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-120" yWindow="-120" windowWidth="20730" windowHeight="11760" tabRatio="601"/>
  </bookViews>
  <sheets>
    <sheet name="2022" sheetId="1" r:id="rId1"/>
  </sheets>
  <definedNames>
    <definedName name="_xlnm._FilterDatabase" localSheetId="0" hidden="1">'2022'!$A$5:$WVX$237</definedName>
    <definedName name="_xlnm.Print_Titles" localSheetId="0">'2022'!$A:$E,'2022'!$3:$4</definedName>
    <definedName name="_xlnm.Print_Area" localSheetId="0">'2022'!$A$1:$AA$245</definedName>
  </definedNames>
  <calcPr calcId="125725"/>
</workbook>
</file>

<file path=xl/calcChain.xml><?xml version="1.0" encoding="utf-8"?>
<calcChain xmlns="http://schemas.openxmlformats.org/spreadsheetml/2006/main">
  <c r="AA245" i="1"/>
  <c r="M148" l="1"/>
  <c r="AA240" l="1"/>
  <c r="AA237"/>
  <c r="AA242" l="1"/>
  <c r="O64" l="1"/>
  <c r="O168"/>
  <c r="O52"/>
  <c r="U233"/>
  <c r="U25"/>
  <c r="U31"/>
  <c r="U52"/>
  <c r="U123"/>
  <c r="U141"/>
  <c r="J218" l="1"/>
  <c r="V209"/>
  <c r="K209" l="1"/>
  <c r="V157"/>
  <c r="K157"/>
  <c r="V27"/>
  <c r="K27"/>
  <c r="I209"/>
  <c r="I157"/>
  <c r="I27"/>
  <c r="L125" l="1"/>
  <c r="K125"/>
  <c r="V124"/>
  <c r="W124"/>
  <c r="R124"/>
  <c r="S124"/>
  <c r="T124"/>
  <c r="U124"/>
  <c r="M124"/>
  <c r="X124" l="1"/>
  <c r="K152"/>
  <c r="V112"/>
  <c r="K112"/>
  <c r="V152"/>
  <c r="I152"/>
  <c r="K59"/>
  <c r="L66"/>
  <c r="K66"/>
  <c r="I112"/>
  <c r="J235" l="1"/>
  <c r="U8"/>
  <c r="U9"/>
  <c r="U10"/>
  <c r="U11"/>
  <c r="U12"/>
  <c r="U13"/>
  <c r="U14"/>
  <c r="U15"/>
  <c r="U16"/>
  <c r="U17"/>
  <c r="U18"/>
  <c r="U19"/>
  <c r="U20"/>
  <c r="U21"/>
  <c r="U22"/>
  <c r="U23"/>
  <c r="U24"/>
  <c r="U26"/>
  <c r="U27"/>
  <c r="U29"/>
  <c r="U30"/>
  <c r="U32"/>
  <c r="U33"/>
  <c r="U35"/>
  <c r="U36"/>
  <c r="U37"/>
  <c r="U38"/>
  <c r="U39"/>
  <c r="U40"/>
  <c r="U41"/>
  <c r="U42"/>
  <c r="U43"/>
  <c r="U45"/>
  <c r="U46"/>
  <c r="U47"/>
  <c r="U48"/>
  <c r="U49"/>
  <c r="U50"/>
  <c r="U54"/>
  <c r="U55"/>
  <c r="U56"/>
  <c r="U57"/>
  <c r="U59"/>
  <c r="U61"/>
  <c r="U62"/>
  <c r="U63"/>
  <c r="U64"/>
  <c r="U68"/>
  <c r="U69"/>
  <c r="U70"/>
  <c r="U71"/>
  <c r="U72"/>
  <c r="U73"/>
  <c r="U75"/>
  <c r="U76"/>
  <c r="U77"/>
  <c r="U78"/>
  <c r="U80"/>
  <c r="U81"/>
  <c r="U82"/>
  <c r="U83"/>
  <c r="U84"/>
  <c r="U85"/>
  <c r="U86"/>
  <c r="U87"/>
  <c r="U89"/>
  <c r="U91"/>
  <c r="U92"/>
  <c r="U93"/>
  <c r="U94"/>
  <c r="U95"/>
  <c r="U96"/>
  <c r="U97"/>
  <c r="U98"/>
  <c r="U99"/>
  <c r="U100"/>
  <c r="U101"/>
  <c r="U102"/>
  <c r="U104"/>
  <c r="U105"/>
  <c r="U107"/>
  <c r="U108"/>
  <c r="U109"/>
  <c r="U110"/>
  <c r="U111"/>
  <c r="U112"/>
  <c r="U114"/>
  <c r="U115"/>
  <c r="U117"/>
  <c r="U119"/>
  <c r="U120"/>
  <c r="U121"/>
  <c r="U122"/>
  <c r="U125"/>
  <c r="U127"/>
  <c r="U128"/>
  <c r="U129"/>
  <c r="U130"/>
  <c r="U131"/>
  <c r="U132"/>
  <c r="U134"/>
  <c r="U135"/>
  <c r="U136"/>
  <c r="U137"/>
  <c r="U138"/>
  <c r="U139"/>
  <c r="U140"/>
  <c r="U142"/>
  <c r="U144"/>
  <c r="U145"/>
  <c r="U146"/>
  <c r="U147"/>
  <c r="U148"/>
  <c r="U149"/>
  <c r="U150"/>
  <c r="U151"/>
  <c r="U152"/>
  <c r="U153"/>
  <c r="U154"/>
  <c r="U155"/>
  <c r="U156"/>
  <c r="U157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8"/>
  <c r="U179"/>
  <c r="U180"/>
  <c r="U181"/>
  <c r="U182"/>
  <c r="U183"/>
  <c r="U184"/>
  <c r="U185"/>
  <c r="U186"/>
  <c r="U187"/>
  <c r="U188"/>
  <c r="U189"/>
  <c r="U190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1"/>
  <c r="U212"/>
  <c r="U213"/>
  <c r="U214"/>
  <c r="U215"/>
  <c r="U216"/>
  <c r="U217"/>
  <c r="U220"/>
  <c r="U221"/>
  <c r="U222"/>
  <c r="U223"/>
  <c r="U224"/>
  <c r="U225"/>
  <c r="U226"/>
  <c r="U227"/>
  <c r="U228"/>
  <c r="U229"/>
  <c r="U230"/>
  <c r="U231"/>
  <c r="U232"/>
  <c r="U7"/>
  <c r="M21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9"/>
  <c r="M30"/>
  <c r="M31"/>
  <c r="M32"/>
  <c r="M33"/>
  <c r="M35"/>
  <c r="M36"/>
  <c r="M37"/>
  <c r="M38"/>
  <c r="M39"/>
  <c r="M40"/>
  <c r="M41"/>
  <c r="M42"/>
  <c r="M43"/>
  <c r="M45"/>
  <c r="M46"/>
  <c r="M47"/>
  <c r="M48"/>
  <c r="M49"/>
  <c r="M50"/>
  <c r="M52"/>
  <c r="M54"/>
  <c r="M55"/>
  <c r="M56"/>
  <c r="M59"/>
  <c r="M61"/>
  <c r="M62"/>
  <c r="M63"/>
  <c r="M64"/>
  <c r="M66"/>
  <c r="M68"/>
  <c r="M69"/>
  <c r="M70"/>
  <c r="M71"/>
  <c r="M72"/>
  <c r="M74"/>
  <c r="M75"/>
  <c r="M76"/>
  <c r="M77"/>
  <c r="M78"/>
  <c r="M80"/>
  <c r="M81"/>
  <c r="M82"/>
  <c r="M83"/>
  <c r="M84"/>
  <c r="M85"/>
  <c r="M86"/>
  <c r="M87"/>
  <c r="M89"/>
  <c r="M91"/>
  <c r="M92"/>
  <c r="M93"/>
  <c r="M94"/>
  <c r="M95"/>
  <c r="M96"/>
  <c r="M97"/>
  <c r="M98"/>
  <c r="M99"/>
  <c r="M100"/>
  <c r="M101"/>
  <c r="M102"/>
  <c r="M104"/>
  <c r="M105"/>
  <c r="M107"/>
  <c r="M108"/>
  <c r="M109"/>
  <c r="M110"/>
  <c r="M111"/>
  <c r="M112"/>
  <c r="M114"/>
  <c r="M115"/>
  <c r="M117"/>
  <c r="M119"/>
  <c r="M120"/>
  <c r="M121"/>
  <c r="M122"/>
  <c r="M123"/>
  <c r="M125"/>
  <c r="M127"/>
  <c r="M128"/>
  <c r="M129"/>
  <c r="M130"/>
  <c r="M131"/>
  <c r="M132"/>
  <c r="M134"/>
  <c r="M135"/>
  <c r="M136"/>
  <c r="M137"/>
  <c r="M138"/>
  <c r="M139"/>
  <c r="M140"/>
  <c r="M141"/>
  <c r="M144"/>
  <c r="M145"/>
  <c r="M146"/>
  <c r="M147"/>
  <c r="M149"/>
  <c r="M150"/>
  <c r="M151"/>
  <c r="M152"/>
  <c r="M153"/>
  <c r="M154"/>
  <c r="M155"/>
  <c r="M156"/>
  <c r="M157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8"/>
  <c r="M179"/>
  <c r="M180"/>
  <c r="M181"/>
  <c r="M182"/>
  <c r="M183"/>
  <c r="M184"/>
  <c r="M185"/>
  <c r="M186"/>
  <c r="M187"/>
  <c r="M188"/>
  <c r="M189"/>
  <c r="M190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1"/>
  <c r="M212"/>
  <c r="M213"/>
  <c r="M215"/>
  <c r="M216"/>
  <c r="M217"/>
  <c r="M220"/>
  <c r="M222"/>
  <c r="M224"/>
  <c r="M225"/>
  <c r="M226"/>
  <c r="M227"/>
  <c r="M228"/>
  <c r="M229"/>
  <c r="M230"/>
  <c r="M231"/>
  <c r="M232"/>
  <c r="M233"/>
  <c r="M7"/>
  <c r="J236" l="1"/>
  <c r="U235"/>
  <c r="W66"/>
  <c r="V66"/>
  <c r="X66" l="1"/>
  <c r="I235"/>
  <c r="O123" l="1"/>
  <c r="N74"/>
  <c r="V74"/>
  <c r="W74"/>
  <c r="L73"/>
  <c r="K73"/>
  <c r="I73"/>
  <c r="O37"/>
  <c r="T74" l="1"/>
  <c r="U74"/>
  <c r="U218" s="1"/>
  <c r="U236" s="1"/>
  <c r="M73"/>
  <c r="S74"/>
  <c r="X74" s="1"/>
  <c r="S192"/>
  <c r="S233"/>
  <c r="S231"/>
  <c r="H235"/>
  <c r="H218"/>
  <c r="H236" l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9"/>
  <c r="S30"/>
  <c r="S31"/>
  <c r="S32"/>
  <c r="S33"/>
  <c r="S35"/>
  <c r="S36"/>
  <c r="S37"/>
  <c r="S38"/>
  <c r="S39"/>
  <c r="S40"/>
  <c r="S41"/>
  <c r="S42"/>
  <c r="S43"/>
  <c r="S45"/>
  <c r="S46"/>
  <c r="S47"/>
  <c r="S48"/>
  <c r="S49"/>
  <c r="S50"/>
  <c r="S52"/>
  <c r="S54"/>
  <c r="S55"/>
  <c r="S56"/>
  <c r="S57"/>
  <c r="S59"/>
  <c r="S61"/>
  <c r="S62"/>
  <c r="S63"/>
  <c r="S64"/>
  <c r="S68"/>
  <c r="S69"/>
  <c r="S70"/>
  <c r="S71"/>
  <c r="S72"/>
  <c r="S73"/>
  <c r="S75"/>
  <c r="S76"/>
  <c r="S77"/>
  <c r="S78"/>
  <c r="S80"/>
  <c r="S81"/>
  <c r="S82"/>
  <c r="S83"/>
  <c r="S84"/>
  <c r="S85"/>
  <c r="S86"/>
  <c r="S87"/>
  <c r="S89"/>
  <c r="S91"/>
  <c r="S92"/>
  <c r="S93"/>
  <c r="S94"/>
  <c r="S95"/>
  <c r="S96"/>
  <c r="S97"/>
  <c r="S98"/>
  <c r="S99"/>
  <c r="S100"/>
  <c r="S101"/>
  <c r="S102"/>
  <c r="S104"/>
  <c r="S105"/>
  <c r="S107"/>
  <c r="S108"/>
  <c r="S109"/>
  <c r="S110"/>
  <c r="S111"/>
  <c r="S112"/>
  <c r="S114"/>
  <c r="S115"/>
  <c r="S117"/>
  <c r="S119"/>
  <c r="S120"/>
  <c r="S121"/>
  <c r="S122"/>
  <c r="S123"/>
  <c r="S125"/>
  <c r="S127"/>
  <c r="S128"/>
  <c r="S129"/>
  <c r="S130"/>
  <c r="S131"/>
  <c r="S132"/>
  <c r="S134"/>
  <c r="S135"/>
  <c r="S136"/>
  <c r="S137"/>
  <c r="S138"/>
  <c r="S139"/>
  <c r="S140"/>
  <c r="S141"/>
  <c r="S142"/>
  <c r="S144"/>
  <c r="S145"/>
  <c r="S146"/>
  <c r="S147"/>
  <c r="S148"/>
  <c r="S149"/>
  <c r="S150"/>
  <c r="S151"/>
  <c r="S152"/>
  <c r="S153"/>
  <c r="S154"/>
  <c r="S155"/>
  <c r="S156"/>
  <c r="S157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8"/>
  <c r="S179"/>
  <c r="S180"/>
  <c r="S181"/>
  <c r="S182"/>
  <c r="S183"/>
  <c r="S184"/>
  <c r="S185"/>
  <c r="S186"/>
  <c r="S187"/>
  <c r="S188"/>
  <c r="S189"/>
  <c r="S190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1"/>
  <c r="S212"/>
  <c r="S213"/>
  <c r="S214"/>
  <c r="S215"/>
  <c r="S216"/>
  <c r="S217"/>
  <c r="S220"/>
  <c r="S221"/>
  <c r="S222"/>
  <c r="S223"/>
  <c r="S224"/>
  <c r="S225"/>
  <c r="S226"/>
  <c r="S227"/>
  <c r="S228"/>
  <c r="S229"/>
  <c r="S230"/>
  <c r="S232"/>
  <c r="S234"/>
  <c r="S7"/>
  <c r="S235" l="1"/>
  <c r="S218"/>
  <c r="S236" l="1"/>
  <c r="M234" l="1"/>
  <c r="R7" l="1"/>
  <c r="G235"/>
  <c r="L142" l="1"/>
  <c r="K142"/>
  <c r="M142" s="1"/>
  <c r="I142"/>
  <c r="G142"/>
  <c r="L57" l="1"/>
  <c r="K57"/>
  <c r="I57"/>
  <c r="G57"/>
  <c r="R209"/>
  <c r="T209"/>
  <c r="W209"/>
  <c r="R138"/>
  <c r="T138"/>
  <c r="V138"/>
  <c r="W138"/>
  <c r="R129"/>
  <c r="T129"/>
  <c r="V129"/>
  <c r="W129"/>
  <c r="R96"/>
  <c r="T96"/>
  <c r="V96"/>
  <c r="W96"/>
  <c r="T77"/>
  <c r="V77"/>
  <c r="W77"/>
  <c r="G77"/>
  <c r="R77" s="1"/>
  <c r="M57" l="1"/>
  <c r="X96"/>
  <c r="X209"/>
  <c r="X129"/>
  <c r="X138"/>
  <c r="X77"/>
  <c r="W89"/>
  <c r="V89"/>
  <c r="T89"/>
  <c r="R89"/>
  <c r="X89" l="1"/>
  <c r="W57"/>
  <c r="V57"/>
  <c r="T57"/>
  <c r="R57"/>
  <c r="R234"/>
  <c r="T234"/>
  <c r="V234"/>
  <c r="W234"/>
  <c r="X57" l="1"/>
  <c r="X234"/>
  <c r="R233"/>
  <c r="R115"/>
  <c r="R117"/>
  <c r="G157" l="1"/>
  <c r="G27"/>
  <c r="L223" l="1"/>
  <c r="K223"/>
  <c r="L221"/>
  <c r="K221"/>
  <c r="M221" s="1"/>
  <c r="G112"/>
  <c r="G218" s="1"/>
  <c r="G236" s="1"/>
  <c r="L235" l="1"/>
  <c r="M223"/>
  <c r="K235"/>
  <c r="R122"/>
  <c r="R52"/>
  <c r="R8" l="1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9"/>
  <c r="R30"/>
  <c r="R31"/>
  <c r="R32"/>
  <c r="R33"/>
  <c r="R35"/>
  <c r="R36"/>
  <c r="R37"/>
  <c r="R38"/>
  <c r="R39"/>
  <c r="R40"/>
  <c r="R41"/>
  <c r="R42"/>
  <c r="R43"/>
  <c r="R45"/>
  <c r="R46"/>
  <c r="R47"/>
  <c r="R48"/>
  <c r="R49"/>
  <c r="R50"/>
  <c r="R54"/>
  <c r="R55"/>
  <c r="R56"/>
  <c r="R59"/>
  <c r="R61"/>
  <c r="R62"/>
  <c r="R63"/>
  <c r="R64"/>
  <c r="R68"/>
  <c r="R69"/>
  <c r="R70"/>
  <c r="R71"/>
  <c r="R72"/>
  <c r="R73"/>
  <c r="R75"/>
  <c r="R76"/>
  <c r="R78"/>
  <c r="R80"/>
  <c r="R81"/>
  <c r="R82"/>
  <c r="R83"/>
  <c r="R84"/>
  <c r="R85"/>
  <c r="R86"/>
  <c r="R87"/>
  <c r="R91"/>
  <c r="R92"/>
  <c r="R93"/>
  <c r="R94"/>
  <c r="R95"/>
  <c r="R100"/>
  <c r="R101"/>
  <c r="R104"/>
  <c r="R105"/>
  <c r="R107"/>
  <c r="R108"/>
  <c r="R109"/>
  <c r="R110"/>
  <c r="R111"/>
  <c r="R114"/>
  <c r="R119"/>
  <c r="R120"/>
  <c r="R121"/>
  <c r="R123"/>
  <c r="R125"/>
  <c r="R127"/>
  <c r="R128"/>
  <c r="R130"/>
  <c r="R131"/>
  <c r="R132"/>
  <c r="R134"/>
  <c r="R135"/>
  <c r="R136"/>
  <c r="R141"/>
  <c r="R137"/>
  <c r="R139"/>
  <c r="R140"/>
  <c r="R142"/>
  <c r="R144"/>
  <c r="R145"/>
  <c r="R147"/>
  <c r="R148"/>
  <c r="R150"/>
  <c r="R151"/>
  <c r="R152"/>
  <c r="R149"/>
  <c r="R146"/>
  <c r="R153"/>
  <c r="R154"/>
  <c r="R155"/>
  <c r="R156"/>
  <c r="R157"/>
  <c r="R159"/>
  <c r="R160"/>
  <c r="R161"/>
  <c r="R162"/>
  <c r="R163"/>
  <c r="R164"/>
  <c r="R165"/>
  <c r="R166"/>
  <c r="R167"/>
  <c r="R168"/>
  <c r="R169"/>
  <c r="R170"/>
  <c r="R171"/>
  <c r="R172"/>
  <c r="R175"/>
  <c r="R176"/>
  <c r="R178"/>
  <c r="R179"/>
  <c r="R180"/>
  <c r="R181"/>
  <c r="R184"/>
  <c r="R182"/>
  <c r="R183"/>
  <c r="R185"/>
  <c r="R186"/>
  <c r="R187"/>
  <c r="R188"/>
  <c r="R189"/>
  <c r="R190"/>
  <c r="R192"/>
  <c r="R193"/>
  <c r="R194"/>
  <c r="R195"/>
  <c r="R196"/>
  <c r="R197"/>
  <c r="R198"/>
  <c r="R202"/>
  <c r="R206"/>
  <c r="R199"/>
  <c r="R200"/>
  <c r="R201"/>
  <c r="R203"/>
  <c r="R204"/>
  <c r="R205"/>
  <c r="R207"/>
  <c r="R208"/>
  <c r="R211"/>
  <c r="R212"/>
  <c r="R213"/>
  <c r="R214"/>
  <c r="R215"/>
  <c r="R216"/>
  <c r="R217"/>
  <c r="R220"/>
  <c r="R221"/>
  <c r="R222"/>
  <c r="R223"/>
  <c r="R224"/>
  <c r="R225"/>
  <c r="R226"/>
  <c r="R227"/>
  <c r="R228"/>
  <c r="R229"/>
  <c r="R230"/>
  <c r="R231"/>
  <c r="R232"/>
  <c r="R235" l="1"/>
  <c r="W8"/>
  <c r="W9"/>
  <c r="W10"/>
  <c r="W11"/>
  <c r="W12"/>
  <c r="W13"/>
  <c r="W14"/>
  <c r="W15"/>
  <c r="W16"/>
  <c r="W17"/>
  <c r="W18"/>
  <c r="W19"/>
  <c r="W20"/>
  <c r="W21"/>
  <c r="W22"/>
  <c r="W23"/>
  <c r="W24"/>
  <c r="W26"/>
  <c r="W29"/>
  <c r="W30"/>
  <c r="W31"/>
  <c r="W32"/>
  <c r="W33"/>
  <c r="W35"/>
  <c r="W36"/>
  <c r="W37"/>
  <c r="W38"/>
  <c r="W39"/>
  <c r="W40"/>
  <c r="W41"/>
  <c r="W42"/>
  <c r="W43"/>
  <c r="W45"/>
  <c r="W46"/>
  <c r="W47"/>
  <c r="W48"/>
  <c r="W49"/>
  <c r="W50"/>
  <c r="W52"/>
  <c r="W54"/>
  <c r="W55"/>
  <c r="W56"/>
  <c r="W59"/>
  <c r="W61"/>
  <c r="W62"/>
  <c r="W63"/>
  <c r="W64"/>
  <c r="W68"/>
  <c r="W69"/>
  <c r="W70"/>
  <c r="W71"/>
  <c r="W72"/>
  <c r="W73"/>
  <c r="W75"/>
  <c r="W76"/>
  <c r="W78"/>
  <c r="W80"/>
  <c r="W81"/>
  <c r="W82"/>
  <c r="W83"/>
  <c r="W84"/>
  <c r="W85"/>
  <c r="W86"/>
  <c r="W87"/>
  <c r="W91"/>
  <c r="W92"/>
  <c r="W93"/>
  <c r="W94"/>
  <c r="W95"/>
  <c r="W100"/>
  <c r="W104"/>
  <c r="W105"/>
  <c r="W107"/>
  <c r="W108"/>
  <c r="W109"/>
  <c r="W110"/>
  <c r="W111"/>
  <c r="W114"/>
  <c r="W115"/>
  <c r="W119"/>
  <c r="W120"/>
  <c r="W121"/>
  <c r="W122"/>
  <c r="W123"/>
  <c r="W125"/>
  <c r="W127"/>
  <c r="W128"/>
  <c r="W130"/>
  <c r="W131"/>
  <c r="W132"/>
  <c r="W134"/>
  <c r="W135"/>
  <c r="W136"/>
  <c r="W141"/>
  <c r="W137"/>
  <c r="W139"/>
  <c r="W140"/>
  <c r="W144"/>
  <c r="W145"/>
  <c r="W147"/>
  <c r="W148"/>
  <c r="W150"/>
  <c r="W151"/>
  <c r="W152"/>
  <c r="X152" s="1"/>
  <c r="W149"/>
  <c r="W146"/>
  <c r="W153"/>
  <c r="W154"/>
  <c r="W155"/>
  <c r="W156"/>
  <c r="W157"/>
  <c r="W159"/>
  <c r="W160"/>
  <c r="W161"/>
  <c r="W162"/>
  <c r="W163"/>
  <c r="W164"/>
  <c r="W165"/>
  <c r="W166"/>
  <c r="W167"/>
  <c r="W168"/>
  <c r="W169"/>
  <c r="W170"/>
  <c r="W171"/>
  <c r="W172"/>
  <c r="W175"/>
  <c r="W178"/>
  <c r="W179"/>
  <c r="W180"/>
  <c r="W181"/>
  <c r="W184"/>
  <c r="W182"/>
  <c r="W183"/>
  <c r="W185"/>
  <c r="W186"/>
  <c r="W187"/>
  <c r="W188"/>
  <c r="W189"/>
  <c r="W190"/>
  <c r="W192"/>
  <c r="W193"/>
  <c r="W194"/>
  <c r="W195"/>
  <c r="W196"/>
  <c r="W197"/>
  <c r="W198"/>
  <c r="W202"/>
  <c r="W206"/>
  <c r="W199"/>
  <c r="W200"/>
  <c r="W201"/>
  <c r="W203"/>
  <c r="W204"/>
  <c r="W205"/>
  <c r="W207"/>
  <c r="W208"/>
  <c r="W211"/>
  <c r="W212"/>
  <c r="W213"/>
  <c r="W214"/>
  <c r="W215"/>
  <c r="W216"/>
  <c r="W217"/>
  <c r="V8"/>
  <c r="V9"/>
  <c r="V10"/>
  <c r="V11"/>
  <c r="V12"/>
  <c r="V13"/>
  <c r="V14"/>
  <c r="V15"/>
  <c r="V16"/>
  <c r="V17"/>
  <c r="V18"/>
  <c r="V19"/>
  <c r="V20"/>
  <c r="V21"/>
  <c r="V22"/>
  <c r="V23"/>
  <c r="V24"/>
  <c r="V26"/>
  <c r="V29"/>
  <c r="V30"/>
  <c r="V31"/>
  <c r="V32"/>
  <c r="V33"/>
  <c r="V35"/>
  <c r="V36"/>
  <c r="V37"/>
  <c r="V38"/>
  <c r="V39"/>
  <c r="V40"/>
  <c r="V41"/>
  <c r="V42"/>
  <c r="V43"/>
  <c r="V45"/>
  <c r="V46"/>
  <c r="V47"/>
  <c r="V48"/>
  <c r="V49"/>
  <c r="V50"/>
  <c r="V52"/>
  <c r="V54"/>
  <c r="V55"/>
  <c r="V56"/>
  <c r="V59"/>
  <c r="V61"/>
  <c r="V62"/>
  <c r="V63"/>
  <c r="V64"/>
  <c r="V68"/>
  <c r="V69"/>
  <c r="V70"/>
  <c r="V71"/>
  <c r="V72"/>
  <c r="V73"/>
  <c r="V75"/>
  <c r="V76"/>
  <c r="V78"/>
  <c r="V80"/>
  <c r="V81"/>
  <c r="V82"/>
  <c r="V83"/>
  <c r="V84"/>
  <c r="V85"/>
  <c r="V86"/>
  <c r="V87"/>
  <c r="V91"/>
  <c r="V92"/>
  <c r="V93"/>
  <c r="V94"/>
  <c r="V95"/>
  <c r="V100"/>
  <c r="V104"/>
  <c r="V105"/>
  <c r="V107"/>
  <c r="V108"/>
  <c r="V109"/>
  <c r="V110"/>
  <c r="V111"/>
  <c r="V114"/>
  <c r="V115"/>
  <c r="V119"/>
  <c r="V120"/>
  <c r="V121"/>
  <c r="V122"/>
  <c r="V123"/>
  <c r="V125"/>
  <c r="V127"/>
  <c r="V128"/>
  <c r="V130"/>
  <c r="V131"/>
  <c r="V132"/>
  <c r="V134"/>
  <c r="V135"/>
  <c r="V136"/>
  <c r="V141"/>
  <c r="V137"/>
  <c r="V139"/>
  <c r="V140"/>
  <c r="V144"/>
  <c r="V145"/>
  <c r="V147"/>
  <c r="V148"/>
  <c r="V150"/>
  <c r="V151"/>
  <c r="V149"/>
  <c r="V146"/>
  <c r="V153"/>
  <c r="V154"/>
  <c r="V155"/>
  <c r="V156"/>
  <c r="V159"/>
  <c r="V160"/>
  <c r="V161"/>
  <c r="V162"/>
  <c r="V163"/>
  <c r="V164"/>
  <c r="V165"/>
  <c r="V166"/>
  <c r="V167"/>
  <c r="V168"/>
  <c r="V169"/>
  <c r="V170"/>
  <c r="V171"/>
  <c r="V172"/>
  <c r="V175"/>
  <c r="V178"/>
  <c r="V179"/>
  <c r="V180"/>
  <c r="V181"/>
  <c r="V184"/>
  <c r="V182"/>
  <c r="V183"/>
  <c r="V185"/>
  <c r="V186"/>
  <c r="V187"/>
  <c r="V188"/>
  <c r="V189"/>
  <c r="V190"/>
  <c r="V192"/>
  <c r="V193"/>
  <c r="V194"/>
  <c r="V195"/>
  <c r="V196"/>
  <c r="V197"/>
  <c r="V198"/>
  <c r="V202"/>
  <c r="V206"/>
  <c r="V199"/>
  <c r="V200"/>
  <c r="V201"/>
  <c r="V203"/>
  <c r="V204"/>
  <c r="V205"/>
  <c r="V207"/>
  <c r="V208"/>
  <c r="V211"/>
  <c r="V212"/>
  <c r="V213"/>
  <c r="V214"/>
  <c r="V215"/>
  <c r="V216"/>
  <c r="V217"/>
  <c r="T8"/>
  <c r="T9"/>
  <c r="T10"/>
  <c r="T11"/>
  <c r="T12"/>
  <c r="T13"/>
  <c r="T14"/>
  <c r="T15"/>
  <c r="T16"/>
  <c r="T17"/>
  <c r="T18"/>
  <c r="T19"/>
  <c r="T20"/>
  <c r="T21"/>
  <c r="T22"/>
  <c r="T23"/>
  <c r="T24"/>
  <c r="T26"/>
  <c r="T29"/>
  <c r="T30"/>
  <c r="T31"/>
  <c r="T32"/>
  <c r="T33"/>
  <c r="T35"/>
  <c r="T36"/>
  <c r="T37"/>
  <c r="T38"/>
  <c r="T39"/>
  <c r="T40"/>
  <c r="T41"/>
  <c r="T42"/>
  <c r="T43"/>
  <c r="T45"/>
  <c r="T46"/>
  <c r="T47"/>
  <c r="T48"/>
  <c r="T49"/>
  <c r="T50"/>
  <c r="T52"/>
  <c r="T54"/>
  <c r="T55"/>
  <c r="T56"/>
  <c r="T59"/>
  <c r="T61"/>
  <c r="T62"/>
  <c r="T63"/>
  <c r="T64"/>
  <c r="T68"/>
  <c r="T69"/>
  <c r="T70"/>
  <c r="T71"/>
  <c r="T72"/>
  <c r="T73"/>
  <c r="T75"/>
  <c r="T76"/>
  <c r="T78"/>
  <c r="T80"/>
  <c r="T81"/>
  <c r="T82"/>
  <c r="T83"/>
  <c r="T84"/>
  <c r="T85"/>
  <c r="T86"/>
  <c r="T87"/>
  <c r="T91"/>
  <c r="T92"/>
  <c r="T93"/>
  <c r="T94"/>
  <c r="T95"/>
  <c r="T100"/>
  <c r="T101"/>
  <c r="T104"/>
  <c r="T105"/>
  <c r="T107"/>
  <c r="T108"/>
  <c r="T109"/>
  <c r="T110"/>
  <c r="T111"/>
  <c r="T114"/>
  <c r="T115"/>
  <c r="T119"/>
  <c r="T120"/>
  <c r="T121"/>
  <c r="T122"/>
  <c r="T123"/>
  <c r="T125"/>
  <c r="T127"/>
  <c r="T128"/>
  <c r="T130"/>
  <c r="T131"/>
  <c r="T132"/>
  <c r="T134"/>
  <c r="T135"/>
  <c r="T136"/>
  <c r="T141"/>
  <c r="T137"/>
  <c r="T139"/>
  <c r="T140"/>
  <c r="T142"/>
  <c r="T144"/>
  <c r="T145"/>
  <c r="T147"/>
  <c r="T148"/>
  <c r="T150"/>
  <c r="T151"/>
  <c r="T152"/>
  <c r="T149"/>
  <c r="T146"/>
  <c r="T153"/>
  <c r="T154"/>
  <c r="T155"/>
  <c r="T156"/>
  <c r="T157"/>
  <c r="T159"/>
  <c r="T160"/>
  <c r="T161"/>
  <c r="T162"/>
  <c r="T163"/>
  <c r="T164"/>
  <c r="T165"/>
  <c r="T166"/>
  <c r="T167"/>
  <c r="T168"/>
  <c r="T169"/>
  <c r="T170"/>
  <c r="T171"/>
  <c r="T172"/>
  <c r="T175"/>
  <c r="T176"/>
  <c r="T178"/>
  <c r="T179"/>
  <c r="T180"/>
  <c r="T181"/>
  <c r="T184"/>
  <c r="T182"/>
  <c r="T183"/>
  <c r="T185"/>
  <c r="T186"/>
  <c r="T187"/>
  <c r="T188"/>
  <c r="T189"/>
  <c r="T190"/>
  <c r="T192"/>
  <c r="T193"/>
  <c r="T194"/>
  <c r="T195"/>
  <c r="T196"/>
  <c r="T197"/>
  <c r="T198"/>
  <c r="T202"/>
  <c r="T206"/>
  <c r="T199"/>
  <c r="T200"/>
  <c r="T201"/>
  <c r="T203"/>
  <c r="T204"/>
  <c r="T205"/>
  <c r="T207"/>
  <c r="T208"/>
  <c r="T211"/>
  <c r="T212"/>
  <c r="T213"/>
  <c r="T214"/>
  <c r="T215"/>
  <c r="T216"/>
  <c r="T217"/>
  <c r="W7"/>
  <c r="V7"/>
  <c r="T7"/>
  <c r="X135" l="1"/>
  <c r="X130"/>
  <c r="X123"/>
  <c r="X119"/>
  <c r="X110"/>
  <c r="X105"/>
  <c r="X94"/>
  <c r="X87"/>
  <c r="X83"/>
  <c r="X78"/>
  <c r="X72"/>
  <c r="X68"/>
  <c r="X61"/>
  <c r="X54"/>
  <c r="X48"/>
  <c r="X43"/>
  <c r="X39"/>
  <c r="X35"/>
  <c r="X30"/>
  <c r="X23"/>
  <c r="X19"/>
  <c r="X15"/>
  <c r="X11"/>
  <c r="X7"/>
  <c r="X214"/>
  <c r="X206"/>
  <c r="X192"/>
  <c r="X182"/>
  <c r="X171"/>
  <c r="X167"/>
  <c r="X159"/>
  <c r="X147"/>
  <c r="X208"/>
  <c r="X203"/>
  <c r="X196"/>
  <c r="X187"/>
  <c r="X179"/>
  <c r="X163"/>
  <c r="X154"/>
  <c r="X139"/>
  <c r="X215"/>
  <c r="X211"/>
  <c r="X204"/>
  <c r="X199"/>
  <c r="X197"/>
  <c r="X193"/>
  <c r="X188"/>
  <c r="X183"/>
  <c r="X180"/>
  <c r="X172"/>
  <c r="X168"/>
  <c r="X164"/>
  <c r="X160"/>
  <c r="X155"/>
  <c r="X149"/>
  <c r="X148"/>
  <c r="X140"/>
  <c r="X136"/>
  <c r="X131"/>
  <c r="X125"/>
  <c r="X120"/>
  <c r="X111"/>
  <c r="X107"/>
  <c r="X95"/>
  <c r="X91"/>
  <c r="X84"/>
  <c r="X80"/>
  <c r="X73"/>
  <c r="X69"/>
  <c r="X62"/>
  <c r="X55"/>
  <c r="X49"/>
  <c r="X45"/>
  <c r="X40"/>
  <c r="X36"/>
  <c r="X31"/>
  <c r="X24"/>
  <c r="X20"/>
  <c r="X16"/>
  <c r="X12"/>
  <c r="X8"/>
  <c r="X217"/>
  <c r="X213"/>
  <c r="X207"/>
  <c r="X201"/>
  <c r="X202"/>
  <c r="X195"/>
  <c r="X190"/>
  <c r="X186"/>
  <c r="X184"/>
  <c r="X178"/>
  <c r="X170"/>
  <c r="X166"/>
  <c r="X162"/>
  <c r="X157"/>
  <c r="X153"/>
  <c r="X151"/>
  <c r="X145"/>
  <c r="X137"/>
  <c r="X134"/>
  <c r="X128"/>
  <c r="X122"/>
  <c r="X115"/>
  <c r="X109"/>
  <c r="X104"/>
  <c r="X93"/>
  <c r="X86"/>
  <c r="X82"/>
  <c r="X76"/>
  <c r="X71"/>
  <c r="X64"/>
  <c r="X59"/>
  <c r="X52"/>
  <c r="X47"/>
  <c r="X42"/>
  <c r="X38"/>
  <c r="X33"/>
  <c r="X29"/>
  <c r="X22"/>
  <c r="X18"/>
  <c r="X14"/>
  <c r="X10"/>
  <c r="X216"/>
  <c r="X212"/>
  <c r="X205"/>
  <c r="X200"/>
  <c r="X198"/>
  <c r="X194"/>
  <c r="X189"/>
  <c r="X185"/>
  <c r="X181"/>
  <c r="X175"/>
  <c r="X169"/>
  <c r="X165"/>
  <c r="X161"/>
  <c r="X156"/>
  <c r="X146"/>
  <c r="X150"/>
  <c r="X144"/>
  <c r="X141"/>
  <c r="X132"/>
  <c r="X127"/>
  <c r="X121"/>
  <c r="X114"/>
  <c r="X108"/>
  <c r="X100"/>
  <c r="X92"/>
  <c r="X85"/>
  <c r="X81"/>
  <c r="X75"/>
  <c r="X70"/>
  <c r="X63"/>
  <c r="X56"/>
  <c r="X50"/>
  <c r="X46"/>
  <c r="X41"/>
  <c r="X37"/>
  <c r="X32"/>
  <c r="X26"/>
  <c r="X21"/>
  <c r="X17"/>
  <c r="X13"/>
  <c r="X9"/>
  <c r="R174"/>
  <c r="R173"/>
  <c r="V25" l="1"/>
  <c r="W25"/>
  <c r="T25"/>
  <c r="T117"/>
  <c r="W99"/>
  <c r="V99"/>
  <c r="W117"/>
  <c r="V117"/>
  <c r="T173"/>
  <c r="W97"/>
  <c r="V97"/>
  <c r="T174"/>
  <c r="W98"/>
  <c r="V98"/>
  <c r="I218"/>
  <c r="K218"/>
  <c r="L218"/>
  <c r="X117" l="1"/>
  <c r="X97"/>
  <c r="X98"/>
  <c r="X99"/>
  <c r="X25"/>
  <c r="M218"/>
  <c r="M235"/>
  <c r="K236"/>
  <c r="L236"/>
  <c r="I236"/>
  <c r="T221"/>
  <c r="V221"/>
  <c r="W221"/>
  <c r="T222"/>
  <c r="V222"/>
  <c r="W222"/>
  <c r="T223"/>
  <c r="V223"/>
  <c r="W223"/>
  <c r="T224"/>
  <c r="V224"/>
  <c r="W224"/>
  <c r="T225"/>
  <c r="V225"/>
  <c r="W225"/>
  <c r="T226"/>
  <c r="V226"/>
  <c r="W226"/>
  <c r="T227"/>
  <c r="V227"/>
  <c r="W227"/>
  <c r="T228"/>
  <c r="V228"/>
  <c r="W228"/>
  <c r="T229"/>
  <c r="V229"/>
  <c r="W229"/>
  <c r="T230"/>
  <c r="V230"/>
  <c r="W230"/>
  <c r="T231"/>
  <c r="V231"/>
  <c r="W231"/>
  <c r="T232"/>
  <c r="V232"/>
  <c r="W232"/>
  <c r="T233"/>
  <c r="V233"/>
  <c r="W233"/>
  <c r="X233" l="1"/>
  <c r="X229"/>
  <c r="X225"/>
  <c r="X221"/>
  <c r="X226"/>
  <c r="X223"/>
  <c r="X230"/>
  <c r="X222"/>
  <c r="X231"/>
  <c r="X227"/>
  <c r="X232"/>
  <c r="X228"/>
  <c r="X224"/>
  <c r="Y236"/>
  <c r="W220"/>
  <c r="W235" s="1"/>
  <c r="V220"/>
  <c r="T220"/>
  <c r="T235" s="1"/>
  <c r="V235" l="1"/>
  <c r="X220"/>
  <c r="X235" s="1"/>
  <c r="Z235"/>
  <c r="AA235" l="1"/>
  <c r="R99"/>
  <c r="R98"/>
  <c r="R97"/>
  <c r="R27"/>
  <c r="W27" l="1"/>
  <c r="T97"/>
  <c r="T98"/>
  <c r="T27"/>
  <c r="T99"/>
  <c r="R102"/>
  <c r="X27" l="1"/>
  <c r="R112"/>
  <c r="R218" s="1"/>
  <c r="R236" s="1"/>
  <c r="W102"/>
  <c r="V102"/>
  <c r="W112"/>
  <c r="W142"/>
  <c r="V142"/>
  <c r="W176"/>
  <c r="V176"/>
  <c r="W173"/>
  <c r="V173"/>
  <c r="W101"/>
  <c r="V101"/>
  <c r="W174"/>
  <c r="V174"/>
  <c r="T102"/>
  <c r="T112"/>
  <c r="X102" l="1"/>
  <c r="X174"/>
  <c r="X173"/>
  <c r="X142"/>
  <c r="T218"/>
  <c r="X101"/>
  <c r="X176"/>
  <c r="X112"/>
  <c r="V218"/>
  <c r="W218"/>
  <c r="Z218" s="1"/>
  <c r="M236"/>
  <c r="X218" l="1"/>
  <c r="V236"/>
  <c r="T236"/>
  <c r="W236"/>
  <c r="X236" l="1"/>
  <c r="AA218"/>
  <c r="AA236" s="1"/>
  <c r="Z236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O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изм. 39-т/2 от 31.05.2022</t>
        </r>
      </text>
    </comment>
    <comment ref="O6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39-т/2 от 31.05.2022</t>
        </r>
      </text>
    </comment>
    <comment ref="O16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изм. 39-т/2 от 31.05.2022</t>
        </r>
      </text>
    </comment>
  </commentList>
</comments>
</file>

<file path=xl/sharedStrings.xml><?xml version="1.0" encoding="utf-8"?>
<sst xmlns="http://schemas.openxmlformats.org/spreadsheetml/2006/main" count="925" uniqueCount="473">
  <si>
    <t>ИНН</t>
  </si>
  <si>
    <t>Поселение</t>
  </si>
  <si>
    <t>год</t>
  </si>
  <si>
    <t>Вельский муниципальный район Арх.обл.</t>
  </si>
  <si>
    <t/>
  </si>
  <si>
    <t>2907010396</t>
  </si>
  <si>
    <t>МУП "Хозьминское"</t>
  </si>
  <si>
    <t>сельское поселение "Хозьминское"</t>
  </si>
  <si>
    <t>2907015570</t>
  </si>
  <si>
    <t>ООО "Теплосервис"</t>
  </si>
  <si>
    <t>городское поселение "Кулойское"</t>
  </si>
  <si>
    <t>3525369837</t>
  </si>
  <si>
    <t>ООО "ФинансГрупп"</t>
  </si>
  <si>
    <t>2907016373</t>
  </si>
  <si>
    <t>ООО "Теплоресурс"</t>
  </si>
  <si>
    <t>сельское поселение "Верхнешоношское"</t>
  </si>
  <si>
    <t>сельское поселение "Липовское"</t>
  </si>
  <si>
    <t>сельское поселение "Пакшеньгское"</t>
  </si>
  <si>
    <t>сельское поселение "Попонаволоцкое"</t>
  </si>
  <si>
    <t>сельское поселение "Солгинское"</t>
  </si>
  <si>
    <t>сельское поселение "Тегринское"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</si>
  <si>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</si>
  <si>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</si>
  <si>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"Пуйское"</t>
  </si>
  <si>
    <t>сельское поселение "Судромское"</t>
  </si>
  <si>
    <t>сельское поселение "Шадреньгское"</t>
  </si>
  <si>
    <t>сельские поселения "Аргуновское" и "Благовещенское"</t>
  </si>
  <si>
    <t>2907017610</t>
  </si>
  <si>
    <t>ООО "ВТК"</t>
  </si>
  <si>
    <t>городское поселение "Вельское"</t>
  </si>
  <si>
    <t>сельское поселение "Низовское"</t>
  </si>
  <si>
    <t>2907016905</t>
  </si>
  <si>
    <t>ООО "ВГС"</t>
  </si>
  <si>
    <t>7703806647</t>
  </si>
  <si>
    <t>АО "ГТ Энерго"</t>
  </si>
  <si>
    <t>сельское поселение "Муравьевское"</t>
  </si>
  <si>
    <t>2924005075</t>
  </si>
  <si>
    <t>ООО "УК "Уютный город"</t>
  </si>
  <si>
    <t>сельское поселение "Двинское"</t>
  </si>
  <si>
    <t>2910004882</t>
  </si>
  <si>
    <t>ООО "Березниковское ТСП"</t>
  </si>
  <si>
    <t>2924005220</t>
  </si>
  <si>
    <t>ООО "УК "Весна"</t>
  </si>
  <si>
    <t>2922008546</t>
  </si>
  <si>
    <t>ООО "ГК "УЛК"</t>
  </si>
  <si>
    <t>291000022979</t>
  </si>
  <si>
    <t>ИП Денисов В.П.</t>
  </si>
  <si>
    <t>городской округ "Город Архангельск"</t>
  </si>
  <si>
    <t>7606053324</t>
  </si>
  <si>
    <t>ПАО "ТГК-2"</t>
  </si>
  <si>
    <t>городской округ Арх.обл. "Котлас"</t>
  </si>
  <si>
    <t>7708503727</t>
  </si>
  <si>
    <t>ОАО "РЖД" (Сольвычегодский участок)</t>
  </si>
  <si>
    <t>2904030161</t>
  </si>
  <si>
    <t>ООО "ОК и ТС"</t>
  </si>
  <si>
    <t>кроме поселка Вычегодский</t>
  </si>
  <si>
    <t>поселок Вычегодский</t>
  </si>
  <si>
    <t>городской округ Арх.обл. "Мирный"</t>
  </si>
  <si>
    <t>2925003747</t>
  </si>
  <si>
    <t>МУП "ЖЭУ"</t>
  </si>
  <si>
    <t>городской округ Арх.обл. "Северодвинск"</t>
  </si>
  <si>
    <t>2902046374</t>
  </si>
  <si>
    <t>СМУП "Белое озеро"</t>
  </si>
  <si>
    <t>2902009446</t>
  </si>
  <si>
    <t>МПЖРЭП Северодвинска</t>
  </si>
  <si>
    <t>с. Ненокса</t>
  </si>
  <si>
    <t>2911004363</t>
  </si>
  <si>
    <t>дер. Патровская и дер. Песок</t>
  </si>
  <si>
    <t>2911004331</t>
  </si>
  <si>
    <t>Коношский муниципальный район Арх.обл.</t>
  </si>
  <si>
    <t>2912005994</t>
  </si>
  <si>
    <t>МУП "ТеплоСервис"</t>
  </si>
  <si>
    <t>сельское поселение "Волошское"</t>
  </si>
  <si>
    <t>сельское поселение "Тавреньгское"</t>
  </si>
  <si>
    <t>2912006155</t>
  </si>
  <si>
    <t>МУП "Ерцевские теплосети"</t>
  </si>
  <si>
    <t>сельское поселение "Ерцевское"</t>
  </si>
  <si>
    <t>городское поселение "Коношское"</t>
  </si>
  <si>
    <t>ОАО "РЖД" (Исакогорский участок)</t>
  </si>
  <si>
    <t>2912006268</t>
  </si>
  <si>
    <t>ООО "Коношский хлебозавод"</t>
  </si>
  <si>
    <t>2912006620</t>
  </si>
  <si>
    <t>ООО "Теплоэнерго"</t>
  </si>
  <si>
    <t>Котласский муниципальный район Арх.обл.</t>
  </si>
  <si>
    <t>2904022428</t>
  </si>
  <si>
    <t>ООО "Трест Сервис"</t>
  </si>
  <si>
    <t>пос. Черемушское, ул.Железнодорожная, 21/1 и дер. Борки, ул. Школьная, д 1А</t>
  </si>
  <si>
    <t>пос. Черемушское, ул.Песчаная, 24-г</t>
  </si>
  <si>
    <t>городское поселение "Приводинское"</t>
  </si>
  <si>
    <t>2901179251</t>
  </si>
  <si>
    <t>АО "АрхоблЭнерго"</t>
  </si>
  <si>
    <t>городское поселение "Шипицынское"</t>
  </si>
  <si>
    <t>Красноборский муниципальный район Арх.обл.</t>
  </si>
  <si>
    <t>2914003174</t>
  </si>
  <si>
    <t>МП "Телеговское ЖКХ"</t>
  </si>
  <si>
    <t>сельское поселение "Телеговское"</t>
  </si>
  <si>
    <t>2914003625</t>
  </si>
  <si>
    <t>ООО "КТС"(Красноборский район)</t>
  </si>
  <si>
    <t>сельское поселение "Алексеевское"</t>
  </si>
  <si>
    <t>Ленский муниципальный район Арх.обл.</t>
  </si>
  <si>
    <t>2901265172</t>
  </si>
  <si>
    <t>ООО "АГТС"</t>
  </si>
  <si>
    <t>сельское поселение "Сафроновское"</t>
  </si>
  <si>
    <t>городское поселение "Урдомское"</t>
  </si>
  <si>
    <t>сельское поселение "Козьминское"</t>
  </si>
  <si>
    <t>7802312751</t>
  </si>
  <si>
    <t>Лешуконский муниципальный район Арх.обл.</t>
  </si>
  <si>
    <t>2901294110</t>
  </si>
  <si>
    <t>ООО "ЛТК"</t>
  </si>
  <si>
    <t>сельское поселение "Лешуконское"</t>
  </si>
  <si>
    <t>сельские поселения "Вожгорское", "Олемское", "Юромское"</t>
  </si>
  <si>
    <t>Мезенский муниципальный район Арх.обл.</t>
  </si>
  <si>
    <t>2901294127</t>
  </si>
  <si>
    <t>ООО "МТК"</t>
  </si>
  <si>
    <t>Няндомский муниципальный район Арх.обл.</t>
  </si>
  <si>
    <t>2918009770</t>
  </si>
  <si>
    <t>ООО "Стройсервис"</t>
  </si>
  <si>
    <t>городское поселение "Няндомское"</t>
  </si>
  <si>
    <t>2918002171</t>
  </si>
  <si>
    <t>МУП "ШЛИТ"</t>
  </si>
  <si>
    <t>сельское поселение "Шалакушское"</t>
  </si>
  <si>
    <t>2918012331</t>
  </si>
  <si>
    <t>ООО "Вектор"</t>
  </si>
  <si>
    <t>2918011948</t>
  </si>
  <si>
    <t>ООО "Энергия Севера"</t>
  </si>
  <si>
    <t>2920011448</t>
  </si>
  <si>
    <t>ООО "Уют-2"</t>
  </si>
  <si>
    <t>Онежский муниципальный район Арх.обл.</t>
  </si>
  <si>
    <t>2906006238</t>
  </si>
  <si>
    <t>ООО "ПКТС"</t>
  </si>
  <si>
    <t>2906008443</t>
  </si>
  <si>
    <t>ООО "С-НЕРУД"</t>
  </si>
  <si>
    <t>сельское поселение "Чекуевское"</t>
  </si>
  <si>
    <t>городское поселение "Малошуйское"</t>
  </si>
  <si>
    <t>2906006277</t>
  </si>
  <si>
    <t>АО "Онега-Энергия"</t>
  </si>
  <si>
    <t>городское поселение "Онежское"</t>
  </si>
  <si>
    <t>290604109003</t>
  </si>
  <si>
    <t>ИП Попов Михаил Александрович</t>
  </si>
  <si>
    <t>Пинежский муниципальный район Арх.обл.</t>
  </si>
  <si>
    <t>2901249879</t>
  </si>
  <si>
    <t>ООО "АльянсТеплоЭнерго"</t>
  </si>
  <si>
    <t>сельское поселение "Карпогорское"</t>
  </si>
  <si>
    <t>сельское поселение "Междуреченское"</t>
  </si>
  <si>
    <t>сельское поселение "Шилегское"</t>
  </si>
  <si>
    <t>2919006299</t>
  </si>
  <si>
    <t>ООО "Сийское"</t>
  </si>
  <si>
    <t>сельское поселение "Сийское"</t>
  </si>
  <si>
    <t>2919000794</t>
  </si>
  <si>
    <t>Пинежское МП ЖКХ</t>
  </si>
  <si>
    <t>сельские поселения "Сосновское", "Лавельское" и "Кушкопальское"</t>
  </si>
  <si>
    <t>2901252021</t>
  </si>
  <si>
    <t>ООО "Газпром теплоэнерго Архангельск"</t>
  </si>
  <si>
    <t>2920016693</t>
  </si>
  <si>
    <t>ООО "Уют-Энерго"</t>
  </si>
  <si>
    <t>2920015308</t>
  </si>
  <si>
    <t>МУП "Плесецк-Ресурс"</t>
  </si>
  <si>
    <t>Приморский муниципальный район Арх.обл.</t>
  </si>
  <si>
    <t>2923007418</t>
  </si>
  <si>
    <t>ООО "Северная Энергетическая Компания - Беломорье"</t>
  </si>
  <si>
    <t>сельское поселение "Катунинское"</t>
  </si>
  <si>
    <t>2921126730</t>
  </si>
  <si>
    <t>ООО "Помор"</t>
  </si>
  <si>
    <t>2921011754</t>
  </si>
  <si>
    <t>сельское поселение "Уемское"</t>
  </si>
  <si>
    <t>сельское поселение "Боброво-Лявленское"</t>
  </si>
  <si>
    <t>сельское поселение "Приморское"</t>
  </si>
  <si>
    <t>2901200792</t>
  </si>
  <si>
    <t>ООО "Архбиоэнерго"</t>
  </si>
  <si>
    <t>сельские поселения "Приморское", "Заостровское", "Боброво-Лявленское"</t>
  </si>
  <si>
    <t>2901150333</t>
  </si>
  <si>
    <t>сельское поселение "Заостровское"</t>
  </si>
  <si>
    <t>сельское поселение "Соловецкое"</t>
  </si>
  <si>
    <t>Устьянский муниципальный район Арх.обл.</t>
  </si>
  <si>
    <t>2901265373</t>
  </si>
  <si>
    <t>ООО "РЭП 1"</t>
  </si>
  <si>
    <t>сельское поселение "Ростовско-Минское"</t>
  </si>
  <si>
    <t>2922009317</t>
  </si>
  <si>
    <t>ООО "Шангальский ЖКС"</t>
  </si>
  <si>
    <t>сельское поселение "Шангальское"</t>
  </si>
  <si>
    <t>городское поселение "Октябрьское"</t>
  </si>
  <si>
    <t>сельское поселение "Березницкое"</t>
  </si>
  <si>
    <t>2922007704</t>
  </si>
  <si>
    <t>ООО "ЖКХ Малодоры"</t>
  </si>
  <si>
    <t>сельское поселение "Малодорское"</t>
  </si>
  <si>
    <t>2922008803</t>
  </si>
  <si>
    <t>сельское поселение "Киземское"</t>
  </si>
  <si>
    <t>сельское поселение "Лихачёвское"</t>
  </si>
  <si>
    <t>сельское поселение "Синицкое"</t>
  </si>
  <si>
    <t>сельское поселение "Дмитриевское"</t>
  </si>
  <si>
    <t>сельское поселение "Орловское"</t>
  </si>
  <si>
    <t>сельское поселение "Плосское"</t>
  </si>
  <si>
    <t>Холмогорский муниципальный район Арх.обл.</t>
  </si>
  <si>
    <t>2901192407</t>
  </si>
  <si>
    <t>ООО "Северная Энергетическая Компания"</t>
  </si>
  <si>
    <t>сельское поселение "Луковецкое"</t>
  </si>
  <si>
    <t>2901230116</t>
  </si>
  <si>
    <t>ООО "Фарватер"</t>
  </si>
  <si>
    <t>сельское поселение "Усть-Пинежское"</t>
  </si>
  <si>
    <t>2923007344</t>
  </si>
  <si>
    <t>ООО "ТСП Холмогоры"</t>
  </si>
  <si>
    <t>2923007217</t>
  </si>
  <si>
    <t>ООО "Штиль"</t>
  </si>
  <si>
    <t>сельское поселение "Матигорское"</t>
  </si>
  <si>
    <t>2923007175</t>
  </si>
  <si>
    <t>ООО "КМ ТЭР"</t>
  </si>
  <si>
    <t>сельское поселение "Светлозерское"</t>
  </si>
  <si>
    <t>2923007640</t>
  </si>
  <si>
    <t>ООО "Нейтраль"</t>
  </si>
  <si>
    <t>сельское поселение "Ухтостровское"</t>
  </si>
  <si>
    <t>2923007104</t>
  </si>
  <si>
    <t>ООО "Пинега"</t>
  </si>
  <si>
    <t>сельское поселение "Белогорское"</t>
  </si>
  <si>
    <t>2923006012</t>
  </si>
  <si>
    <t>ООО "ЕмецкСтройСервис"</t>
  </si>
  <si>
    <t>сельское поселение "Емецкое"</t>
  </si>
  <si>
    <t>2923006541</t>
  </si>
  <si>
    <t>ООО "Холмогорское ТСП"</t>
  </si>
  <si>
    <t>2923006943</t>
  </si>
  <si>
    <t>ООО "Северная Двина"</t>
  </si>
  <si>
    <t>2923007633</t>
  </si>
  <si>
    <t>ООО "Северный Дом"</t>
  </si>
  <si>
    <t>2923006245</t>
  </si>
  <si>
    <t>ООО "Емецкое ТСП"</t>
  </si>
  <si>
    <t>сельское поселение "Ракульское"</t>
  </si>
  <si>
    <t>Шенкурский муниципальный район Арх.обл.</t>
  </si>
  <si>
    <t>сельское поселение "Ровдинское"</t>
  </si>
  <si>
    <t>сельское поселение "Федорогорское"</t>
  </si>
  <si>
    <t>сельское поселение "Никольское"</t>
  </si>
  <si>
    <t>Муниципальное образование</t>
  </si>
  <si>
    <t>городское поселение "Плесецкое", пос. Плесецк, ул. Уборевича, д. 7</t>
  </si>
  <si>
    <t>1 полугодие</t>
  </si>
  <si>
    <t>2 полугодие</t>
  </si>
  <si>
    <t>ВСЕГО</t>
  </si>
  <si>
    <t>Теплоснабжающая организация</t>
  </si>
  <si>
    <t>Вилегодский муниципальный округ Арх.обл.</t>
  </si>
  <si>
    <t>с. Ильинско-Подомское, ул. Кедрова д.21, фл. №1</t>
  </si>
  <si>
    <t xml:space="preserve">с. Ильинско-Подомское, ул. Мелиоративная д.7, фл. №1 </t>
  </si>
  <si>
    <t>дер. Мухонская и с. Ильинско-Подомское, за искл. ул. Кедрова , д. 21, фл. №1 и ул. Мелиоративная, д. 7, фл. №1 в с. Ильинско-Подомское</t>
  </si>
  <si>
    <t>2909002320</t>
  </si>
  <si>
    <t>ООО "Ильинск ЖКХ"</t>
  </si>
  <si>
    <t>дер. Кошкино</t>
  </si>
  <si>
    <t>село Никольск</t>
  </si>
  <si>
    <t>пос. Сорово</t>
  </si>
  <si>
    <t>д. №1 по ул. Советская в с. Ильинско-Подомское</t>
  </si>
  <si>
    <t>2909003034</t>
  </si>
  <si>
    <t>ООО "Вилегодск ЖКХ"</t>
  </si>
  <si>
    <t>с. Вилегодск</t>
  </si>
  <si>
    <t>2909002440</t>
  </si>
  <si>
    <t>ООО "Павловск ЖКХ"</t>
  </si>
  <si>
    <t>с. Павловск и дер. Быково</t>
  </si>
  <si>
    <t>Каргопольский муниципальный округ Арх.обл.</t>
  </si>
  <si>
    <t>2911005649</t>
  </si>
  <si>
    <t>ООО "КТС"(Каргопольский район)</t>
  </si>
  <si>
    <t>г. Каргополь</t>
  </si>
  <si>
    <t>2911004405</t>
  </si>
  <si>
    <t>дер. Казаково</t>
  </si>
  <si>
    <t>пос. Пригородный</t>
  </si>
  <si>
    <t>2911004356</t>
  </si>
  <si>
    <t>2911004349</t>
  </si>
  <si>
    <t>дер. Усачевская и дер. Трофимовская</t>
  </si>
  <si>
    <t>2911004420</t>
  </si>
  <si>
    <t>7736186950</t>
  </si>
  <si>
    <t>ООО "Газпром энерго"</t>
  </si>
  <si>
    <t>2901125778</t>
  </si>
  <si>
    <t>сельское поселение "Лисестровское"</t>
  </si>
  <si>
    <t>290406794205</t>
  </si>
  <si>
    <t>ИП Рукаванов О.А.</t>
  </si>
  <si>
    <t>МО «Шипицынское»</t>
  </si>
  <si>
    <t>2904012719</t>
  </si>
  <si>
    <t>АО "Котласское ДРСУ"</t>
  </si>
  <si>
    <t>МО "Сафроновское"</t>
  </si>
  <si>
    <t>2920008068</t>
  </si>
  <si>
    <t>2923002226</t>
  </si>
  <si>
    <t>МО "Матигорское"</t>
  </si>
  <si>
    <t>ИТОГО СУБСИДИИ</t>
  </si>
  <si>
    <t>ИТОГО ГРАНТЫ В ФОРМЕ СУБСИДИИ</t>
  </si>
  <si>
    <t>ГБУЗ АО «Санаторий имени М.Н. Фаворской»</t>
  </si>
  <si>
    <t>МО "Телеговское"</t>
  </si>
  <si>
    <t>МБОУ  "Кеврольская ООШ  № 18 имени М.Ф. Теплова"</t>
  </si>
  <si>
    <t>МО "Кеврольское"</t>
  </si>
  <si>
    <t>2908002905</t>
  </si>
  <si>
    <t>МБОУ "Авнюгская СОШ"</t>
  </si>
  <si>
    <t>МБОУ "Сурская СОШ  № 2"</t>
  </si>
  <si>
    <t>МО "Сурское"</t>
  </si>
  <si>
    <t>ФГБУ "ЦЖКУ" МО РФ</t>
  </si>
  <si>
    <t>МО "Черемушское"</t>
  </si>
  <si>
    <t>МО "Боброво-Лявленское"</t>
  </si>
  <si>
    <t>МО "Новая Земля"</t>
  </si>
  <si>
    <t>в/г 42, в/г 49</t>
  </si>
  <si>
    <t>в/г 8</t>
  </si>
  <si>
    <t>в/г 15</t>
  </si>
  <si>
    <t>в/г 1, в/г 2</t>
  </si>
  <si>
    <t>в/г 24</t>
  </si>
  <si>
    <t>МО "Талажское", в/г 65</t>
  </si>
  <si>
    <t>МО "Мезенское", в/г 49</t>
  </si>
  <si>
    <t>МО "Коношское", в/г 1(17)</t>
  </si>
  <si>
    <t>Пинежское обособленное подразделение ООО ПКП "ТИТАН"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</si>
  <si>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
рублей/Гкал</t>
  </si>
  <si>
    <t>ЛЬГОТНЫЙ                              одноставочный тариф на тепловую энергию, поставляемую населению на нужды теплоснабжения (без НДС),
 рублей/Гкал</t>
  </si>
  <si>
    <t xml:space="preserve">1. СУБСИДИИ </t>
  </si>
  <si>
    <t>2. ГРАНТЫ В ФОРМЕ СУБСИДИИ</t>
  </si>
  <si>
    <t>декабрь 2021 г.,
 рублей</t>
  </si>
  <si>
    <t>декабрь 2022 г.,
 рублей</t>
  </si>
  <si>
    <t>Потребность в средствах областного бюджета,
 рублей</t>
  </si>
  <si>
    <t>2905001195</t>
  </si>
  <si>
    <t>МУП "ПУ ЖКХ"</t>
  </si>
  <si>
    <t>7717127211</t>
  </si>
  <si>
    <t>ФГУП "РТРС"</t>
  </si>
  <si>
    <t>ФКУ ИК-12 УФСИН России по Архангельской области</t>
  </si>
  <si>
    <t>ФКУ ИК-14 УФСИН России по Архангельской области</t>
  </si>
  <si>
    <t>Потребность в средствах областного бюджета
за декабрь 2021 - ноябрь 2022,
рублей</t>
  </si>
  <si>
    <t>Верхнетоемский муниципальный округ Арх.обл.</t>
  </si>
  <si>
    <t>с. Верхняя Тойма</t>
  </si>
  <si>
    <t>вместо ООО "МПМК"</t>
  </si>
  <si>
    <t>дер. Скрипчинская и Семеновская 1-я</t>
  </si>
  <si>
    <t>вместо ООО "Удар"</t>
  </si>
  <si>
    <t>пос. Двинской</t>
  </si>
  <si>
    <t>дер. Кондратовская</t>
  </si>
  <si>
    <t>вместо ООО "Кондратовское"</t>
  </si>
  <si>
    <t>с. Вознесенское</t>
  </si>
  <si>
    <t>вместо ООО "Каскад"</t>
  </si>
  <si>
    <t>от котельной в п. Авнюга, ул. Строительная, д.16</t>
  </si>
  <si>
    <t>Виноградовский муниципальный округ Арх.обл.</t>
  </si>
  <si>
    <t>от котельной в доме №67 «в» по ул. Комсомольская в пос. Рочегда</t>
  </si>
  <si>
    <t>вместо ООО "УК "Весна"</t>
  </si>
  <si>
    <t>пос.Березник (от котельной по ул.Романа Куликова, д.72а)</t>
  </si>
  <si>
    <t>2910005276</t>
  </si>
  <si>
    <t>ООО "Ресурс-Сервис"</t>
  </si>
  <si>
    <t>п. Березник, п. Воронцы, п. Шидрово, д. Конецгорье, д. Пянда</t>
  </si>
  <si>
    <t>д. Моржегоры, п. Хетово</t>
  </si>
  <si>
    <t>вместо ООО "Т-Сервис"</t>
  </si>
  <si>
    <t>поселок Сельменьга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</si>
  <si>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</si>
  <si>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межтарифная разница в 1 полугодии 2022 года 0</t>
  </si>
  <si>
    <t>ул. Водогон</t>
  </si>
  <si>
    <t>городской округ Арх.обл. "Город Коряжма"</t>
  </si>
  <si>
    <t>МУП Каргопольского муниципального округа "Тихманьга"</t>
  </si>
  <si>
    <t>МУП Каргопольского муниципального округа "Казаково"</t>
  </si>
  <si>
    <t>МУП Каргопольского муниципального округа "Ошевенское"</t>
  </si>
  <si>
    <t>от котельных в деревне Ширяиха</t>
  </si>
  <si>
    <t>МУП Каргопольского муниципального округа "Усачево"</t>
  </si>
  <si>
    <t>МУП Каргопольского муниципального округа "Архангело"</t>
  </si>
  <si>
    <t>от котельной в деревне Шелоховская</t>
  </si>
  <si>
    <t>МУП Каргопольского муниципального округа "Печниково"</t>
  </si>
  <si>
    <t>от котельной в дер. Ватамановская</t>
  </si>
  <si>
    <t>тариф действует с 01.01.2022 по 15.02.2022</t>
  </si>
  <si>
    <t>изменен э/о тариф с 16.02.2022 (10-т/2 от 10.02.2022)</t>
  </si>
  <si>
    <t>сельских поселений "Подюжское" и "Мирный"</t>
  </si>
  <si>
    <t>2912007007</t>
  </si>
  <si>
    <t>ООО "Теплохолдинг Коноша"</t>
  </si>
  <si>
    <t>вместо МУП "Жилкомсервис" администрации МО "Коношское"</t>
  </si>
  <si>
    <t>вместо АО "АрхоблЭнерго"</t>
  </si>
  <si>
    <t>вместо ПАО "ТГК-2"</t>
  </si>
  <si>
    <t>сельское поселение "Черемушское"</t>
  </si>
  <si>
    <t>городское поселение "Сольвычегодское"</t>
  </si>
  <si>
    <t>пос. Приводино</t>
  </si>
  <si>
    <t>д. Курцево</t>
  </si>
  <si>
    <t>д. Куимиха</t>
  </si>
  <si>
    <t>пос. Удимский</t>
  </si>
  <si>
    <t>(Т) г. Сольвычегодск</t>
  </si>
  <si>
    <t>д. Григорово</t>
  </si>
  <si>
    <t>пос. Харитоново</t>
  </si>
  <si>
    <t>Уточнение</t>
  </si>
  <si>
    <t xml:space="preserve">
Примечание</t>
  </si>
  <si>
    <t xml:space="preserve">городское поселение Вельское </t>
  </si>
  <si>
    <t>котельная  - г. Вельск, ул. Фефилова, д. 31</t>
  </si>
  <si>
    <t>рабочий поселок Коноша, от котельной по ул. Печорская, 9/1</t>
  </si>
  <si>
    <t>с. Яренск</t>
  </si>
  <si>
    <t>ПАО "Россети Северо-Запада"</t>
  </si>
  <si>
    <t>городское поселение "Мезенское", сельские поселения "Каменское", "Дорогорское", "Быченское", "Зареченское"</t>
  </si>
  <si>
    <t>сельское поселение "Мошинское"</t>
  </si>
  <si>
    <t>от котельной в дер. Петариха, ул. Городская, 10А</t>
  </si>
  <si>
    <t>от котельных в р.п. Малошуйка, ул. Привокзальная, д1 и ул. Мира, д.28</t>
  </si>
  <si>
    <t>сельское поселение "Пинежское"</t>
  </si>
  <si>
    <t>за искл. котельной п. Пинега, ул. Первомайская, д. 38</t>
  </si>
  <si>
    <t xml:space="preserve">от котельной п. Пинега, ул. Первомайская, д. 38 </t>
  </si>
  <si>
    <t>Плесецкий муниципальный округ Арх.обл.</t>
  </si>
  <si>
    <t>от котельных по адресам: д. № 1 по ул. Набережная в поселке Строитель, д.№ 16а по ул. Биржевая и в д. № 2 по пер. Рабочий в пос. Оксовский</t>
  </si>
  <si>
    <t>от котельных по адресам: д. № 14 по ул. Школьная в пос. Самково, в д. № 6а по ул. Мира в с. Конево и по ул.   Восточная в с. Конево</t>
  </si>
  <si>
    <t>от котельной в д. № 73 Б по ул. Школьная в пос. Поча</t>
  </si>
  <si>
    <t>рабочий поселок Обозерский</t>
  </si>
  <si>
    <t>от котельных по ул. Калинина, 19б и ул. Лесная, 34</t>
  </si>
  <si>
    <t>рабочий поселок Савинский</t>
  </si>
  <si>
    <t>за искл. пос. Река Емца, ул. Набережная, д. 15</t>
  </si>
  <si>
    <t>пос. Река Емца, ул. Набережная, д. 15</t>
  </si>
  <si>
    <t>городское поселение "Плесецкое"</t>
  </si>
  <si>
    <t>от котельных в рп.Плесецк по адресам: ул. Зеленая, ул. Октябрьская, д.79, ул. Промкомбинат, д.9, ул. Юбилейная, д.59 А</t>
  </si>
  <si>
    <t>пос. Пукса, ул. Центральная, д. 39</t>
  </si>
  <si>
    <t>вместо ООО "Газпром теплоэнерго Архангельск"</t>
  </si>
  <si>
    <t>вместо МУП "Плесецк-Ресурс"</t>
  </si>
  <si>
    <t>рабочий поселок Плесецк, от котельной по ул. Беданова, д. 5А</t>
  </si>
  <si>
    <t>рабочий поселок Плесецк, от котельной по ул. Садовая, д. 26А</t>
  </si>
  <si>
    <t>рабочий поселок Североонежск</t>
  </si>
  <si>
    <t>АО "2-ой Архангельский объединенный авиаотряд"</t>
  </si>
  <si>
    <t>сельское поселение "Островное"</t>
  </si>
  <si>
    <t>с. Вознесенье и дер. Кяростров</t>
  </si>
  <si>
    <t>дер. Ластола</t>
  </si>
  <si>
    <t>дер. Пустошь</t>
  </si>
  <si>
    <t>ООО "Теплоснаб" (Приморский район)</t>
  </si>
  <si>
    <t>вместо ООО "Интеко-Инвест"</t>
  </si>
  <si>
    <t>ООО "СРК"</t>
  </si>
  <si>
    <t>от котельных, расположенных по адресам пос. Ширшинский, д. 59 и дер. Исакогорка</t>
  </si>
  <si>
    <t>дер. Кузьмино, Новинки, Черный Яр</t>
  </si>
  <si>
    <t>дер. Бабанегово</t>
  </si>
  <si>
    <t>ООО "ТеплоСнаб" (Устьянский район)</t>
  </si>
  <si>
    <t>2922007775</t>
  </si>
  <si>
    <t>ООО "Березник"</t>
  </si>
  <si>
    <t>сельское поселение "Илезское"</t>
  </si>
  <si>
    <t>сельское поселение "Бестужевское"</t>
  </si>
  <si>
    <t>с. Емецк, ул. Жолобова</t>
  </si>
  <si>
    <t>сельское поселение "Холмогорское"</t>
  </si>
  <si>
    <t>с. Холмогоры (ул. Племзаводская)</t>
  </si>
  <si>
    <t>д. Анашкино</t>
  </si>
  <si>
    <t>д. Красное Село</t>
  </si>
  <si>
    <t>с. Холмогоры, ул. Октябрьская, д. 36 В</t>
  </si>
  <si>
    <t>с. Холмогоры ул. Шубина, 20А</t>
  </si>
  <si>
    <t>пос. Двинской, ул. Лесная, д. 62</t>
  </si>
  <si>
    <t>вместо ООО "Уютный город"</t>
  </si>
  <si>
    <t>сельское поселение "Шеговарское"</t>
  </si>
  <si>
    <t>с. Шеговары, ул. Центральная, д.68 а</t>
  </si>
  <si>
    <t>с. Шеговары, ул. Садовая, д.1</t>
  </si>
  <si>
    <t>Городское поселение "Шенкурское", за искл. котельной по адресу: г. Шенкурс, ул. Кудрявцева, д. 21 г</t>
  </si>
  <si>
    <t>Городское поселение "Шенкурское", от котельной по адресу г. Шенкурск, ул. Кудрявцева, д. 21 г</t>
  </si>
  <si>
    <t>2907018652</t>
  </si>
  <si>
    <t>ООО "Тепло"</t>
  </si>
  <si>
    <t>межтарифная разница в 2022 году 0</t>
  </si>
  <si>
    <t>ФКУ ИК-21 ОУХД УФСИН России по Архангельской области</t>
  </si>
  <si>
    <t>от котельных  в р.п. Икса (ИК-21, ГУП, УКП-21, ЖДО), в р.п. Икса, ул. Таежная, д. 12, в р.п. Янгоры (ИК-27), в р.п. Североонежск (БеП)</t>
  </si>
  <si>
    <t>пост. 61-т/1 от 24.11.2020 утратило силу (60-т/6 от 25.10.2021), вместо них ООО "МТК"</t>
  </si>
  <si>
    <t>Недостаток средств областного бюджета, рублей</t>
  </si>
  <si>
    <t>1 квартал (план)</t>
  </si>
  <si>
    <t>2 квартал (план)</t>
  </si>
  <si>
    <t>1 квартал (факт)</t>
  </si>
  <si>
    <t>тариф установлен по 31.12.2021, на 2022 год тариф не установлен (51-т/3 от 22.10.2020), плановые объемы 1 кв перенесены на 2 кв</t>
  </si>
  <si>
    <t>городское поселение «Шипицынское»</t>
  </si>
  <si>
    <t>от котельной в р.п. Шипицыно, ул. Ломоносова, д.56, флигель 3</t>
  </si>
  <si>
    <t>вместо МУП "Илезское"</t>
  </si>
  <si>
    <t>вместо МУП "Лойгинское"</t>
  </si>
  <si>
    <t>вместо МУП "Бестужевское"</t>
  </si>
  <si>
    <t xml:space="preserve">д. Погост, ул. Почтовая </t>
  </si>
  <si>
    <t>66-т/11 от 11.11.2021, плановые объемы перенесены на 2 кв</t>
  </si>
  <si>
    <t>72-т/19 от 29.11.2021, плановые объемы перенесены на 2 кв</t>
  </si>
  <si>
    <t>изменение тарифа на 2 п/г (22-т/2 от 28.03.2022) вступило в силу с 01.04.2022</t>
  </si>
  <si>
    <t>изменение тарифа с 22.03.2022 (19-т/2 от 17.03.2022)</t>
  </si>
  <si>
    <t xml:space="preserve">изм. тарифа со 2 п/г (16-т/2 от 03.03.2022) </t>
  </si>
  <si>
    <t>городской округ Арх.обл. "Новодвинск"</t>
  </si>
  <si>
    <t>-</t>
  </si>
  <si>
    <t>АО "Сети"</t>
  </si>
  <si>
    <t>2 квартал (факт)</t>
  </si>
  <si>
    <t>план 1 и 2 кв перенесен на 3 кв</t>
  </si>
  <si>
    <t>план из договора</t>
  </si>
  <si>
    <t>65-т/2 от 08.12.2020, нет в договоре на 2022 год, плановые объемы 1 и 2  кв перенесены на 3 кв</t>
  </si>
  <si>
    <t>3 квартал (план)</t>
  </si>
  <si>
    <t>4 квартал (план)</t>
  </si>
  <si>
    <t>2918012540</t>
  </si>
  <si>
    <t>ООО "Мошинские тепловые сети"</t>
  </si>
  <si>
    <t>вместо ООО "Уют-2", услуги оказывают с 14.01.2022, тариф установлен с 24.06.2022</t>
  </si>
  <si>
    <t>с 14.01.2022 услуги теплоснабжения оказывают ООО "Мошинские тепловые сети"</t>
  </si>
  <si>
    <t>вместо ООО "Теплострой", 66-т/19 от 11.11.2021 , на 2022 год тариф не установлен</t>
  </si>
  <si>
    <t>59-т/26 от 21.10.2021, договор на 2022 год не заключен</t>
  </si>
  <si>
    <t>81-т/32 от 20.12.2021, плановые объемы 1 и 2 кв перенесены на 3 кв</t>
  </si>
  <si>
    <t xml:space="preserve">Снято на госпошлину и судебные расходы </t>
  </si>
  <si>
    <t>Снято по постановлению Правительства АО от 11.05.2022 № 297-пп</t>
  </si>
  <si>
    <t>Снято по постановлению Правительства АО от 19.05.2022 № 323-пп</t>
  </si>
  <si>
    <t>Лимит на 2022 год согласно областному закону от 22.12.2021 № 522-31-ОЗ в ред.от 29.06.2022,
рублей</t>
  </si>
  <si>
    <t>Лимит увеличен по постановлению Правительства АО от 11.07.2022 № 486-пп</t>
  </si>
  <si>
    <t>Блинова Екатерина Николаевна</t>
  </si>
  <si>
    <t>+7(8182)285-632</t>
  </si>
  <si>
    <t>Объем ресурса, Гкал</t>
  </si>
  <si>
    <t>Снято по Постановлению Правительства АО от 04.08.2022 
№ 547-пп</t>
  </si>
  <si>
    <t>Снято по Постановлению Правительства АО от 09.08.2022 
№ 583-пп</t>
  </si>
  <si>
    <t xml:space="preserve">Расчет плановой потребности в средствах областного бюджета для предоставления  субсидий и грантов в форме субсидий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теплоснабжения, на 2022 год </t>
  </si>
</sst>
</file>

<file path=xl/styles.xml><?xml version="1.0" encoding="utf-8"?>
<styleSheet xmlns="http://schemas.openxmlformats.org/spreadsheetml/2006/main">
  <numFmts count="91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\ #,##0.00\ \);_(* &quot;-&quot;??_);_(\ @_ \)"/>
    <numFmt numFmtId="169" formatCode="#,##0.00_ ;\-#,##0.00\ "/>
    <numFmt numFmtId="170" formatCode="#,##0.000_ ;\-#,##0.000\ "/>
    <numFmt numFmtId="171" formatCode="#,##0.000"/>
    <numFmt numFmtId="172" formatCode="0.0"/>
    <numFmt numFmtId="173" formatCode="_-* #,##0.00[$€-1]_-;\-* #,##0.00[$€-1]_-;_-* &quot;-&quot;??[$€-1]_-"/>
    <numFmt numFmtId="174" formatCode="0.0%"/>
    <numFmt numFmtId="175" formatCode="0.0%_);\(0.0%\)"/>
    <numFmt numFmtId="176" formatCode="#,##0;\(#,##0\)"/>
    <numFmt numFmtId="177" formatCode="_-* #,##0.00\ _$_-;\-* #,##0.00\ _$_-;_-* &quot;-&quot;??\ _$_-;_-@_-"/>
    <numFmt numFmtId="178" formatCode="#.##0\.00"/>
    <numFmt numFmtId="179" formatCode="#\.00"/>
    <numFmt numFmtId="180" formatCode="#\."/>
    <numFmt numFmtId="181" formatCode="_-* #,##0\ &quot;руб&quot;_-;\-* #,##0\ &quot;руб&quot;_-;_-* &quot;-&quot;\ &quot;руб&quot;_-;_-@_-"/>
    <numFmt numFmtId="182" formatCode="General_)"/>
    <numFmt numFmtId="183" formatCode="_-* #,##0&quot;đ.&quot;_-;\-* #,##0&quot;đ.&quot;_-;_-* &quot;-&quot;&quot;đ.&quot;_-;_-@_-"/>
    <numFmt numFmtId="184" formatCode="_-* #,##0.00&quot;đ.&quot;_-;\-* #,##0.00&quot;đ.&quot;_-;_-* &quot;-&quot;??&quot;đ.&quot;_-;_-@_-"/>
    <numFmt numFmtId="185" formatCode="&quot;$&quot;#,##0_);[Red]\(&quot;$&quot;#,##0\)"/>
    <numFmt numFmtId="186" formatCode="\$#,##0\ ;\(\$#,##0\)"/>
    <numFmt numFmtId="187" formatCode="#,##0.0"/>
    <numFmt numFmtId="188" formatCode="#,##0.0000"/>
    <numFmt numFmtId="189" formatCode="#,##0.000[$р.-419];\-#,##0.000[$р.-419]"/>
    <numFmt numFmtId="190" formatCode="_-* #,##0.0\ _$_-;\-* #,##0.0\ _$_-;_-* &quot;-&quot;??\ _$_-;_-@_-"/>
    <numFmt numFmtId="191" formatCode="#,##0.0_);\(#,##0.0\)"/>
    <numFmt numFmtId="192" formatCode="#,##0_ ;[Red]\-#,##0\ "/>
    <numFmt numFmtId="193" formatCode="#,##0_);[Blue]\(#,##0\)"/>
    <numFmt numFmtId="194" formatCode="#,##0__\ \ \ \ 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&quot;$&quot;#,##0"/>
    <numFmt numFmtId="203" formatCode="#,##0.00_ ;[Red]\-#,##0.00\ "/>
    <numFmt numFmtId="204" formatCode="_(&quot;$&quot;* #,##0.00_);_(&quot;$&quot;* \(#,##0.00\);_(&quot;$&quot;* &quot;-&quot;??_);_(@_)"/>
    <numFmt numFmtId="205" formatCode="0_)"/>
    <numFmt numFmtId="206" formatCode="0.000"/>
    <numFmt numFmtId="207" formatCode="_-* #,##0.00\ _р_._-;\-* #,##0.00\ _р_._-;_-* &quot;-&quot;??\ _р_._-;_-@_-"/>
    <numFmt numFmtId="208" formatCode="_-* #,##0\ _$_-;\-* #,##0\ _$_-;_-* &quot;-&quot;\ _$_-;_-@_-"/>
    <numFmt numFmtId="209" formatCode="_(* #,##0.0_);_(* \(#,##0.0\);_(* &quot;-&quot;??_);_(@_)"/>
    <numFmt numFmtId="210" formatCode="\$#\.00"/>
    <numFmt numFmtId="211" formatCode="_(&quot;$&quot;* #,##0_);_(&quot;$&quot;* \(#,##0\);_(&quot;$&quot;* &quot;-&quot;_);_(@_)"/>
    <numFmt numFmtId="212" formatCode="_(* #,##0_);_(* \(#,##0\);_(* &quot;-&quot;??_);_(@_)"/>
    <numFmt numFmtId="213" formatCode="#,##0;[Red]#,##0"/>
    <numFmt numFmtId="214" formatCode="&quot;\&quot;#,##0;[Red]\-&quot;\&quot;#,##0"/>
    <numFmt numFmtId="215" formatCode="\£#,##0_);\(\£#,##0\)"/>
    <numFmt numFmtId="216" formatCode="#,##0;\-#,##0;&quot;-&quot;"/>
    <numFmt numFmtId="217" formatCode="#,##0.00;\-#,##0.00;&quot;-&quot;"/>
    <numFmt numFmtId="218" formatCode="#,##0%;\-#,##0%;&quot;- &quot;"/>
    <numFmt numFmtId="219" formatCode="#,##0.0%;\-#,##0.0%;&quot;- &quot;"/>
    <numFmt numFmtId="220" formatCode="#,##0.00%;\-#,##0.00%;&quot;- &quot;"/>
    <numFmt numFmtId="221" formatCode="#,##0.0;\-#,##0.0;&quot;-&quot;"/>
    <numFmt numFmtId="222" formatCode="\$#,##0_);[Red]&quot;($&quot;#,##0\)"/>
    <numFmt numFmtId="223" formatCode="_(* #,##0.00_);[Red]_(* \(#,##0.00\);_(* &quot;-&quot;??_);_(@_)"/>
    <numFmt numFmtId="224" formatCode="0.0\x"/>
    <numFmt numFmtId="225" formatCode="_-* #,##0\ _F_B_-;\-* #,##0\ _F_B_-;_-* &quot;-&quot;\ _F_B_-;_-@_-"/>
    <numFmt numFmtId="226" formatCode="_-* #,##0.00\ _F_B_-;\-* #,##0.00\ _F_B_-;_-* &quot;-&quot;??\ _F_B_-;_-@_-"/>
    <numFmt numFmtId="227" formatCode="#,##0.0_);[Red]\(#,##0.0\)"/>
    <numFmt numFmtId="228" formatCode="_-* #,##0_-;_-* #,##0\-;_-* &quot;-&quot;_-;_-@_-"/>
    <numFmt numFmtId="229" formatCode="_-* #,##0.00_-;_-* #,##0.00\-;_-* &quot;-&quot;??_-;_-@_-"/>
    <numFmt numFmtId="230" formatCode="_-* #,##0\ _P_t_s_-;\-* #,##0\ _P_t_s_-;_-* &quot;- &quot;_P_t_s_-;_-@_-"/>
    <numFmt numFmtId="231" formatCode="_-* #,##0.00\ _P_t_s_-;\-* #,##0.00\ _P_t_s_-;_-* \-??\ _P_t_s_-;_-@_-"/>
    <numFmt numFmtId="232" formatCode="_-* #,##0&quot; Pts&quot;_-;\-* #,##0&quot; Pts&quot;_-;_-* &quot;- Pts&quot;_-;_-@_-"/>
    <numFmt numFmtId="233" formatCode="_-* #,##0.00&quot; Pts&quot;_-;\-* #,##0.00&quot; Pts&quot;_-;_-* \-??&quot; Pts&quot;_-;_-@_-"/>
    <numFmt numFmtId="234" formatCode="_-* #,##0\ &quot;$&quot;_-;\-* #,##0\ &quot;$&quot;_-;_-* &quot;-&quot;\ &quot;$&quot;_-;_-@_-"/>
    <numFmt numFmtId="235" formatCode="_-* #,##0.00\ &quot;$&quot;_-;\-* #,##0.00\ &quot;$&quot;_-;_-* &quot;-&quot;??\ &quot;$&quot;_-;_-@_-"/>
    <numFmt numFmtId="236" formatCode="&quot;$&quot;#,##0.0_);\(&quot;$&quot;#,##0.0\)"/>
    <numFmt numFmtId="237" formatCode="0.00\x"/>
    <numFmt numFmtId="238" formatCode="#\ ###\ ###\ ###"/>
    <numFmt numFmtId="239" formatCode="_-* #,##0\ &quot;FB&quot;_-;\-* #,##0\ &quot;FB&quot;_-;_-* &quot;-&quot;\ &quot;FB&quot;_-;_-@_-"/>
    <numFmt numFmtId="240" formatCode="_-* #,##0.00\ &quot;FB&quot;_-;\-* #,##0.00\ &quot;FB&quot;_-;_-* &quot;-&quot;??\ &quot;FB&quot;_-;_-@_-"/>
    <numFmt numFmtId="241" formatCode="0%;\(0%\)"/>
    <numFmt numFmtId="242" formatCode="_(* #,##0.00_);_(* \(#,##0.00\);_(* \-??_);_(@_)"/>
    <numFmt numFmtId="243" formatCode="\ \ @"/>
    <numFmt numFmtId="244" formatCode="\ \ \ \ @"/>
    <numFmt numFmtId="245" formatCode="_-&quot;F&quot;\ * #,##0_-;_-&quot;F&quot;\ * #,##0\-;_-&quot;F&quot;\ * &quot;-&quot;_-;_-@_-"/>
    <numFmt numFmtId="246" formatCode="_-&quot;F&quot;\ * #,##0.00_-;_-&quot;F&quot;\ * #,##0.00\-;_-&quot;F&quot;\ * &quot;-&quot;??_-;_-@_-"/>
    <numFmt numFmtId="247" formatCode="\¥#,##0_);\(\¥#,##0\)"/>
    <numFmt numFmtId="248" formatCode="_-* #,##0.00&quot;р.&quot;_-;\-* #,##0.00&quot;р.&quot;_-;_-* \-??&quot;р.&quot;_-;_-@_-"/>
    <numFmt numFmtId="249" formatCode="_(&quot;р.&quot;* #,##0.00_);_(&quot;р.&quot;* \(#,##0.00\);_(&quot;р.&quot;* &quot;-&quot;??_);_(@_)"/>
    <numFmt numFmtId="250" formatCode="_-&quot;Ј&quot;* #,##0.00_-;\-&quot;Ј&quot;* #,##0.00_-;_-&quot;Ј&quot;* &quot;-&quot;??_-;_-@_-"/>
    <numFmt numFmtId="251" formatCode="_-* #,##0.00_р_._-;\-* #,##0.00_р_._-;_-* \-??_р_._-;_-@_-"/>
    <numFmt numFmtId="252" formatCode="%#\.00"/>
  </numFmts>
  <fonts count="325">
    <font>
      <sz val="10"/>
      <name val="Tahoma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1"/>
      <name val="Times New Roman Cyr"/>
      <charset val="204"/>
    </font>
    <font>
      <sz val="10"/>
      <color theme="1"/>
      <name val="Arial Cyr"/>
      <family val="2"/>
      <charset val="204"/>
    </font>
    <font>
      <sz val="18"/>
      <color theme="3"/>
      <name val="Calibri Light"/>
      <family val="2"/>
      <charset val="204"/>
      <scheme val="major"/>
    </font>
    <font>
      <u/>
      <sz val="6"/>
      <color indexed="12"/>
      <name val="Arial"/>
      <family val="2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Times New Roman Cyr"/>
      <charset val="204"/>
    </font>
    <font>
      <u/>
      <sz val="9"/>
      <color indexed="32"/>
      <name val="Tahoma"/>
      <family val="2"/>
      <charset val="204"/>
    </font>
    <font>
      <sz val="10"/>
      <color indexed="8"/>
      <name val="Arial Cyr"/>
    </font>
    <font>
      <sz val="18"/>
      <color theme="1"/>
      <name val="Calibri"/>
      <family val="2"/>
      <charset val="204"/>
      <scheme val="minor"/>
    </font>
    <font>
      <b/>
      <u/>
      <sz val="9"/>
      <color rgb="FF0000FF"/>
      <name val="Tahoma"/>
      <family val="2"/>
      <charset val="204"/>
    </font>
    <font>
      <sz val="10"/>
      <name val="Book Antiqua"/>
      <family val="1"/>
      <charset val="204"/>
    </font>
    <font>
      <sz val="11"/>
      <name val="Calibri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theme="0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9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b/>
      <sz val="11"/>
      <name val="Arial Cyr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b/>
      <sz val="12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14"/>
      <name val="Arial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1"/>
      <color indexed="8"/>
      <name val="Arial Cyr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0"/>
      <name val="Times New Roman"/>
      <family val="1"/>
    </font>
    <font>
      <b/>
      <i/>
      <sz val="11"/>
      <color indexed="8"/>
      <name val="Arial"/>
      <family val="2"/>
    </font>
    <font>
      <b/>
      <i/>
      <sz val="8"/>
      <color indexed="18"/>
      <name val="Arial"/>
      <family val="2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b/>
      <i/>
      <sz val="10"/>
      <color indexed="1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sz val="10"/>
      <name val="Tms Rmn"/>
    </font>
    <font>
      <sz val="12"/>
      <color indexed="62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12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Arial"/>
      <family val="2"/>
      <charset val="204"/>
    </font>
    <font>
      <sz val="13"/>
      <name val="Times New Roman"/>
      <family val="1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2"/>
      <name val="Times New Roman Cyr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16"/>
      <name val="Tahoma"/>
      <family val="2"/>
      <charset val="204"/>
    </font>
    <font>
      <sz val="18"/>
      <name val="Tahoma"/>
      <family val="2"/>
      <charset val="204"/>
    </font>
    <font>
      <sz val="24"/>
      <name val="Tahoma"/>
      <family val="2"/>
      <charset val="204"/>
    </font>
    <font>
      <sz val="16"/>
      <color rgb="FFFF0000"/>
      <name val="Tahoma"/>
      <family val="2"/>
      <charset val="204"/>
    </font>
    <font>
      <sz val="26"/>
      <name val="Tahoma"/>
      <family val="2"/>
      <charset val="204"/>
    </font>
    <font>
      <sz val="28"/>
      <name val="Tahoma"/>
      <family val="2"/>
      <charset val="204"/>
    </font>
    <font>
      <sz val="28"/>
      <color indexed="8"/>
      <name val="Tahoma"/>
      <family val="2"/>
      <charset val="204"/>
    </font>
    <font>
      <sz val="15"/>
      <name val="Tahoma"/>
      <family val="2"/>
      <charset val="204"/>
    </font>
    <font>
      <sz val="18"/>
      <color rgb="FFFF0000"/>
      <name val="Tahoma"/>
      <family val="2"/>
      <charset val="204"/>
    </font>
    <font>
      <sz val="8"/>
      <color rgb="FF0070C0"/>
      <name val="Tahoma"/>
      <family val="2"/>
      <charset val="204"/>
    </font>
    <font>
      <sz val="16"/>
      <color rgb="FF0070C0"/>
      <name val="Tahoma"/>
      <family val="2"/>
      <charset val="204"/>
    </font>
    <font>
      <sz val="12"/>
      <color rgb="FF0070C0"/>
      <name val="Tahoma"/>
      <family val="2"/>
      <charset val="204"/>
    </font>
    <font>
      <sz val="18"/>
      <color rgb="FF0070C0"/>
      <name val="Tahoma"/>
      <family val="2"/>
      <charset val="204"/>
    </font>
    <font>
      <sz val="10"/>
      <color rgb="FF0070C0"/>
      <name val="Tahoma"/>
      <family val="2"/>
      <charset val="204"/>
    </font>
    <font>
      <sz val="26"/>
      <color rgb="FF0070C0"/>
      <name val="Tahoma"/>
      <family val="2"/>
      <charset val="204"/>
    </font>
    <font>
      <sz val="28"/>
      <color rgb="FF0070C0"/>
      <name val="Tahoma"/>
      <family val="2"/>
      <charset val="204"/>
    </font>
    <font>
      <b/>
      <sz val="8"/>
      <color rgb="FF0070C0"/>
      <name val="Tahoma"/>
      <family val="2"/>
      <charset val="204"/>
    </font>
    <font>
      <sz val="14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1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lightDown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indexed="55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33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lightGray">
        <fgColor indexed="1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236">
    <xf numFmtId="0" fontId="0" fillId="0" borderId="0"/>
    <xf numFmtId="0" fontId="2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5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5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5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6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6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6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6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6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6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7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28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29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30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31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2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4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28" borderId="11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39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" fillId="0" borderId="0"/>
    <xf numFmtId="0" fontId="41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167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50" fillId="0" borderId="0"/>
    <xf numFmtId="173" fontId="50" fillId="0" borderId="0"/>
    <xf numFmtId="0" fontId="51" fillId="0" borderId="0"/>
    <xf numFmtId="0" fontId="52" fillId="0" borderId="0"/>
    <xf numFmtId="174" fontId="53" fillId="0" borderId="0">
      <alignment vertical="top"/>
    </xf>
    <xf numFmtId="174" fontId="54" fillId="0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0" fontId="43" fillId="0" borderId="0"/>
    <xf numFmtId="40" fontId="55" fillId="0" borderId="0" applyFont="0" applyFill="0" applyBorder="0" applyAlignment="0" applyProtection="0"/>
    <xf numFmtId="0" fontId="56" fillId="0" borderId="0"/>
    <xf numFmtId="0" fontId="52" fillId="0" borderId="0"/>
    <xf numFmtId="0" fontId="52" fillId="0" borderId="0"/>
    <xf numFmtId="0" fontId="51" fillId="0" borderId="0"/>
    <xf numFmtId="0" fontId="4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7" fillId="34" borderId="2" applyNumberFormat="0">
      <alignment readingOrder="1"/>
      <protection locked="0"/>
    </xf>
    <xf numFmtId="0" fontId="50" fillId="0" borderId="0"/>
    <xf numFmtId="0" fontId="50" fillId="0" borderId="0"/>
    <xf numFmtId="0" fontId="50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0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1" fillId="0" borderId="0"/>
    <xf numFmtId="173" fontId="51" fillId="0" borderId="0"/>
    <xf numFmtId="177" fontId="59" fillId="0" borderId="0" applyFont="0" applyFill="0" applyBorder="0" applyAlignment="0" applyProtection="0"/>
    <xf numFmtId="0" fontId="60" fillId="0" borderId="21">
      <protection locked="0"/>
    </xf>
    <xf numFmtId="178" fontId="61" fillId="0" borderId="0">
      <protection locked="0"/>
    </xf>
    <xf numFmtId="179" fontId="61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80" fontId="61" fillId="0" borderId="21">
      <protection locked="0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3" fillId="35" borderId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36" borderId="2" applyNumberFormat="0" applyAlignment="0"/>
    <xf numFmtId="0" fontId="23" fillId="0" borderId="0"/>
    <xf numFmtId="182" fontId="58" fillId="0" borderId="22">
      <protection locked="0"/>
    </xf>
    <xf numFmtId="18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70" fillId="3" borderId="0" applyNumberFormat="0" applyBorder="0" applyAlignment="0" applyProtection="0"/>
    <xf numFmtId="10" fontId="71" fillId="0" borderId="0" applyNumberFormat="0" applyFill="0" applyBorder="0" applyAlignment="0"/>
    <xf numFmtId="0" fontId="73" fillId="22" borderId="2" applyNumberFormat="0" applyAlignment="0" applyProtection="0"/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74" fillId="24" borderId="10" applyNumberFormat="0" applyAlignment="0" applyProtection="0"/>
    <xf numFmtId="0" fontId="75" fillId="0" borderId="15">
      <alignment horizontal="left" vertical="center"/>
    </xf>
    <xf numFmtId="165" fontId="52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67" fontId="52" fillId="0" borderId="0" applyFont="0" applyFill="0" applyBorder="0" applyAlignment="0" applyProtection="0"/>
    <xf numFmtId="3" fontId="77" fillId="0" borderId="0" applyFont="0" applyFill="0" applyBorder="0" applyAlignment="0" applyProtection="0"/>
    <xf numFmtId="182" fontId="78" fillId="37" borderId="22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>
      <alignment horizontal="right"/>
    </xf>
    <xf numFmtId="166" fontId="52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49" fillId="33" borderId="0">
      <protection locked="0"/>
    </xf>
    <xf numFmtId="0" fontId="76" fillId="0" borderId="0" applyFill="0" applyBorder="0" applyProtection="0">
      <alignment vertical="center"/>
    </xf>
    <xf numFmtId="171" fontId="49" fillId="33" borderId="0">
      <protection locked="0"/>
    </xf>
    <xf numFmtId="188" fontId="49" fillId="33" borderId="0">
      <protection locked="0"/>
    </xf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79" fillId="0" borderId="0">
      <alignment vertical="top"/>
    </xf>
    <xf numFmtId="0" fontId="44" fillId="38" borderId="2" applyAlignment="0">
      <alignment horizontal="left" vertical="center"/>
    </xf>
    <xf numFmtId="0" fontId="44" fillId="38" borderId="2" applyAlignment="0">
      <alignment horizontal="left" vertical="center"/>
    </xf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76" fillId="0" borderId="23" applyNumberFormat="0" applyFont="0" applyFill="0" applyAlignment="0" applyProtection="0"/>
    <xf numFmtId="0" fontId="80" fillId="0" borderId="0" applyNumberFormat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173" fontId="47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37" fontId="52" fillId="0" borderId="0"/>
    <xf numFmtId="0" fontId="64" fillId="0" borderId="0"/>
    <xf numFmtId="0" fontId="82" fillId="0" borderId="0"/>
    <xf numFmtId="0" fontId="83" fillId="0" borderId="0"/>
    <xf numFmtId="0" fontId="84" fillId="0" borderId="0" applyNumberFormat="0" applyFill="0" applyBorder="0" applyAlignment="0" applyProtection="0"/>
    <xf numFmtId="172" fontId="85" fillId="0" borderId="0" applyFill="0" applyBorder="0" applyAlignment="0" applyProtection="0"/>
    <xf numFmtId="172" fontId="53" fillId="0" borderId="0" applyFill="0" applyBorder="0" applyAlignment="0" applyProtection="0"/>
    <xf numFmtId="172" fontId="86" fillId="0" borderId="0" applyFill="0" applyBorder="0" applyAlignment="0" applyProtection="0"/>
    <xf numFmtId="172" fontId="87" fillId="0" borderId="0" applyFill="0" applyBorder="0" applyAlignment="0" applyProtection="0"/>
    <xf numFmtId="172" fontId="88" fillId="0" borderId="0" applyFill="0" applyBorder="0" applyAlignment="0" applyProtection="0"/>
    <xf numFmtId="172" fontId="89" fillId="0" borderId="0" applyFill="0" applyBorder="0" applyAlignment="0" applyProtection="0"/>
    <xf numFmtId="172" fontId="90" fillId="0" borderId="0" applyFill="0" applyBorder="0" applyAlignment="0" applyProtection="0"/>
    <xf numFmtId="2" fontId="77" fillId="0" borderId="0" applyFont="0" applyFill="0" applyBorder="0" applyAlignment="0" applyProtection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Fill="0" applyBorder="0" applyProtection="0">
      <alignment horizontal="left"/>
    </xf>
    <xf numFmtId="0" fontId="44" fillId="4" borderId="2" applyNumberFormat="0" applyAlignment="0"/>
    <xf numFmtId="0" fontId="44" fillId="4" borderId="2" applyNumberFormat="0" applyAlignment="0"/>
    <xf numFmtId="0" fontId="94" fillId="4" borderId="0" applyNumberFormat="0" applyBorder="0" applyAlignment="0" applyProtection="0"/>
    <xf numFmtId="174" fontId="95" fillId="32" borderId="15" applyNumberFormat="0" applyFont="0" applyBorder="0" applyAlignment="0" applyProtection="0"/>
    <xf numFmtId="0" fontId="76" fillId="0" borderId="0" applyFont="0" applyFill="0" applyBorder="0" applyAlignment="0" applyProtection="0">
      <alignment horizontal="right"/>
    </xf>
    <xf numFmtId="191" fontId="96" fillId="32" borderId="0" applyNumberFormat="0" applyFont="0" applyAlignment="0"/>
    <xf numFmtId="0" fontId="97" fillId="0" borderId="24" applyNumberFormat="0" applyBorder="0">
      <alignment horizontal="centerContinuous"/>
    </xf>
    <xf numFmtId="0" fontId="98" fillId="0" borderId="0" applyProtection="0">
      <alignment horizontal="right"/>
    </xf>
    <xf numFmtId="0" fontId="44" fillId="22" borderId="2" applyNumberFormat="0" applyAlignment="0"/>
    <xf numFmtId="0" fontId="44" fillId="22" borderId="2" applyNumberFormat="0" applyAlignment="0"/>
    <xf numFmtId="0" fontId="99" fillId="0" borderId="0">
      <alignment horizontal="center"/>
    </xf>
    <xf numFmtId="0" fontId="99" fillId="39" borderId="0">
      <alignment horizontal="center"/>
    </xf>
    <xf numFmtId="0" fontId="100" fillId="0" borderId="0">
      <alignment vertical="top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105" fillId="40" borderId="0"/>
    <xf numFmtId="0" fontId="106" fillId="41" borderId="0"/>
    <xf numFmtId="0" fontId="47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59" fillId="0" borderId="0"/>
    <xf numFmtId="182" fontId="108" fillId="0" borderId="0"/>
    <xf numFmtId="0" fontId="52" fillId="0" borderId="0"/>
    <xf numFmtId="0" fontId="109" fillId="0" borderId="0" applyNumberFormat="0" applyFill="0" applyBorder="0" applyAlignment="0" applyProtection="0">
      <alignment vertical="top"/>
      <protection locked="0"/>
    </xf>
    <xf numFmtId="192" fontId="110" fillId="0" borderId="15">
      <alignment horizontal="center" vertical="center" wrapText="1"/>
    </xf>
    <xf numFmtId="0" fontId="111" fillId="7" borderId="2" applyNumberFormat="0" applyAlignment="0" applyProtection="0"/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38" fontId="54" fillId="0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193" fontId="54" fillId="32" borderId="0">
      <alignment vertical="top"/>
    </xf>
    <xf numFmtId="38" fontId="54" fillId="0" borderId="0">
      <alignment vertical="top"/>
    </xf>
    <xf numFmtId="0" fontId="113" fillId="0" borderId="14" applyNumberFormat="0" applyFill="0" applyAlignment="0" applyProtection="0"/>
    <xf numFmtId="194" fontId="114" fillId="0" borderId="15">
      <alignment horizontal="right"/>
      <protection locked="0"/>
    </xf>
    <xf numFmtId="0" fontId="76" fillId="0" borderId="0" applyFont="0" applyFill="0" applyBorder="0" applyAlignment="0" applyProtection="0">
      <alignment horizontal="right"/>
    </xf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3" fontId="59" fillId="0" borderId="25" applyFont="0" applyBorder="0">
      <alignment horizontal="center" vertical="center"/>
    </xf>
    <xf numFmtId="0" fontId="115" fillId="26" borderId="0" applyNumberFormat="0" applyBorder="0" applyAlignment="0" applyProtection="0"/>
    <xf numFmtId="0" fontId="63" fillId="0" borderId="17"/>
    <xf numFmtId="0" fontId="116" fillId="0" borderId="0" applyNumberFormat="0" applyFill="0" applyBorder="0" applyAlignment="0" applyProtection="0"/>
    <xf numFmtId="195" fontId="59" fillId="0" borderId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>
      <alignment horizontal="right"/>
    </xf>
    <xf numFmtId="0" fontId="59" fillId="0" borderId="0"/>
    <xf numFmtId="0" fontId="118" fillId="0" borderId="0"/>
    <xf numFmtId="0" fontId="76" fillId="0" borderId="0" applyFill="0" applyBorder="0" applyProtection="0">
      <alignment vertical="center"/>
    </xf>
    <xf numFmtId="0" fontId="119" fillId="0" borderId="0"/>
    <xf numFmtId="0" fontId="52" fillId="0" borderId="0"/>
    <xf numFmtId="0" fontId="50" fillId="0" borderId="0"/>
    <xf numFmtId="0" fontId="4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196" fontId="59" fillId="0" borderId="0" applyFont="0" applyAlignment="0">
      <alignment horizontal="center"/>
    </xf>
    <xf numFmtId="197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95" fillId="0" borderId="0"/>
    <xf numFmtId="199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0" fontId="120" fillId="22" borderId="4" applyNumberFormat="0" applyAlignment="0" applyProtection="0"/>
    <xf numFmtId="1" fontId="121" fillId="0" borderId="0" applyProtection="0">
      <alignment horizontal="right" vertical="center"/>
    </xf>
    <xf numFmtId="49" fontId="122" fillId="0" borderId="26" applyFill="0" applyProtection="0">
      <alignment vertical="center"/>
    </xf>
    <xf numFmtId="9" fontId="52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37" fontId="123" fillId="33" borderId="27"/>
    <xf numFmtId="37" fontId="123" fillId="33" borderId="27"/>
    <xf numFmtId="0" fontId="124" fillId="0" borderId="0" applyNumberFormat="0">
      <alignment horizontal="left"/>
    </xf>
    <xf numFmtId="201" fontId="125" fillId="0" borderId="28" applyBorder="0">
      <alignment horizontal="right"/>
      <protection locked="0"/>
    </xf>
    <xf numFmtId="49" fontId="126" fillId="0" borderId="15" applyNumberFormat="0">
      <alignment horizontal="left" vertical="center"/>
    </xf>
    <xf numFmtId="0" fontId="127" fillId="0" borderId="29">
      <alignment vertical="center"/>
    </xf>
    <xf numFmtId="4" fontId="128" fillId="33" borderId="4" applyNumberFormat="0" applyProtection="0">
      <alignment vertical="center"/>
    </xf>
    <xf numFmtId="4" fontId="129" fillId="33" borderId="4" applyNumberFormat="0" applyProtection="0">
      <alignment vertical="center"/>
    </xf>
    <xf numFmtId="4" fontId="128" fillId="33" borderId="4" applyNumberFormat="0" applyProtection="0">
      <alignment horizontal="left" vertical="center" indent="1"/>
    </xf>
    <xf numFmtId="4" fontId="128" fillId="33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128" fillId="42" borderId="4" applyNumberFormat="0" applyProtection="0">
      <alignment horizontal="right" vertical="center"/>
    </xf>
    <xf numFmtId="4" fontId="128" fillId="43" borderId="4" applyNumberFormat="0" applyProtection="0">
      <alignment horizontal="right" vertical="center"/>
    </xf>
    <xf numFmtId="4" fontId="128" fillId="44" borderId="4" applyNumberFormat="0" applyProtection="0">
      <alignment horizontal="right" vertical="center"/>
    </xf>
    <xf numFmtId="4" fontId="128" fillId="45" borderId="4" applyNumberFormat="0" applyProtection="0">
      <alignment horizontal="right" vertical="center"/>
    </xf>
    <xf numFmtId="4" fontId="128" fillId="46" borderId="4" applyNumberFormat="0" applyProtection="0">
      <alignment horizontal="right" vertical="center"/>
    </xf>
    <xf numFmtId="4" fontId="128" fillId="47" borderId="4" applyNumberFormat="0" applyProtection="0">
      <alignment horizontal="right" vertical="center"/>
    </xf>
    <xf numFmtId="4" fontId="128" fillId="48" borderId="4" applyNumberFormat="0" applyProtection="0">
      <alignment horizontal="right" vertical="center"/>
    </xf>
    <xf numFmtId="4" fontId="128" fillId="49" borderId="4" applyNumberFormat="0" applyProtection="0">
      <alignment horizontal="right" vertical="center"/>
    </xf>
    <xf numFmtId="4" fontId="128" fillId="50" borderId="4" applyNumberFormat="0" applyProtection="0">
      <alignment horizontal="right" vertical="center"/>
    </xf>
    <xf numFmtId="4" fontId="130" fillId="51" borderId="4" applyNumberFormat="0" applyProtection="0">
      <alignment horizontal="left" vertical="center" indent="1"/>
    </xf>
    <xf numFmtId="4" fontId="128" fillId="52" borderId="30" applyNumberFormat="0" applyProtection="0">
      <alignment horizontal="left" vertical="center" indent="1"/>
    </xf>
    <xf numFmtId="4" fontId="131" fillId="53" borderId="0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43" fillId="52" borderId="4" applyNumberFormat="0" applyProtection="0">
      <alignment horizontal="left" vertical="center" indent="1"/>
    </xf>
    <xf numFmtId="4" fontId="43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9" fillId="0" borderId="0"/>
    <xf numFmtId="4" fontId="128" fillId="56" borderId="4" applyNumberFormat="0" applyProtection="0">
      <alignment vertical="center"/>
    </xf>
    <xf numFmtId="4" fontId="129" fillId="56" borderId="4" applyNumberFormat="0" applyProtection="0">
      <alignment vertical="center"/>
    </xf>
    <xf numFmtId="4" fontId="128" fillId="56" borderId="4" applyNumberFormat="0" applyProtection="0">
      <alignment horizontal="left" vertical="center" indent="1"/>
    </xf>
    <xf numFmtId="4" fontId="128" fillId="56" borderId="4" applyNumberFormat="0" applyProtection="0">
      <alignment horizontal="left" vertical="center" indent="1"/>
    </xf>
    <xf numFmtId="4" fontId="128" fillId="52" borderId="4" applyNumberFormat="0" applyProtection="0">
      <alignment horizontal="right" vertical="center"/>
    </xf>
    <xf numFmtId="4" fontId="129" fillId="52" borderId="4" applyNumberFormat="0" applyProtection="0">
      <alignment horizontal="right" vertical="center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132" fillId="0" borderId="0"/>
    <xf numFmtId="4" fontId="133" fillId="52" borderId="4" applyNumberFormat="0" applyProtection="0">
      <alignment horizontal="right" vertical="center"/>
    </xf>
    <xf numFmtId="0" fontId="134" fillId="0" borderId="0">
      <alignment horizontal="left" vertical="center" wrapText="1"/>
    </xf>
    <xf numFmtId="202" fontId="135" fillId="0" borderId="15">
      <alignment horizontal="left" vertical="center"/>
      <protection locked="0"/>
    </xf>
    <xf numFmtId="0" fontId="52" fillId="0" borderId="0"/>
    <xf numFmtId="0" fontId="50" fillId="0" borderId="0"/>
    <xf numFmtId="2" fontId="136" fillId="57" borderId="31" applyProtection="0"/>
    <xf numFmtId="2" fontId="136" fillId="57" borderId="31" applyProtection="0"/>
    <xf numFmtId="2" fontId="137" fillId="0" borderId="0" applyFill="0" applyBorder="0" applyProtection="0"/>
    <xf numFmtId="2" fontId="57" fillId="0" borderId="0" applyFill="0" applyBorder="0" applyProtection="0"/>
    <xf numFmtId="2" fontId="57" fillId="58" borderId="31" applyProtection="0"/>
    <xf numFmtId="2" fontId="57" fillId="59" borderId="31" applyProtection="0"/>
    <xf numFmtId="2" fontId="57" fillId="60" borderId="31" applyProtection="0"/>
    <xf numFmtId="2" fontId="57" fillId="60" borderId="31" applyProtection="0">
      <alignment horizontal="center"/>
    </xf>
    <xf numFmtId="2" fontId="57" fillId="59" borderId="31" applyProtection="0">
      <alignment horizontal="center"/>
    </xf>
    <xf numFmtId="0" fontId="138" fillId="0" borderId="0" applyBorder="0" applyProtection="0">
      <alignment vertical="center"/>
    </xf>
    <xf numFmtId="0" fontId="138" fillId="0" borderId="26" applyBorder="0" applyProtection="0">
      <alignment horizontal="right" vertical="center"/>
    </xf>
    <xf numFmtId="0" fontId="139" fillId="61" borderId="0" applyBorder="0" applyProtection="0">
      <alignment horizontal="centerContinuous" vertical="center"/>
    </xf>
    <xf numFmtId="0" fontId="139" fillId="62" borderId="26" applyBorder="0" applyProtection="0">
      <alignment horizontal="centerContinuous" vertical="center"/>
    </xf>
    <xf numFmtId="0" fontId="140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0" fontId="119" fillId="0" borderId="0"/>
    <xf numFmtId="0" fontId="142" fillId="0" borderId="0" applyFill="0" applyBorder="0" applyProtection="0">
      <alignment horizontal="left"/>
    </xf>
    <xf numFmtId="0" fontId="93" fillId="0" borderId="32" applyFill="0" applyBorder="0" applyProtection="0">
      <alignment horizontal="left" vertical="top"/>
    </xf>
    <xf numFmtId="0" fontId="143" fillId="0" borderId="0">
      <alignment horizontal="centerContinuous"/>
    </xf>
    <xf numFmtId="4" fontId="64" fillId="64" borderId="0">
      <alignment horizontal="right"/>
    </xf>
    <xf numFmtId="4" fontId="64" fillId="64" borderId="0">
      <alignment horizontal="right"/>
    </xf>
    <xf numFmtId="0" fontId="144" fillId="0" borderId="32" applyFill="0" applyBorder="0" applyProtection="0"/>
    <xf numFmtId="0" fontId="144" fillId="0" borderId="0"/>
    <xf numFmtId="0" fontId="145" fillId="0" borderId="0" applyFill="0" applyBorder="0" applyProtection="0"/>
    <xf numFmtId="0" fontId="146" fillId="0" borderId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49" fontId="149" fillId="55" borderId="34" applyNumberFormat="0">
      <alignment horizontal="center" vertical="center"/>
    </xf>
    <xf numFmtId="0" fontId="77" fillId="0" borderId="35" applyNumberFormat="0" applyFont="0" applyFill="0" applyAlignment="0" applyProtection="0"/>
    <xf numFmtId="0" fontId="77" fillId="0" borderId="35" applyNumberFormat="0" applyFont="0" applyFill="0" applyAlignment="0" applyProtection="0"/>
    <xf numFmtId="0" fontId="150" fillId="0" borderId="23" applyFill="0" applyBorder="0" applyProtection="0">
      <alignment vertical="center"/>
    </xf>
    <xf numFmtId="0" fontId="151" fillId="0" borderId="0">
      <alignment horizontal="fill"/>
    </xf>
    <xf numFmtId="0" fontId="95" fillId="0" borderId="0"/>
    <xf numFmtId="0" fontId="152" fillId="0" borderId="0" applyNumberFormat="0" applyFill="0" applyBorder="0" applyAlignment="0" applyProtection="0"/>
    <xf numFmtId="0" fontId="153" fillId="0" borderId="26" applyBorder="0" applyProtection="0">
      <alignment horizontal="right"/>
    </xf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182" fontId="58" fillId="0" borderId="22">
      <protection locked="0"/>
    </xf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3" fontId="155" fillId="0" borderId="0">
      <alignment horizontal="center" vertical="center" textRotation="90" wrapText="1"/>
    </xf>
    <xf numFmtId="170" fontId="58" fillId="0" borderId="15">
      <alignment vertical="top" wrapText="1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203" fontId="162" fillId="0" borderId="15">
      <alignment vertical="top" wrapText="1"/>
    </xf>
    <xf numFmtId="4" fontId="163" fillId="0" borderId="15">
      <alignment horizontal="left" vertical="center"/>
    </xf>
    <xf numFmtId="4" fontId="163" fillId="0" borderId="15"/>
    <xf numFmtId="4" fontId="163" fillId="66" borderId="15"/>
    <xf numFmtId="4" fontId="163" fillId="67" borderId="15"/>
    <xf numFmtId="4" fontId="164" fillId="68" borderId="15"/>
    <xf numFmtId="4" fontId="165" fillId="31" borderId="15"/>
    <xf numFmtId="4" fontId="166" fillId="0" borderId="15">
      <alignment horizontal="center" wrapText="1"/>
    </xf>
    <xf numFmtId="203" fontId="163" fillId="0" borderId="15"/>
    <xf numFmtId="203" fontId="162" fillId="0" borderId="15">
      <alignment horizontal="center" vertical="center" wrapText="1"/>
    </xf>
    <xf numFmtId="203" fontId="162" fillId="0" borderId="15">
      <alignment vertical="top"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7" fillId="0" borderId="0" applyBorder="0">
      <alignment horizontal="center" vertical="center" wrapText="1"/>
    </xf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45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4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8" fillId="0" borderId="36" applyBorder="0">
      <alignment horizontal="center" vertical="center" wrapText="1"/>
    </xf>
    <xf numFmtId="182" fontId="78" fillId="37" borderId="22"/>
    <xf numFmtId="4" fontId="49" fillId="33" borderId="15" applyBorder="0">
      <alignment horizontal="right"/>
    </xf>
    <xf numFmtId="49" fontId="176" fillId="0" borderId="0" applyBorder="0">
      <alignment vertic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59" fillId="0" borderId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3" fontId="116" fillId="32" borderId="0" applyFill="0">
      <alignment wrapText="1"/>
    </xf>
    <xf numFmtId="0" fontId="175" fillId="0" borderId="0">
      <alignment horizontal="center" vertical="top" wrapText="1"/>
    </xf>
    <xf numFmtId="0" fontId="180" fillId="0" borderId="0">
      <alignment horizontal="center" vertical="center" wrapText="1"/>
    </xf>
    <xf numFmtId="0" fontId="180" fillId="0" borderId="0">
      <alignment horizontal="center" vertical="center" wrapText="1"/>
    </xf>
    <xf numFmtId="173" fontId="175" fillId="0" borderId="0">
      <alignment horizontal="center" vertical="top" wrapText="1"/>
    </xf>
    <xf numFmtId="171" fontId="181" fillId="32" borderId="15">
      <alignment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4" fontId="182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0" fontId="1" fillId="0" borderId="0"/>
    <xf numFmtId="49" fontId="49" fillId="0" borderId="0" applyBorder="0">
      <alignment vertical="top"/>
    </xf>
    <xf numFmtId="0" fontId="44" fillId="0" borderId="0"/>
    <xf numFmtId="0" fontId="44" fillId="0" borderId="0"/>
    <xf numFmtId="0" fontId="185" fillId="0" borderId="0"/>
    <xf numFmtId="0" fontId="52" fillId="0" borderId="0"/>
    <xf numFmtId="0" fontId="52" fillId="0" borderId="0"/>
    <xf numFmtId="0" fontId="18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64" fillId="0" borderId="0"/>
    <xf numFmtId="0" fontId="44" fillId="0" borderId="0"/>
    <xf numFmtId="0" fontId="187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6" fillId="0" borderId="0"/>
    <xf numFmtId="0" fontId="59" fillId="0" borderId="0"/>
    <xf numFmtId="0" fontId="53" fillId="0" borderId="0">
      <alignment horizontal="left"/>
    </xf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59" fillId="0" borderId="0"/>
    <xf numFmtId="0" fontId="189" fillId="0" borderId="0"/>
    <xf numFmtId="0" fontId="59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186" fillId="0" borderId="0"/>
    <xf numFmtId="0" fontId="59" fillId="0" borderId="0"/>
    <xf numFmtId="0" fontId="52" fillId="0" borderId="0" applyNumberFormat="0" applyFont="0" applyFill="0" applyBorder="0" applyAlignment="0" applyProtection="0">
      <alignment vertical="top"/>
    </xf>
    <xf numFmtId="0" fontId="189" fillId="0" borderId="0"/>
    <xf numFmtId="0" fontId="52" fillId="0" borderId="0"/>
    <xf numFmtId="0" fontId="64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190" fillId="0" borderId="0"/>
    <xf numFmtId="0" fontId="59" fillId="0" borderId="0"/>
    <xf numFmtId="0" fontId="189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90" fillId="0" borderId="0"/>
    <xf numFmtId="0" fontId="52" fillId="0" borderId="0"/>
    <xf numFmtId="0" fontId="59" fillId="0" borderId="0"/>
    <xf numFmtId="0" fontId="59" fillId="0" borderId="0"/>
    <xf numFmtId="0" fontId="191" fillId="0" borderId="0"/>
    <xf numFmtId="0" fontId="1" fillId="0" borderId="0"/>
    <xf numFmtId="0" fontId="1" fillId="0" borderId="0"/>
    <xf numFmtId="0" fontId="59" fillId="0" borderId="0"/>
    <xf numFmtId="205" fontId="9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05" fontId="9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59" fillId="0" borderId="0"/>
    <xf numFmtId="0" fontId="44" fillId="0" borderId="0"/>
    <xf numFmtId="0" fontId="59" fillId="0" borderId="0"/>
    <xf numFmtId="0" fontId="59" fillId="0" borderId="0"/>
    <xf numFmtId="0" fontId="4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49" fillId="0" borderId="0" applyBorder="0">
      <alignment vertical="top"/>
    </xf>
    <xf numFmtId="0" fontId="44" fillId="0" borderId="0"/>
    <xf numFmtId="0" fontId="18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1" fontId="192" fillId="0" borderId="15">
      <alignment horizontal="left" vertical="center"/>
    </xf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9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4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3" fontId="197" fillId="69" borderId="20">
      <alignment horizontal="justify" vertical="center"/>
    </xf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8" fontId="23" fillId="0" borderId="0" applyFont="0" applyFill="0" applyBorder="0" applyAlignment="0" applyProtection="0"/>
    <xf numFmtId="3" fontId="202" fillId="0" borderId="20" applyFont="0" applyBorder="0">
      <alignment horizontal="right"/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208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69" fontId="58" fillId="0" borderId="20">
      <alignment vertical="top" wrapText="1"/>
    </xf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62" fillId="0" borderId="15">
      <alignment horizontal="center" vertical="center" wrapText="1"/>
    </xf>
    <xf numFmtId="49" fontId="134" fillId="0" borderId="15" applyNumberFormat="0" applyFill="0" applyAlignment="0" applyProtection="0"/>
    <xf numFmtId="171" fontId="59" fillId="0" borderId="0"/>
    <xf numFmtId="0" fontId="111" fillId="7" borderId="2" applyNumberFormat="0" applyAlignment="0" applyProtection="0"/>
    <xf numFmtId="0" fontId="52" fillId="0" borderId="0"/>
    <xf numFmtId="0" fontId="44" fillId="0" borderId="0"/>
    <xf numFmtId="0" fontId="44" fillId="29" borderId="12" applyNumberFormat="0" applyFont="0" applyAlignment="0" applyProtection="0"/>
    <xf numFmtId="0" fontId="44" fillId="0" borderId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185" fillId="0" borderId="0"/>
    <xf numFmtId="0" fontId="52" fillId="0" borderId="0"/>
    <xf numFmtId="0" fontId="42" fillId="0" borderId="0"/>
    <xf numFmtId="0" fontId="59" fillId="0" borderId="0"/>
    <xf numFmtId="0" fontId="59" fillId="0" borderId="0"/>
    <xf numFmtId="0" fontId="1" fillId="0" borderId="0"/>
    <xf numFmtId="0" fontId="190" fillId="0" borderId="0"/>
    <xf numFmtId="0" fontId="191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5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" fontId="202" fillId="0" borderId="20" applyFont="0" applyBorder="0">
      <alignment horizontal="right"/>
      <protection locked="0"/>
    </xf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34" fillId="0" borderId="15" applyNumberFormat="0" applyFill="0" applyAlignment="0" applyProtection="0"/>
    <xf numFmtId="0" fontId="111" fillId="7" borderId="2" applyNumberFormat="0" applyAlignment="0" applyProtection="0"/>
    <xf numFmtId="0" fontId="52" fillId="0" borderId="0"/>
    <xf numFmtId="0" fontId="52" fillId="0" borderId="0"/>
    <xf numFmtId="0" fontId="52" fillId="0" borderId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9" fillId="0" borderId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77" fillId="0" borderId="8" applyNumberFormat="0" applyFill="0" applyAlignment="0" applyProtection="0"/>
    <xf numFmtId="0" fontId="180" fillId="0" borderId="0">
      <alignment horizontal="centerContinuous" vertical="center" wrapText="1"/>
    </xf>
    <xf numFmtId="0" fontId="65" fillId="8" borderId="0" applyNumberFormat="0" applyBorder="0" applyAlignment="0" applyProtection="0"/>
    <xf numFmtId="0" fontId="52" fillId="0" borderId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65" fillId="6" borderId="0" applyNumberFormat="0" applyBorder="0" applyAlignment="0" applyProtection="0"/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65" fillId="2" borderId="0" applyNumberFormat="0" applyBorder="0" applyAlignment="0" applyProtection="0"/>
    <xf numFmtId="0" fontId="52" fillId="0" borderId="0"/>
    <xf numFmtId="0" fontId="50" fillId="0" borderId="0"/>
    <xf numFmtId="0" fontId="52" fillId="0" borderId="0"/>
    <xf numFmtId="0" fontId="52" fillId="0" borderId="0"/>
    <xf numFmtId="0" fontId="59" fillId="0" borderId="0"/>
    <xf numFmtId="0" fontId="189" fillId="0" borderId="0"/>
    <xf numFmtId="0" fontId="65" fillId="9" borderId="0" applyNumberFormat="0" applyBorder="0" applyAlignment="0" applyProtection="0"/>
    <xf numFmtId="0" fontId="1" fillId="0" borderId="0"/>
    <xf numFmtId="0" fontId="52" fillId="0" borderId="0"/>
    <xf numFmtId="0" fontId="205" fillId="0" borderId="0"/>
    <xf numFmtId="0" fontId="59" fillId="0" borderId="0"/>
    <xf numFmtId="0" fontId="59" fillId="0" borderId="0"/>
    <xf numFmtId="0" fontId="1" fillId="0" borderId="0"/>
    <xf numFmtId="9" fontId="58" fillId="0" borderId="0" applyFill="0" applyBorder="0" applyAlignment="0" applyProtection="0"/>
    <xf numFmtId="38" fontId="54" fillId="0" borderId="0">
      <alignment vertical="top"/>
    </xf>
    <xf numFmtId="38" fontId="54" fillId="0" borderId="0">
      <alignment vertical="top"/>
    </xf>
    <xf numFmtId="14" fontId="206" fillId="0" borderId="0" applyFont="0" applyBorder="0">
      <alignment vertical="top"/>
    </xf>
    <xf numFmtId="173" fontId="207" fillId="0" borderId="0" applyFont="0" applyFill="0" applyBorder="0" applyAlignment="0" applyProtection="0"/>
    <xf numFmtId="38" fontId="54" fillId="0" borderId="0">
      <alignment vertical="top"/>
    </xf>
    <xf numFmtId="202" fontId="58" fillId="0" borderId="0" applyFill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1" fillId="0" borderId="0"/>
    <xf numFmtId="0" fontId="1" fillId="0" borderId="0"/>
    <xf numFmtId="0" fontId="59" fillId="0" borderId="0"/>
    <xf numFmtId="0" fontId="65" fillId="29" borderId="12" applyNumberFormat="0" applyFont="0" applyAlignment="0" applyProtection="0"/>
    <xf numFmtId="9" fontId="189" fillId="0" borderId="0" applyFont="0" applyFill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58" fillId="0" borderId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202" fontId="58" fillId="0" borderId="0" applyFill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4" fontId="49" fillId="32" borderId="0" applyFont="0" applyBorder="0">
      <alignment horizontal="right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1" fillId="0" borderId="0"/>
    <xf numFmtId="0" fontId="59" fillId="0" borderId="0"/>
    <xf numFmtId="0" fontId="186" fillId="0" borderId="0"/>
    <xf numFmtId="0" fontId="208" fillId="0" borderId="0"/>
    <xf numFmtId="0" fontId="58" fillId="0" borderId="0"/>
    <xf numFmtId="0" fontId="65" fillId="10" borderId="0" applyNumberFormat="0" applyBorder="0" applyAlignment="0" applyProtection="0"/>
    <xf numFmtId="9" fontId="18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5" fillId="10" borderId="0" applyNumberFormat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0" fontId="59" fillId="0" borderId="0"/>
    <xf numFmtId="202" fontId="58" fillId="0" borderId="0" applyFill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8" borderId="0" applyNumberFormat="0" applyBorder="0" applyAlignment="0" applyProtection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8" fontId="61" fillId="0" borderId="0">
      <protection locked="0"/>
    </xf>
    <xf numFmtId="179" fontId="61" fillId="0" borderId="0">
      <protection locked="0"/>
    </xf>
    <xf numFmtId="210" fontId="61" fillId="0" borderId="0">
      <protection locked="0"/>
    </xf>
    <xf numFmtId="180" fontId="211" fillId="0" borderId="0">
      <protection locked="0"/>
    </xf>
    <xf numFmtId="180" fontId="211" fillId="0" borderId="0">
      <protection locked="0"/>
    </xf>
    <xf numFmtId="180" fontId="61" fillId="0" borderId="21">
      <protection locked="0"/>
    </xf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58" fillId="0" borderId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38" fontId="5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77" fillId="0" borderId="8" applyNumberFormat="0" applyFill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80" fillId="0" borderId="0">
      <alignment horizontal="centerContinuous" vertical="center" wrapText="1"/>
    </xf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44" fillId="0" borderId="0"/>
    <xf numFmtId="49" fontId="49" fillId="0" borderId="0" applyBorder="0">
      <alignment vertical="top"/>
    </xf>
    <xf numFmtId="0" fontId="44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58" fillId="0" borderId="0"/>
    <xf numFmtId="0" fontId="185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64" fillId="0" borderId="0"/>
    <xf numFmtId="0" fontId="59" fillId="0" borderId="0"/>
    <xf numFmtId="0" fontId="189" fillId="0" borderId="0"/>
    <xf numFmtId="0" fontId="64" fillId="0" borderId="0"/>
    <xf numFmtId="0" fontId="52" fillId="0" borderId="0"/>
    <xf numFmtId="0" fontId="1" fillId="0" borderId="0"/>
    <xf numFmtId="0" fontId="59" fillId="0" borderId="0"/>
    <xf numFmtId="0" fontId="189" fillId="0" borderId="0"/>
    <xf numFmtId="0" fontId="59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64" fillId="0" borderId="0"/>
    <xf numFmtId="0" fontId="64" fillId="0" borderId="0"/>
    <xf numFmtId="0" fontId="1" fillId="0" borderId="0"/>
    <xf numFmtId="0" fontId="59" fillId="0" borderId="0"/>
    <xf numFmtId="0" fontId="59" fillId="0" borderId="0"/>
    <xf numFmtId="0" fontId="214" fillId="0" borderId="0" applyFill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2" fillId="0" borderId="0"/>
    <xf numFmtId="0" fontId="52" fillId="0" borderId="0"/>
    <xf numFmtId="205" fontId="9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95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49" fillId="28" borderId="11" applyNumberFormat="0" applyFont="0" applyAlignment="0" applyProtection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9" fontId="19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50" fillId="0" borderId="0"/>
    <xf numFmtId="0" fontId="58" fillId="0" borderId="0"/>
    <xf numFmtId="0" fontId="50" fillId="0" borderId="0"/>
    <xf numFmtId="0" fontId="50" fillId="0" borderId="0"/>
    <xf numFmtId="49" fontId="216" fillId="95" borderId="43" applyBorder="0" applyProtection="0">
      <alignment horizontal="left" vertical="center"/>
    </xf>
    <xf numFmtId="202" fontId="58" fillId="0" borderId="0" applyFill="0" applyProtection="0"/>
    <xf numFmtId="202" fontId="58" fillId="0" borderId="0" applyFill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1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94" fillId="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6" fillId="0" borderId="0"/>
    <xf numFmtId="0" fontId="52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1" fillId="0" borderId="0"/>
    <xf numFmtId="0" fontId="1" fillId="0" borderId="0"/>
    <xf numFmtId="49" fontId="49" fillId="0" borderId="0" applyBorder="0">
      <alignment vertical="top"/>
    </xf>
    <xf numFmtId="0" fontId="50" fillId="0" borderId="0"/>
    <xf numFmtId="0" fontId="52" fillId="0" borderId="0"/>
    <xf numFmtId="0" fontId="217" fillId="0" borderId="0" applyFont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0" fillId="0" borderId="0"/>
    <xf numFmtId="0" fontId="58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1" fillId="0" borderId="0"/>
    <xf numFmtId="0" fontId="50" fillId="0" borderId="0"/>
    <xf numFmtId="0" fontId="58" fillId="0" borderId="0"/>
    <xf numFmtId="0" fontId="52" fillId="0" borderId="0"/>
    <xf numFmtId="0" fontId="50" fillId="0" borderId="0"/>
    <xf numFmtId="0" fontId="58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8" fillId="0" borderId="0"/>
    <xf numFmtId="0" fontId="50" fillId="0" borderId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1" fillId="0" borderId="0">
      <alignment vertical="center"/>
    </xf>
    <xf numFmtId="0" fontId="218" fillId="35" borderId="0"/>
    <xf numFmtId="0" fontId="63" fillId="96" borderId="0"/>
    <xf numFmtId="0" fontId="219" fillId="59" borderId="16" applyNumberFormat="0" applyFill="0" applyBorder="0" applyAlignment="0">
      <alignment horizontal="left"/>
    </xf>
    <xf numFmtId="0" fontId="175" fillId="59" borderId="0" applyNumberFormat="0" applyFill="0" applyBorder="0" applyAlignment="0"/>
    <xf numFmtId="0" fontId="220" fillId="55" borderId="16" applyNumberFormat="0" applyFill="0" applyBorder="0" applyAlignment="0">
      <alignment horizontal="left"/>
    </xf>
    <xf numFmtId="0" fontId="221" fillId="53" borderId="0" applyNumberFormat="0" applyFill="0" applyBorder="0" applyAlignment="0"/>
    <xf numFmtId="0" fontId="222" fillId="0" borderId="0" applyNumberFormat="0" applyFill="0" applyBorder="0" applyAlignment="0"/>
    <xf numFmtId="0" fontId="223" fillId="0" borderId="25" applyNumberFormat="0" applyFill="0" applyBorder="0" applyAlignment="0">
      <alignment horizontal="left"/>
    </xf>
    <xf numFmtId="0" fontId="224" fillId="47" borderId="46" applyNumberFormat="0" applyFill="0" applyBorder="0" applyAlignment="0">
      <alignment horizontal="centerContinuous"/>
    </xf>
    <xf numFmtId="0" fontId="225" fillId="0" borderId="0" applyNumberFormat="0" applyFill="0" applyBorder="0" applyAlignment="0"/>
    <xf numFmtId="0" fontId="225" fillId="58" borderId="26" applyNumberFormat="0" applyFill="0" applyBorder="0" applyAlignment="0"/>
    <xf numFmtId="0" fontId="226" fillId="0" borderId="25" applyNumberFormat="0" applyFill="0" applyBorder="0" applyAlignment="0"/>
    <xf numFmtId="0" fontId="225" fillId="0" borderId="0" applyNumberFormat="0" applyFill="0" applyBorder="0" applyAlignment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190" fillId="7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190" fillId="76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90" fillId="8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90" fillId="8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190" fillId="9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7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90" fillId="77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90" fillId="81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10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8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90" fillId="9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227" fillId="7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228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227" fillId="7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228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27" fillId="8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228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9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227" fillId="9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228" fillId="15" borderId="0" applyNumberFormat="0" applyBorder="0" applyAlignment="0" applyProtection="0"/>
    <xf numFmtId="0" fontId="66" fillId="15" borderId="0" applyNumberFormat="0" applyBorder="0" applyAlignment="0" applyProtection="0"/>
    <xf numFmtId="0" fontId="118" fillId="0" borderId="0">
      <alignment horizontal="right"/>
    </xf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91" fillId="111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3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229" fillId="115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229" fillId="118" borderId="0" applyNumberFormat="0" applyBorder="0" applyAlignment="0" applyProtection="0"/>
    <xf numFmtId="0" fontId="191" fillId="119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1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229" fillId="123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66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229" fillId="126" borderId="0" applyNumberFormat="0" applyBorder="0" applyAlignment="0" applyProtection="0"/>
    <xf numFmtId="0" fontId="191" fillId="127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2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229" fillId="114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229" fillId="132" borderId="0" applyNumberFormat="0" applyBorder="0" applyAlignment="0" applyProtection="0"/>
    <xf numFmtId="0" fontId="191" fillId="122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14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229" fillId="114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229" fillId="133" borderId="0" applyNumberFormat="0" applyBorder="0" applyAlignment="0" applyProtection="0"/>
    <xf numFmtId="0" fontId="191" fillId="111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13" borderId="0" applyNumberFormat="0" applyBorder="0" applyAlignment="0" applyProtection="0"/>
    <xf numFmtId="0" fontId="229" fillId="113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229" fillId="116" borderId="0" applyNumberFormat="0" applyBorder="0" applyAlignment="0" applyProtection="0"/>
    <xf numFmtId="0" fontId="191" fillId="134" borderId="0" applyNumberFormat="0" applyBorder="0" applyAlignment="0" applyProtection="0"/>
    <xf numFmtId="0" fontId="191" fillId="121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229" fillId="135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229" fillId="138" borderId="0" applyNumberFormat="0" applyBorder="0" applyAlignment="0" applyProtection="0"/>
    <xf numFmtId="212" fontId="52" fillId="0" borderId="0" applyFont="0" applyFill="0" applyBorder="0" applyProtection="0"/>
    <xf numFmtId="213" fontId="204" fillId="0" borderId="0" applyFont="0" applyFill="0" applyBorder="0" applyAlignment="0" applyProtection="0"/>
    <xf numFmtId="214" fontId="204" fillId="0" borderId="0" applyFont="0" applyFill="0" applyBorder="0" applyAlignment="0" applyProtection="0"/>
    <xf numFmtId="0" fontId="59" fillId="0" borderId="0"/>
    <xf numFmtId="0" fontId="95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49" fontId="218" fillId="4" borderId="15">
      <alignment horizontal="left" vertical="top"/>
      <protection locked="0"/>
    </xf>
    <xf numFmtId="49" fontId="218" fillId="4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0" fontId="218" fillId="0" borderId="0">
      <alignment horizontal="left" vertical="top" wrapText="1"/>
    </xf>
    <xf numFmtId="0" fontId="231" fillId="0" borderId="41">
      <alignment horizontal="left" vertical="top" wrapText="1"/>
    </xf>
    <xf numFmtId="49" fontId="59" fillId="0" borderId="0">
      <alignment horizontal="left" vertical="top" wrapText="1"/>
      <protection locked="0"/>
    </xf>
    <xf numFmtId="0" fontId="232" fillId="0" borderId="0">
      <alignment horizontal="left" vertical="top" wrapText="1"/>
    </xf>
    <xf numFmtId="49" fontId="59" fillId="0" borderId="15">
      <alignment horizontal="center" vertical="top" wrapText="1"/>
      <protection locked="0"/>
    </xf>
    <xf numFmtId="49" fontId="59" fillId="0" borderId="15">
      <alignment horizontal="center" vertical="top" wrapText="1"/>
      <protection locked="0"/>
    </xf>
    <xf numFmtId="49" fontId="218" fillId="0" borderId="0">
      <alignment horizontal="right" vertical="top"/>
      <protection locked="0"/>
    </xf>
    <xf numFmtId="49" fontId="218" fillId="4" borderId="15">
      <alignment horizontal="right" vertical="top"/>
      <protection locked="0"/>
    </xf>
    <xf numFmtId="49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49" fontId="59" fillId="0" borderId="0">
      <alignment horizontal="right" vertical="top" wrapText="1"/>
      <protection locked="0"/>
    </xf>
    <xf numFmtId="0" fontId="232" fillId="0" borderId="0">
      <alignment horizontal="right" vertical="top" wrapText="1"/>
    </xf>
    <xf numFmtId="49" fontId="59" fillId="0" borderId="0">
      <alignment horizontal="center" vertical="top" wrapText="1"/>
      <protection locked="0"/>
    </xf>
    <xf numFmtId="0" fontId="231" fillId="0" borderId="41">
      <alignment horizontal="center" vertical="top" wrapText="1"/>
    </xf>
    <xf numFmtId="49" fontId="218" fillId="0" borderId="15">
      <alignment horizontal="center" vertical="top" wrapText="1"/>
      <protection locked="0"/>
    </xf>
    <xf numFmtId="49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215" fontId="235" fillId="0" borderId="0" applyFont="0" applyFill="0" applyBorder="0" applyAlignment="0" applyProtection="0"/>
    <xf numFmtId="0" fontId="236" fillId="0" borderId="0"/>
    <xf numFmtId="216" fontId="128" fillId="0" borderId="0" applyFill="0" applyBorder="0" applyAlignment="0"/>
    <xf numFmtId="217" fontId="128" fillId="0" borderId="0" applyFill="0" applyBorder="0" applyAlignment="0"/>
    <xf numFmtId="218" fontId="128" fillId="0" borderId="0" applyFill="0" applyBorder="0" applyAlignment="0"/>
    <xf numFmtId="219" fontId="128" fillId="0" borderId="0" applyFill="0" applyBorder="0" applyAlignment="0"/>
    <xf numFmtId="220" fontId="128" fillId="0" borderId="0" applyFill="0" applyBorder="0" applyAlignment="0"/>
    <xf numFmtId="216" fontId="128" fillId="0" borderId="0" applyFill="0" applyBorder="0" applyAlignment="0"/>
    <xf numFmtId="221" fontId="128" fillId="0" borderId="0" applyFill="0" applyBorder="0" applyAlignment="0"/>
    <xf numFmtId="217" fontId="128" fillId="0" borderId="0" applyFill="0" applyBorder="0" applyAlignment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52" fillId="140" borderId="0" applyNumberFormat="0" applyFont="0" applyBorder="0" applyAlignment="0"/>
    <xf numFmtId="0" fontId="237" fillId="0" borderId="26" applyNumberFormat="0" applyFont="0" applyFill="0" applyProtection="0">
      <alignment horizontal="centerContinuous" vertical="center"/>
    </xf>
    <xf numFmtId="0" fontId="42" fillId="33" borderId="0" applyNumberFormat="0" applyFont="0" applyBorder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237" fillId="0" borderId="0" applyNumberFormat="0" applyFill="0" applyBorder="0" applyProtection="0">
      <alignment horizontal="center" vertical="center"/>
    </xf>
    <xf numFmtId="216" fontId="95" fillId="0" borderId="0" applyFont="0" applyFill="0" applyBorder="0" applyAlignment="0" applyProtection="0"/>
    <xf numFmtId="0" fontId="23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222" fontId="58" fillId="0" borderId="0" applyFill="0" applyBorder="0" applyAlignment="0" applyProtection="0"/>
    <xf numFmtId="217" fontId="95" fillId="0" borderId="0" applyFont="0" applyFill="0" applyBorder="0" applyAlignment="0" applyProtection="0"/>
    <xf numFmtId="223" fontId="217" fillId="0" borderId="0" applyFont="0" applyFill="0" applyBorder="0" applyAlignment="0" applyProtection="0"/>
    <xf numFmtId="0" fontId="59" fillId="0" borderId="0"/>
    <xf numFmtId="0" fontId="59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128" fillId="0" borderId="0" applyFill="0" applyBorder="0" applyAlignment="0"/>
    <xf numFmtId="0" fontId="200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239" fillId="0" borderId="0" applyNumberFormat="0" applyFill="0" applyBorder="0" applyAlignment="0" applyProtection="0"/>
    <xf numFmtId="224" fontId="217" fillId="0" borderId="0" applyFont="0" applyFill="0" applyBorder="0" applyAlignment="0" applyProtection="0"/>
    <xf numFmtId="0" fontId="240" fillId="0" borderId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0" fontId="241" fillId="142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4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6" borderId="0" applyNumberFormat="0" applyBorder="0" applyAlignment="0" applyProtection="0"/>
    <xf numFmtId="216" fontId="242" fillId="0" borderId="0" applyFill="0" applyBorder="0" applyAlignment="0"/>
    <xf numFmtId="217" fontId="242" fillId="0" borderId="0" applyFill="0" applyBorder="0" applyAlignment="0"/>
    <xf numFmtId="216" fontId="242" fillId="0" borderId="0" applyFill="0" applyBorder="0" applyAlignment="0"/>
    <xf numFmtId="221" fontId="242" fillId="0" borderId="0" applyFill="0" applyBorder="0" applyAlignment="0"/>
    <xf numFmtId="217" fontId="242" fillId="0" borderId="0" applyFill="0" applyBorder="0" applyAlignment="0"/>
    <xf numFmtId="173" fontId="42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207" fillId="0" borderId="0" applyFont="0" applyFill="0" applyBorder="0" applyAlignment="0" applyProtection="0"/>
    <xf numFmtId="37" fontId="52" fillId="0" borderId="0"/>
    <xf numFmtId="0" fontId="58" fillId="0" borderId="0"/>
    <xf numFmtId="0" fontId="64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25" fontId="52" fillId="0" borderId="0" applyFont="0" applyFill="0" applyBorder="0" applyAlignment="0" applyProtection="0"/>
    <xf numFmtId="226" fontId="52" fillId="0" borderId="0" applyFont="0" applyFill="0" applyBorder="0" applyAlignment="0" applyProtection="0"/>
    <xf numFmtId="15" fontId="52" fillId="0" borderId="0">
      <alignment vertical="center"/>
    </xf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191" fillId="129" borderId="0" applyNumberFormat="0" applyBorder="0" applyAlignment="0" applyProtection="0"/>
    <xf numFmtId="43" fontId="243" fillId="0" borderId="0" applyNumberFormat="0" applyFill="0" applyBorder="0" applyAlignment="0" applyProtection="0">
      <alignment horizontal="center"/>
    </xf>
    <xf numFmtId="43" fontId="243" fillId="0" borderId="0" applyNumberFormat="0" applyFill="0" applyBorder="0" applyAlignment="0" applyProtection="0">
      <alignment horizontal="center"/>
    </xf>
    <xf numFmtId="0" fontId="244" fillId="0" borderId="45" applyNumberFormat="0" applyAlignment="0" applyProtection="0">
      <alignment horizontal="left" vertical="center"/>
    </xf>
    <xf numFmtId="0" fontId="244" fillId="0" borderId="16">
      <alignment horizontal="left" vertical="center"/>
    </xf>
    <xf numFmtId="0" fontId="168" fillId="0" borderId="5" applyNumberFormat="0" applyFill="0" applyAlignment="0" applyProtection="0"/>
    <xf numFmtId="0" fontId="101" fillId="0" borderId="0" applyNumberFormat="0" applyFill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50" fillId="0" borderId="0">
      <alignment horizontal="center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245" fillId="0" borderId="47" applyNumberFormat="0" applyFill="0" applyBorder="0" applyAlignment="0" applyProtection="0">
      <alignment horizontal="left"/>
    </xf>
    <xf numFmtId="227" fontId="246" fillId="65" borderId="0" applyNumberFormat="0" applyBorder="0" applyAlignment="0" applyProtection="0">
      <protection locked="0"/>
    </xf>
    <xf numFmtId="0" fontId="247" fillId="0" borderId="0">
      <alignment horizontal="left" vertical="center" wrapText="1"/>
    </xf>
    <xf numFmtId="0" fontId="248" fillId="0" borderId="0">
      <alignment horizontal="left" vertical="center" wrapText="1" indent="1"/>
    </xf>
    <xf numFmtId="0" fontId="248" fillId="0" borderId="0">
      <alignment horizontal="left" vertical="center" wrapText="1" indent="3"/>
    </xf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228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216" fontId="249" fillId="0" borderId="0" applyFill="0" applyBorder="0" applyAlignment="0"/>
    <xf numFmtId="217" fontId="249" fillId="0" borderId="0" applyFill="0" applyBorder="0" applyAlignment="0"/>
    <xf numFmtId="216" fontId="249" fillId="0" borderId="0" applyFill="0" applyBorder="0" applyAlignment="0"/>
    <xf numFmtId="221" fontId="249" fillId="0" borderId="0" applyFill="0" applyBorder="0" applyAlignment="0"/>
    <xf numFmtId="217" fontId="249" fillId="0" borderId="0" applyFill="0" applyBorder="0" applyAlignment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9" fillId="0" borderId="0"/>
    <xf numFmtId="230" fontId="58" fillId="0" borderId="0" applyFill="0" applyBorder="0" applyAlignment="0" applyProtection="0"/>
    <xf numFmtId="231" fontId="58" fillId="0" borderId="0" applyFill="0" applyBorder="0" applyAlignment="0" applyProtection="0"/>
    <xf numFmtId="20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32" fontId="58" fillId="0" borderId="0" applyFill="0" applyBorder="0" applyAlignment="0" applyProtection="0"/>
    <xf numFmtId="233" fontId="58" fillId="0" borderId="0" applyFill="0" applyBorder="0" applyAlignment="0" applyProtection="0"/>
    <xf numFmtId="234" fontId="52" fillId="0" borderId="0" applyFont="0" applyFill="0" applyBorder="0" applyAlignment="0" applyProtection="0"/>
    <xf numFmtId="235" fontId="52" fillId="0" borderId="0" applyFont="0" applyFill="0" applyBorder="0" applyAlignment="0" applyProtection="0"/>
    <xf numFmtId="236" fontId="217" fillId="0" borderId="0" applyFont="0" applyFill="0" applyBorder="0" applyAlignment="0" applyProtection="0"/>
    <xf numFmtId="237" fontId="217" fillId="0" borderId="0" applyFont="0" applyFill="0" applyBorder="0" applyAlignment="0" applyProtection="0"/>
    <xf numFmtId="224" fontId="250" fillId="0" borderId="0" applyFont="0" applyFill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251" fillId="135" borderId="0" applyNumberFormat="0" applyBorder="0" applyAlignment="0" applyProtection="0"/>
    <xf numFmtId="37" fontId="252" fillId="0" borderId="0"/>
    <xf numFmtId="0" fontId="218" fillId="0" borderId="17"/>
    <xf numFmtId="0" fontId="63" fillId="0" borderId="48"/>
    <xf numFmtId="238" fontId="52" fillId="0" borderId="0" applyFont="0"/>
    <xf numFmtId="238" fontId="52" fillId="0" borderId="0" applyFont="0"/>
    <xf numFmtId="0" fontId="64" fillId="0" borderId="0"/>
    <xf numFmtId="0" fontId="64" fillId="0" borderId="0"/>
    <xf numFmtId="0" fontId="64" fillId="0" borderId="0"/>
    <xf numFmtId="0" fontId="53" fillId="148" borderId="0"/>
    <xf numFmtId="0" fontId="52" fillId="0" borderId="0"/>
    <xf numFmtId="0" fontId="53" fillId="148" borderId="0"/>
    <xf numFmtId="0" fontId="59" fillId="0" borderId="0"/>
    <xf numFmtId="0" fontId="253" fillId="0" borderId="0"/>
    <xf numFmtId="0" fontId="59" fillId="0" borderId="0"/>
    <xf numFmtId="0" fontId="254" fillId="149" borderId="12" applyNumberForma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254" fillId="149" borderId="12" applyNumberFormat="0" applyAlignment="0" applyProtection="0"/>
    <xf numFmtId="0" fontId="254" fillId="149" borderId="12" applyNumberFormat="0" applyAlignment="0" applyProtection="0"/>
    <xf numFmtId="0" fontId="49" fillId="29" borderId="12" applyNumberFormat="0" applyFont="0" applyAlignment="0" applyProtection="0"/>
    <xf numFmtId="0" fontId="53" fillId="134" borderId="49" applyNumberFormat="0" applyFon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40" fontId="128" fillId="150" borderId="0">
      <alignment horizontal="right"/>
    </xf>
    <xf numFmtId="0" fontId="255" fillId="151" borderId="0">
      <alignment horizontal="center"/>
    </xf>
    <xf numFmtId="0" fontId="256" fillId="152" borderId="0"/>
    <xf numFmtId="0" fontId="257" fillId="150" borderId="0" applyBorder="0">
      <alignment horizontal="centerContinuous"/>
    </xf>
    <xf numFmtId="0" fontId="258" fillId="152" borderId="0" applyBorder="0">
      <alignment horizontal="centerContinuous"/>
    </xf>
    <xf numFmtId="0" fontId="244" fillId="0" borderId="0" applyNumberFormat="0" applyFill="0" applyBorder="0" applyAlignment="0" applyProtection="0"/>
    <xf numFmtId="239" fontId="52" fillId="0" borderId="0" applyFont="0" applyFill="0" applyBorder="0" applyAlignment="0" applyProtection="0"/>
    <xf numFmtId="240" fontId="52" fillId="0" borderId="0" applyFont="0" applyFill="0" applyBorder="0" applyAlignment="0" applyProtection="0"/>
    <xf numFmtId="9" fontId="204" fillId="0" borderId="0" applyFont="0" applyFill="0" applyBorder="0" applyAlignment="0" applyProtection="0"/>
    <xf numFmtId="220" fontId="95" fillId="0" borderId="0" applyFont="0" applyFill="0" applyBorder="0" applyAlignment="0" applyProtection="0"/>
    <xf numFmtId="241" fontId="95" fillId="0" borderId="0" applyFont="0" applyFill="0" applyBorder="0" applyAlignment="0" applyProtection="0"/>
    <xf numFmtId="174" fontId="20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16" fontId="133" fillId="0" borderId="0" applyFill="0" applyBorder="0" applyAlignment="0"/>
    <xf numFmtId="217" fontId="133" fillId="0" borderId="0" applyFill="0" applyBorder="0" applyAlignment="0"/>
    <xf numFmtId="216" fontId="133" fillId="0" borderId="0" applyFill="0" applyBorder="0" applyAlignment="0"/>
    <xf numFmtId="221" fontId="133" fillId="0" borderId="0" applyFill="0" applyBorder="0" applyAlignment="0"/>
    <xf numFmtId="217" fontId="133" fillId="0" borderId="0" applyFill="0" applyBorder="0" applyAlignment="0"/>
    <xf numFmtId="0" fontId="259" fillId="0" borderId="0" applyNumberFormat="0" applyFill="0" applyBorder="0" applyAlignment="0" applyProtection="0">
      <alignment horizontal="left"/>
      <protection locked="0"/>
    </xf>
    <xf numFmtId="0" fontId="260" fillId="150" borderId="0">
      <alignment horizontal="center" vertical="top"/>
    </xf>
    <xf numFmtId="0" fontId="261" fillId="150" borderId="0">
      <alignment horizontal="left" vertical="top"/>
    </xf>
    <xf numFmtId="0" fontId="262" fillId="150" borderId="0">
      <alignment horizontal="left" vertical="top"/>
    </xf>
    <xf numFmtId="0" fontId="263" fillId="6" borderId="0">
      <alignment horizontal="center" vertical="center"/>
    </xf>
    <xf numFmtId="0" fontId="264" fillId="150" borderId="0">
      <alignment horizontal="center" vertical="top"/>
    </xf>
    <xf numFmtId="0" fontId="265" fillId="150" borderId="0">
      <alignment horizontal="left" vertical="top"/>
    </xf>
    <xf numFmtId="0" fontId="266" fillId="150" borderId="0">
      <alignment horizontal="left" vertical="center"/>
    </xf>
    <xf numFmtId="0" fontId="266" fillId="150" borderId="0">
      <alignment horizontal="right" vertical="center"/>
    </xf>
    <xf numFmtId="0" fontId="266" fillId="150" borderId="0">
      <alignment horizontal="center" vertical="center"/>
    </xf>
    <xf numFmtId="0" fontId="267" fillId="150" borderId="0">
      <alignment horizontal="right" vertical="top"/>
    </xf>
    <xf numFmtId="0" fontId="267" fillId="150" borderId="0">
      <alignment horizontal="right" vertical="top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268" fillId="34" borderId="51" applyNumberFormat="0" applyProtection="0">
      <alignment horizontal="center" vertical="center" wrapText="1"/>
    </xf>
    <xf numFmtId="4" fontId="185" fillId="14" borderId="49" applyNumberFormat="0" applyProtection="0">
      <alignment horizontal="left" vertical="center" indent="1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0" fontId="52" fillId="34" borderId="5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269" fillId="52" borderId="51" applyNumberFormat="0" applyProtection="0">
      <alignment horizontal="left" vertical="center" wrapText="1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269" fillId="54" borderId="51" applyNumberFormat="0" applyProtection="0">
      <alignment horizontal="left" vertical="center" wrapText="1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52" fillId="159" borderId="51" applyNumberFormat="0" applyProtection="0">
      <alignment horizontal="left" vertical="center" wrapText="1" indent="2"/>
    </xf>
    <xf numFmtId="0" fontId="52" fillId="156" borderId="50" applyNumberFormat="0" applyProtection="0">
      <alignment horizontal="left" vertical="center" indent="1"/>
    </xf>
    <xf numFmtId="0" fontId="270" fillId="54" borderId="51" applyNumberFormat="0" applyProtection="0">
      <alignment horizontal="center" vertical="center" wrapTex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2" fillId="156" borderId="50" applyNumberFormat="0" applyProtection="0">
      <alignment horizontal="left" vertical="top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52" fillId="161" borderId="51" applyNumberFormat="0" applyProtection="0">
      <alignment horizontal="left" vertical="center" wrapText="1" indent="4"/>
    </xf>
    <xf numFmtId="0" fontId="52" fillId="157" borderId="50" applyNumberFormat="0" applyProtection="0">
      <alignment horizontal="left" vertical="center" indent="1"/>
    </xf>
    <xf numFmtId="0" fontId="270" fillId="55" borderId="51" applyNumberFormat="0" applyProtection="0">
      <alignment horizontal="center" vertical="center" wrapTex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2" fillId="157" borderId="50" applyNumberFormat="0" applyProtection="0">
      <alignment horizontal="left" vertical="top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52" fillId="162" borderId="51" applyNumberFormat="0" applyProtection="0">
      <alignment horizontal="left" vertical="center" wrapText="1" indent="6"/>
    </xf>
    <xf numFmtId="0" fontId="185" fillId="8" borderId="49" applyNumberFormat="0" applyProtection="0">
      <alignment horizontal="left" vertical="center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2" fillId="8" borderId="50" applyNumberFormat="0" applyProtection="0">
      <alignment horizontal="left" vertical="top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2" fillId="0" borderId="51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2" fillId="158" borderId="50" applyNumberFormat="0" applyProtection="0">
      <alignment horizontal="left" vertical="top" indent="1"/>
    </xf>
    <xf numFmtId="0" fontId="52" fillId="150" borderId="15" applyNumberFormat="0">
      <protection locked="0"/>
    </xf>
    <xf numFmtId="0" fontId="52" fillId="150" borderId="15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2" fillId="150" borderId="15" applyNumberFormat="0">
      <protection locked="0"/>
    </xf>
    <xf numFmtId="0" fontId="271" fillId="156" borderId="53" applyBorder="0"/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52" fillId="34" borderId="54" applyNumberFormat="0" applyProtection="0">
      <alignment horizontal="left" vertical="center" wrapText="1"/>
    </xf>
    <xf numFmtId="4" fontId="185" fillId="14" borderId="49" applyNumberFormat="0" applyProtection="0">
      <alignment horizontal="left" vertical="center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0" fillId="7" borderId="51" applyNumberFormat="0" applyProtection="0">
      <alignment horizontal="center" vertical="center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0" fontId="273" fillId="0" borderId="0" applyNumberFormat="0" applyProtection="0"/>
    <xf numFmtId="0" fontId="185" fillId="164" borderId="15"/>
    <xf numFmtId="0" fontId="185" fillId="164" borderId="15"/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0" fontId="274" fillId="0" borderId="44"/>
    <xf numFmtId="0" fontId="218" fillId="0" borderId="0" applyNumberFormat="0" applyFill="0" applyBorder="0" applyAlignment="0" applyProtection="0"/>
    <xf numFmtId="0" fontId="235" fillId="0" borderId="0" applyFill="0" applyBorder="0" applyAlignment="0" applyProtection="0"/>
    <xf numFmtId="0" fontId="118" fillId="0" borderId="0" applyNumberFormat="0" applyFill="0" applyBorder="0" applyAlignment="0" applyProtection="0">
      <alignment horizontal="center"/>
    </xf>
    <xf numFmtId="0" fontId="52" fillId="0" borderId="0"/>
    <xf numFmtId="0" fontId="105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242" fontId="64" fillId="0" borderId="0"/>
    <xf numFmtId="49" fontId="128" fillId="0" borderId="0" applyFill="0" applyBorder="0" applyAlignment="0"/>
    <xf numFmtId="243" fontId="128" fillId="0" borderId="0" applyFill="0" applyBorder="0" applyAlignment="0"/>
    <xf numFmtId="244" fontId="128" fillId="0" borderId="0" applyFill="0" applyBorder="0" applyAlignment="0"/>
    <xf numFmtId="0" fontId="72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18" fillId="0" borderId="41">
      <alignment horizontal="left" vertical="top"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0" fontId="147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77" fillId="0" borderId="35" applyNumberFormat="0" applyFont="0" applyFill="0" applyAlignment="0" applyProtection="0"/>
    <xf numFmtId="0" fontId="177" fillId="0" borderId="8" applyNumberFormat="0" applyFill="0" applyAlignment="0" applyProtection="0"/>
    <xf numFmtId="245" fontId="52" fillId="0" borderId="0" applyFont="0" applyFill="0" applyBorder="0" applyAlignment="0" applyProtection="0"/>
    <xf numFmtId="246" fontId="52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47" fontId="235" fillId="0" borderId="0" applyFont="0" applyFill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09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227" fillId="7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27" fillId="7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27" fillId="79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65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8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227" fillId="91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6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52" fillId="32" borderId="0" applyNumberFormat="0" applyFont="0" applyBorder="0" applyAlignment="0">
      <protection locked="0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6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276" fillId="21" borderId="3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6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278" fillId="21" borderId="1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73" fillId="22" borderId="2" applyNumberFormat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59" fillId="0" borderId="0" applyFont="0" applyFill="0" applyBorder="0" applyAlignment="0" applyProtection="0"/>
    <xf numFmtId="249" fontId="58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280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1" fillId="0" borderId="5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2" fillId="0" borderId="39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202" fontId="173" fillId="0" borderId="0" applyProtection="0">
      <alignment horizontal="center"/>
    </xf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3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4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5" fillId="0" borderId="5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57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287" fillId="0" borderId="40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24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79" fillId="141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8" fillId="23" borderId="9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59" fillId="0" borderId="0">
      <alignment wrapText="1"/>
    </xf>
    <xf numFmtId="0" fontId="175" fillId="0" borderId="0">
      <alignment horizontal="center" vertical="top" wrapText="1"/>
    </xf>
    <xf numFmtId="0" fontId="180" fillId="0" borderId="0">
      <alignment horizontal="centerContinuous" vertical="center" wrapText="1"/>
    </xf>
    <xf numFmtId="0" fontId="180" fillId="0" borderId="0">
      <alignment horizontal="center" vertical="center"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1" fontId="181" fillId="32" borderId="15">
      <alignment wrapTex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0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164" fontId="18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3" fillId="147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0" fillId="25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83" fillId="0" borderId="0"/>
    <xf numFmtId="49" fontId="49" fillId="0" borderId="0" applyBorder="0">
      <alignment vertical="top"/>
    </xf>
    <xf numFmtId="0" fontId="1" fillId="0" borderId="0"/>
    <xf numFmtId="0" fontId="44" fillId="0" borderId="0"/>
    <xf numFmtId="0" fontId="52" fillId="0" borderId="0"/>
    <xf numFmtId="0" fontId="1" fillId="0" borderId="0"/>
    <xf numFmtId="0" fontId="291" fillId="0" borderId="0"/>
    <xf numFmtId="49" fontId="49" fillId="0" borderId="0" applyBorder="0">
      <alignment vertical="top"/>
    </xf>
    <xf numFmtId="0" fontId="52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186" fillId="0" borderId="0"/>
    <xf numFmtId="0" fontId="186" fillId="0" borderId="0"/>
    <xf numFmtId="0" fontId="1" fillId="0" borderId="0"/>
    <xf numFmtId="0" fontId="1" fillId="0" borderId="0"/>
    <xf numFmtId="0" fontId="64" fillId="0" borderId="0"/>
    <xf numFmtId="0" fontId="52" fillId="0" borderId="0"/>
    <xf numFmtId="0" fontId="59" fillId="0" borderId="0"/>
    <xf numFmtId="0" fontId="64" fillId="0" borderId="0"/>
    <xf numFmtId="0" fontId="53" fillId="0" borderId="0">
      <alignment horizontal="left"/>
    </xf>
    <xf numFmtId="0" fontId="59" fillId="0" borderId="0"/>
    <xf numFmtId="0" fontId="53" fillId="0" borderId="0">
      <alignment horizontal="left"/>
    </xf>
    <xf numFmtId="0" fontId="1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59" fillId="0" borderId="0"/>
    <xf numFmtId="0" fontId="64" fillId="0" borderId="0"/>
    <xf numFmtId="0" fontId="52" fillId="0" borderId="0"/>
    <xf numFmtId="0" fontId="208" fillId="0" borderId="0"/>
    <xf numFmtId="0" fontId="292" fillId="0" borderId="0"/>
    <xf numFmtId="0" fontId="208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64" fillId="0" borderId="0"/>
    <xf numFmtId="0" fontId="185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89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186" fillId="0" borderId="0"/>
    <xf numFmtId="0" fontId="1" fillId="0" borderId="0"/>
    <xf numFmtId="0" fontId="293" fillId="0" borderId="0"/>
    <xf numFmtId="0" fontId="1" fillId="0" borderId="0"/>
    <xf numFmtId="0" fontId="186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2" fillId="0" borderId="0"/>
    <xf numFmtId="0" fontId="189" fillId="0" borderId="0"/>
    <xf numFmtId="0" fontId="59" fillId="0" borderId="0"/>
    <xf numFmtId="0" fontId="189" fillId="0" borderId="0"/>
    <xf numFmtId="0" fontId="189" fillId="0" borderId="0"/>
    <xf numFmtId="0" fontId="1" fillId="0" borderId="0"/>
    <xf numFmtId="0" fontId="52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83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52" fillId="0" borderId="0"/>
    <xf numFmtId="0" fontId="59" fillId="0" borderId="0"/>
    <xf numFmtId="0" fontId="1" fillId="0" borderId="0"/>
    <xf numFmtId="0" fontId="83" fillId="0" borderId="0"/>
    <xf numFmtId="0" fontId="59" fillId="0" borderId="0"/>
    <xf numFmtId="0" fontId="64" fillId="0" borderId="0"/>
    <xf numFmtId="0" fontId="59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44" fillId="0" borderId="0"/>
    <xf numFmtId="0" fontId="58" fillId="0" borderId="0"/>
    <xf numFmtId="0" fontId="52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58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64" fillId="0" borderId="0"/>
    <xf numFmtId="0" fontId="189" fillId="0" borderId="0"/>
    <xf numFmtId="0" fontId="1" fillId="0" borderId="0"/>
    <xf numFmtId="0" fontId="189" fillId="0" borderId="0"/>
    <xf numFmtId="0" fontId="52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189" fillId="0" borderId="0"/>
    <xf numFmtId="0" fontId="64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59" fillId="0" borderId="0"/>
    <xf numFmtId="0" fontId="44" fillId="0" borderId="0">
      <alignment wrapText="1"/>
    </xf>
    <xf numFmtId="0" fontId="64" fillId="0" borderId="0"/>
    <xf numFmtId="0" fontId="186" fillId="0" borderId="0"/>
    <xf numFmtId="205" fontId="91" fillId="0" borderId="0"/>
    <xf numFmtId="0" fontId="186" fillId="0" borderId="0"/>
    <xf numFmtId="0" fontId="95" fillId="0" borderId="0"/>
    <xf numFmtId="0" fontId="186" fillId="0" borderId="0"/>
    <xf numFmtId="0" fontId="59" fillId="0" borderId="0"/>
    <xf numFmtId="205" fontId="91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52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49" fontId="49" fillId="50" borderId="0" applyBorder="0">
      <alignment vertical="top"/>
    </xf>
    <xf numFmtId="0" fontId="64" fillId="0" borderId="0"/>
    <xf numFmtId="0" fontId="59" fillId="0" borderId="0"/>
    <xf numFmtId="0" fontId="1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59" fillId="0" borderId="0"/>
    <xf numFmtId="0" fontId="214" fillId="0" borderId="0" applyFill="0" applyProtection="0"/>
    <xf numFmtId="0" fontId="59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44" fillId="0" borderId="0"/>
    <xf numFmtId="0" fontId="52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205" fontId="91" fillId="0" borderId="0"/>
    <xf numFmtId="205" fontId="91" fillId="0" borderId="0"/>
    <xf numFmtId="0" fontId="64" fillId="0" borderId="0"/>
    <xf numFmtId="205" fontId="91" fillId="0" borderId="0"/>
    <xf numFmtId="0" fontId="1" fillId="0" borderId="0"/>
    <xf numFmtId="0" fontId="1" fillId="0" borderId="0"/>
    <xf numFmtId="0" fontId="59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44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92" fillId="0" borderId="0"/>
    <xf numFmtId="0" fontId="186" fillId="0" borderId="0"/>
    <xf numFmtId="0" fontId="52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44" fillId="0" borderId="0"/>
    <xf numFmtId="0" fontId="6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186" fillId="0" borderId="0"/>
    <xf numFmtId="0" fontId="1" fillId="0" borderId="0"/>
    <xf numFmtId="0" fontId="58" fillId="0" borderId="0"/>
    <xf numFmtId="0" fontId="186" fillId="0" borderId="0"/>
    <xf numFmtId="0" fontId="23" fillId="0" borderId="0"/>
    <xf numFmtId="49" fontId="49" fillId="0" borderId="0" applyBorder="0">
      <alignment vertical="top"/>
    </xf>
    <xf numFmtId="0" fontId="294" fillId="0" borderId="0"/>
    <xf numFmtId="49" fontId="49" fillId="0" borderId="0" applyBorder="0">
      <alignment vertical="top"/>
    </xf>
    <xf numFmtId="0" fontId="59" fillId="0" borderId="0"/>
    <xf numFmtId="0" fontId="64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49" fontId="49" fillId="0" borderId="0" applyBorder="0">
      <alignment vertical="top"/>
    </xf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4" fillId="0" borderId="0"/>
    <xf numFmtId="0" fontId="59" fillId="0" borderId="0"/>
    <xf numFmtId="0" fontId="44" fillId="0" borderId="0"/>
    <xf numFmtId="0" fontId="1" fillId="0" borderId="0"/>
    <xf numFmtId="0" fontId="52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8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44" fillId="0" borderId="0"/>
    <xf numFmtId="0" fontId="1" fillId="0" borderId="0"/>
    <xf numFmtId="0" fontId="52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64" fillId="0" borderId="0"/>
    <xf numFmtId="0" fontId="58" fillId="0" borderId="0"/>
    <xf numFmtId="0" fontId="95" fillId="0" borderId="0"/>
    <xf numFmtId="0" fontId="52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1" fontId="192" fillId="0" borderId="15">
      <alignment horizontal="left" vertical="center"/>
    </xf>
    <xf numFmtId="0" fontId="1" fillId="0" borderId="0"/>
    <xf numFmtId="0" fontId="1" fillId="0" borderId="0"/>
    <xf numFmtId="0" fontId="70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3" fillId="9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9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91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1" fillId="0" borderId="0"/>
    <xf numFmtId="0" fontId="254" fillId="149" borderId="12" applyNumberFormat="0" applyAlignment="0" applyProtection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8" fillId="149" borderId="12" applyNumberForma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9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9" fillId="28" borderId="11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0" fontId="1" fillId="0" borderId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9" fontId="58" fillId="0" borderId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1" fillId="0" borderId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254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4" fillId="0" borderId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0" fontId="1" fillId="0" borderId="0"/>
    <xf numFmtId="0" fontId="297" fillId="0" borderId="42"/>
    <xf numFmtId="3" fontId="197" fillId="69" borderId="20">
      <alignment horizontal="justify" vertical="center"/>
    </xf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50" fillId="0" borderId="0"/>
    <xf numFmtId="0" fontId="1" fillId="0" borderId="0"/>
    <xf numFmtId="0" fontId="50" fillId="0" borderId="0"/>
    <xf numFmtId="0" fontId="51" fillId="0" borderId="0"/>
    <xf numFmtId="38" fontId="53" fillId="0" borderId="0">
      <alignment vertical="top"/>
    </xf>
    <xf numFmtId="0" fontId="50" fillId="0" borderId="0"/>
    <xf numFmtId="38" fontId="53" fillId="0" borderId="0">
      <alignment vertical="top"/>
    </xf>
    <xf numFmtId="0" fontId="58" fillId="0" borderId="0"/>
    <xf numFmtId="38" fontId="53" fillId="0" borderId="0">
      <alignment vertical="top"/>
    </xf>
    <xf numFmtId="0" fontId="58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49" fontId="216" fillId="95" borderId="43" applyBorder="0" applyProtection="0">
      <alignment horizontal="left" vertical="center"/>
    </xf>
    <xf numFmtId="0" fontId="58" fillId="0" borderId="20" applyBorder="0" applyAlignment="0">
      <alignment horizontal="left" wrapText="1"/>
    </xf>
    <xf numFmtId="3" fontId="200" fillId="0" borderId="0"/>
    <xf numFmtId="202" fontId="58" fillId="0" borderId="0" applyFill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172" fontId="116" fillId="0" borderId="0" applyFill="0" applyBorder="0" applyAlignment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202" fontId="58" fillId="0" borderId="0" applyFill="0" applyProtection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0" fontId="1" fillId="0" borderId="0"/>
    <xf numFmtId="0" fontId="1" fillId="0" borderId="0"/>
    <xf numFmtId="41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0" fontId="52" fillId="0" borderId="0"/>
    <xf numFmtId="0" fontId="52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25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0" fontId="52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42" fontId="58" fillId="0" borderId="0" applyFill="0" applyBorder="0" applyAlignment="0" applyProtection="0"/>
    <xf numFmtId="167" fontId="64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52" fillId="0" borderId="0"/>
    <xf numFmtId="185" fontId="52" fillId="0" borderId="0" applyFont="0" applyFill="0" applyBorder="0" applyAlignment="0" applyProtection="0"/>
    <xf numFmtId="0" fontId="52" fillId="0" borderId="0"/>
    <xf numFmtId="167" fontId="19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52" fillId="0" borderId="0" applyFont="0" applyFill="0" applyBorder="0" applyAlignment="0" applyProtection="0"/>
    <xf numFmtId="251" fontId="58" fillId="0" borderId="0" applyFill="0" applyBorder="0" applyAlignment="0" applyProtection="0"/>
    <xf numFmtId="185" fontId="5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191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186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0" fontId="52" fillId="0" borderId="0"/>
    <xf numFmtId="0" fontId="52" fillId="0" borderId="0"/>
    <xf numFmtId="0" fontId="1" fillId="0" borderId="0"/>
    <xf numFmtId="0" fontId="1" fillId="0" borderId="0"/>
    <xf numFmtId="0" fontId="9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3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00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64" borderId="0" applyNumberFormat="0" applyBorder="0" applyAlignment="0" applyProtection="0"/>
    <xf numFmtId="0" fontId="203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94" fillId="6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1" fillId="0" borderId="0"/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0" fontId="52" fillId="0" borderId="0"/>
    <xf numFmtId="187" fontId="59" fillId="0" borderId="15" applyFont="0" applyFill="0" applyBorder="0" applyProtection="0">
      <alignment horizontal="center" vertical="center"/>
    </xf>
    <xf numFmtId="0" fontId="52" fillId="0" borderId="0"/>
    <xf numFmtId="3" fontId="59" fillId="0" borderId="0" applyFont="0" applyBorder="0">
      <alignment horizontal="center"/>
    </xf>
    <xf numFmtId="252" fontId="61" fillId="0" borderId="0">
      <protection locked="0"/>
    </xf>
    <xf numFmtId="0" fontId="52" fillId="0" borderId="0"/>
    <xf numFmtId="166" fontId="60" fillId="0" borderId="0">
      <protection locked="0"/>
    </xf>
    <xf numFmtId="0" fontId="52" fillId="0" borderId="0"/>
    <xf numFmtId="49" fontId="162" fillId="0" borderId="15">
      <alignment horizontal="center" vertical="center" wrapText="1"/>
    </xf>
    <xf numFmtId="0" fontId="52" fillId="0" borderId="0"/>
    <xf numFmtId="0" fontId="58" fillId="0" borderId="15" applyBorder="0">
      <alignment horizontal="center" vertical="center" wrapText="1"/>
    </xf>
    <xf numFmtId="0" fontId="52" fillId="0" borderId="0"/>
    <xf numFmtId="49" fontId="134" fillId="0" borderId="15" applyNumberFormat="0" applyFill="0" applyAlignment="0" applyProtection="0"/>
    <xf numFmtId="0" fontId="52" fillId="0" borderId="0"/>
    <xf numFmtId="0" fontId="111" fillId="7" borderId="2" applyNumberFormat="0" applyAlignment="0" applyProtection="0"/>
    <xf numFmtId="0" fontId="50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177" fontId="59" fillId="0" borderId="0" applyFont="0" applyFill="0" applyBorder="0" applyAlignment="0" applyProtection="0"/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22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22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228" fillId="15" borderId="0" applyNumberFormat="0" applyBorder="0" applyAlignment="0" applyProtection="0"/>
    <xf numFmtId="0" fontId="67" fillId="15" borderId="0" applyNumberFormat="0" applyBorder="0" applyAlignment="0" applyProtection="0"/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38" fontId="81" fillId="0" borderId="0">
      <alignment vertical="top"/>
    </xf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64" fillId="0" borderId="0"/>
    <xf numFmtId="0" fontId="58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38" fontId="104" fillId="0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" fontId="59" fillId="0" borderId="25" applyFont="0" applyBorder="0">
      <alignment horizontal="center" vertical="center"/>
    </xf>
    <xf numFmtId="195" fontId="59" fillId="0" borderId="0"/>
    <xf numFmtId="0" fontId="59" fillId="0" borderId="0"/>
    <xf numFmtId="196" fontId="59" fillId="0" borderId="0" applyFont="0" applyAlignment="0">
      <alignment horizontal="center"/>
    </xf>
    <xf numFmtId="38" fontId="141" fillId="63" borderId="0">
      <alignment horizontal="right" vertical="top"/>
    </xf>
    <xf numFmtId="4" fontId="64" fillId="64" borderId="0">
      <alignment horizontal="right"/>
    </xf>
    <xf numFmtId="0" fontId="77" fillId="0" borderId="35" applyNumberFormat="0" applyFont="0" applyFill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157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1" fillId="0" borderId="0"/>
    <xf numFmtId="0" fontId="52" fillId="0" borderId="0"/>
    <xf numFmtId="0" fontId="64" fillId="0" borderId="0"/>
    <xf numFmtId="0" fontId="52" fillId="0" borderId="0"/>
    <xf numFmtId="0" fontId="52" fillId="0" borderId="0"/>
    <xf numFmtId="0" fontId="58" fillId="0" borderId="0"/>
    <xf numFmtId="0" fontId="189" fillId="0" borderId="0"/>
    <xf numFmtId="0" fontId="189" fillId="0" borderId="0"/>
    <xf numFmtId="0" fontId="59" fillId="0" borderId="0"/>
    <xf numFmtId="0" fontId="189" fillId="0" borderId="0"/>
    <xf numFmtId="0" fontId="64" fillId="0" borderId="0"/>
    <xf numFmtId="0" fontId="185" fillId="0" borderId="0"/>
    <xf numFmtId="0" fontId="58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8" fillId="0" borderId="0"/>
    <xf numFmtId="0" fontId="186" fillId="0" borderId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202" fontId="58" fillId="0" borderId="0" applyFill="0" applyProtection="0"/>
    <xf numFmtId="3" fontId="200" fillId="0" borderId="0"/>
    <xf numFmtId="167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9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167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4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167" fontId="1" fillId="0" borderId="0" applyFont="0" applyFill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6" fillId="12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4" borderId="0" applyNumberFormat="0" applyBorder="0" applyAlignment="0" applyProtection="0"/>
    <xf numFmtId="0" fontId="44" fillId="0" borderId="0"/>
    <xf numFmtId="0" fontId="44" fillId="0" borderId="0"/>
    <xf numFmtId="0" fontId="66" fillId="1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44" fillId="0" borderId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</cellStyleXfs>
  <cellXfs count="173">
    <xf numFmtId="0" fontId="0" fillId="0" borderId="0" xfId="0" applyNumberFormat="1" applyFont="1" applyFill="1" applyBorder="1" applyProtection="1"/>
    <xf numFmtId="0" fontId="21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301" fillId="0" borderId="17" xfId="96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0" fontId="301" fillId="0" borderId="17" xfId="961" applyFont="1" applyFill="1" applyBorder="1" applyAlignment="1">
      <alignment horizontal="center" vertical="center" wrapText="1"/>
    </xf>
    <xf numFmtId="0" fontId="21" fillId="168" borderId="0" xfId="0" applyNumberFormat="1" applyFont="1" applyFill="1" applyBorder="1" applyProtection="1"/>
    <xf numFmtId="0" fontId="303" fillId="0" borderId="0" xfId="0" applyNumberFormat="1" applyFont="1" applyFill="1" applyBorder="1" applyProtection="1"/>
    <xf numFmtId="0" fontId="303" fillId="167" borderId="17" xfId="961" applyFont="1" applyFill="1" applyBorder="1" applyAlignment="1">
      <alignment horizontal="center" vertical="center" wrapText="1"/>
    </xf>
    <xf numFmtId="0" fontId="303" fillId="167" borderId="17" xfId="4436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49" fontId="303" fillId="0" borderId="17" xfId="0" applyNumberFormat="1" applyFont="1" applyFill="1" applyBorder="1" applyAlignment="1" applyProtection="1">
      <alignment horizontal="center" vertical="center" wrapText="1" shrinkToFit="1"/>
    </xf>
    <xf numFmtId="0" fontId="303" fillId="0" borderId="17" xfId="0" applyNumberFormat="1" applyFont="1" applyFill="1" applyBorder="1" applyAlignment="1" applyProtection="1">
      <alignment horizontal="left" vertical="center" wrapText="1"/>
    </xf>
    <xf numFmtId="171" fontId="303" fillId="0" borderId="17" xfId="0" applyNumberFormat="1" applyFont="1" applyFill="1" applyBorder="1" applyAlignment="1" applyProtection="1">
      <alignment horizontal="center" vertical="center" wrapText="1"/>
    </xf>
    <xf numFmtId="0" fontId="303" fillId="0" borderId="17" xfId="0" applyNumberFormat="1" applyFont="1" applyFill="1" applyBorder="1" applyAlignment="1" applyProtection="1">
      <alignment horizontal="center" vertical="center"/>
    </xf>
    <xf numFmtId="171" fontId="303" fillId="167" borderId="17" xfId="0" applyNumberFormat="1" applyFont="1" applyFill="1" applyBorder="1" applyAlignment="1" applyProtection="1">
      <alignment horizontal="center" vertical="center" wrapText="1"/>
    </xf>
    <xf numFmtId="4" fontId="303" fillId="167" borderId="17" xfId="0" applyNumberFormat="1" applyFont="1" applyFill="1" applyBorder="1" applyAlignment="1" applyProtection="1">
      <alignment horizontal="center" vertical="center" wrapText="1"/>
    </xf>
    <xf numFmtId="4" fontId="303" fillId="167" borderId="17" xfId="939" applyNumberFormat="1" applyFont="1" applyFill="1" applyBorder="1" applyAlignment="1">
      <alignment horizontal="center" vertical="center"/>
    </xf>
    <xf numFmtId="171" fontId="304" fillId="167" borderId="17" xfId="939" applyNumberFormat="1" applyFont="1" applyFill="1" applyBorder="1" applyAlignment="1">
      <alignment horizontal="center" vertical="center"/>
    </xf>
    <xf numFmtId="4" fontId="304" fillId="167" borderId="17" xfId="939" applyNumberFormat="1" applyFont="1" applyFill="1" applyBorder="1" applyAlignment="1">
      <alignment horizontal="center" vertical="center"/>
    </xf>
    <xf numFmtId="0" fontId="304" fillId="0" borderId="0" xfId="0" applyNumberFormat="1" applyFont="1" applyFill="1" applyBorder="1" applyProtection="1"/>
    <xf numFmtId="49" fontId="303" fillId="167" borderId="59" xfId="0" applyNumberFormat="1" applyFont="1" applyFill="1" applyBorder="1" applyAlignment="1" applyProtection="1">
      <alignment vertical="center" wrapText="1" shrinkToFit="1"/>
    </xf>
    <xf numFmtId="49" fontId="303" fillId="167" borderId="60" xfId="0" applyNumberFormat="1" applyFont="1" applyFill="1" applyBorder="1" applyAlignment="1" applyProtection="1">
      <alignment vertical="center" wrapText="1" shrinkToFit="1"/>
    </xf>
    <xf numFmtId="4" fontId="304" fillId="168" borderId="0" xfId="939" applyNumberFormat="1" applyFont="1" applyFill="1" applyBorder="1" applyAlignment="1">
      <alignment horizontal="center" vertical="center"/>
    </xf>
    <xf numFmtId="4" fontId="303" fillId="0" borderId="0" xfId="0" applyNumberFormat="1" applyFont="1" applyFill="1" applyBorder="1" applyProtection="1"/>
    <xf numFmtId="4" fontId="21" fillId="0" borderId="0" xfId="0" applyNumberFormat="1" applyFont="1" applyFill="1" applyBorder="1" applyProtection="1"/>
    <xf numFmtId="171" fontId="306" fillId="0" borderId="17" xfId="0" applyNumberFormat="1" applyFont="1" applyFill="1" applyBorder="1" applyAlignment="1" applyProtection="1">
      <alignment horizontal="center" vertical="center" wrapText="1"/>
    </xf>
    <xf numFmtId="49" fontId="306" fillId="167" borderId="59" xfId="0" applyNumberFormat="1" applyFont="1" applyFill="1" applyBorder="1" applyAlignment="1" applyProtection="1">
      <alignment vertical="center" wrapText="1" shrinkToFit="1"/>
    </xf>
    <xf numFmtId="171" fontId="0" fillId="0" borderId="0" xfId="0" applyNumberFormat="1" applyFont="1" applyFill="1" applyBorder="1" applyProtection="1"/>
    <xf numFmtId="49" fontId="304" fillId="0" borderId="0" xfId="0" applyNumberFormat="1" applyFont="1" applyFill="1" applyBorder="1" applyAlignment="1" applyProtection="1">
      <alignment horizontal="center"/>
    </xf>
    <xf numFmtId="0" fontId="304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49" fontId="307" fillId="0" borderId="0" xfId="0" applyNumberFormat="1" applyFont="1" applyFill="1" applyBorder="1" applyAlignment="1" applyProtection="1">
      <alignment horizontal="center"/>
    </xf>
    <xf numFmtId="0" fontId="307" fillId="0" borderId="0" xfId="0" applyNumberFormat="1" applyFont="1" applyFill="1" applyBorder="1" applyAlignment="1" applyProtection="1">
      <alignment horizontal="left"/>
    </xf>
    <xf numFmtId="0" fontId="307" fillId="168" borderId="0" xfId="0" applyFont="1" applyFill="1"/>
    <xf numFmtId="0" fontId="307" fillId="0" borderId="0" xfId="0" applyNumberFormat="1" applyFont="1" applyFill="1" applyBorder="1" applyProtection="1"/>
    <xf numFmtId="0" fontId="307" fillId="0" borderId="0" xfId="965" applyFont="1" applyFill="1" applyAlignment="1">
      <alignment horizontal="left" wrapText="1"/>
    </xf>
    <xf numFmtId="0" fontId="307" fillId="168" borderId="0" xfId="965" applyFont="1" applyFill="1" applyBorder="1"/>
    <xf numFmtId="0" fontId="307" fillId="168" borderId="0" xfId="4491" applyFont="1" applyFill="1" applyBorder="1"/>
    <xf numFmtId="0" fontId="307" fillId="0" borderId="0" xfId="0" applyFont="1" applyAlignment="1">
      <alignment horizontal="left"/>
    </xf>
    <xf numFmtId="0" fontId="307" fillId="0" borderId="0" xfId="0" applyFont="1" applyAlignment="1">
      <alignment horizontal="right"/>
    </xf>
    <xf numFmtId="49" fontId="308" fillId="0" borderId="0" xfId="0" applyNumberFormat="1" applyFont="1" applyFill="1" applyBorder="1" applyAlignment="1" applyProtection="1">
      <alignment horizontal="center"/>
    </xf>
    <xf numFmtId="0" fontId="308" fillId="0" borderId="0" xfId="0" applyNumberFormat="1" applyFont="1" applyFill="1" applyBorder="1" applyAlignment="1" applyProtection="1">
      <alignment horizontal="left"/>
    </xf>
    <xf numFmtId="0" fontId="308" fillId="0" borderId="0" xfId="0" applyNumberFormat="1" applyFont="1" applyFill="1" applyBorder="1" applyProtection="1"/>
    <xf numFmtId="0" fontId="309" fillId="0" borderId="0" xfId="0" applyFont="1" applyFill="1" applyAlignment="1">
      <alignment horizontal="center"/>
    </xf>
    <xf numFmtId="0" fontId="309" fillId="168" borderId="0" xfId="0" applyFont="1" applyFill="1" applyAlignment="1">
      <alignment horizontal="center"/>
    </xf>
    <xf numFmtId="0" fontId="309" fillId="168" borderId="0" xfId="0" applyFont="1" applyFill="1" applyBorder="1"/>
    <xf numFmtId="0" fontId="303" fillId="167" borderId="17" xfId="4436" applyFont="1" applyFill="1" applyBorder="1" applyAlignment="1">
      <alignment horizontal="center" vertical="center" wrapText="1"/>
    </xf>
    <xf numFmtId="0" fontId="21" fillId="167" borderId="0" xfId="0" applyNumberFormat="1" applyFont="1" applyFill="1" applyBorder="1" applyAlignment="1" applyProtection="1">
      <alignment horizontal="center" vertical="center" wrapText="1"/>
    </xf>
    <xf numFmtId="0" fontId="21" fillId="167" borderId="0" xfId="0" applyNumberFormat="1" applyFont="1" applyFill="1" applyBorder="1" applyProtection="1"/>
    <xf numFmtId="0" fontId="301" fillId="167" borderId="17" xfId="961" applyFont="1" applyFill="1" applyBorder="1" applyAlignment="1">
      <alignment horizontal="center" vertical="center" wrapText="1"/>
    </xf>
    <xf numFmtId="0" fontId="303" fillId="167" borderId="0" xfId="0" applyNumberFormat="1" applyFont="1" applyFill="1" applyBorder="1" applyProtection="1"/>
    <xf numFmtId="0" fontId="21" fillId="167" borderId="0" xfId="0" applyFont="1" applyFill="1" applyAlignment="1">
      <alignment horizontal="center" vertical="center" wrapText="1" shrinkToFit="1"/>
    </xf>
    <xf numFmtId="0" fontId="302" fillId="167" borderId="0" xfId="0" applyFont="1" applyFill="1"/>
    <xf numFmtId="0" fontId="2" fillId="167" borderId="0" xfId="755" applyFont="1" applyFill="1" applyAlignment="1">
      <alignment vertical="center"/>
    </xf>
    <xf numFmtId="0" fontId="2" fillId="167" borderId="0" xfId="755" applyFont="1" applyFill="1"/>
    <xf numFmtId="0" fontId="0" fillId="168" borderId="0" xfId="0" applyNumberFormat="1" applyFont="1" applyFill="1" applyBorder="1" applyProtection="1"/>
    <xf numFmtId="0" fontId="307" fillId="168" borderId="0" xfId="965" applyFont="1" applyFill="1"/>
    <xf numFmtId="0" fontId="307" fillId="168" borderId="0" xfId="0" applyNumberFormat="1" applyFont="1" applyFill="1" applyBorder="1" applyProtection="1"/>
    <xf numFmtId="0" fontId="309" fillId="168" borderId="0" xfId="0" applyFont="1" applyFill="1"/>
    <xf numFmtId="0" fontId="308" fillId="168" borderId="0" xfId="0" applyNumberFormat="1" applyFont="1" applyFill="1" applyBorder="1" applyProtection="1"/>
    <xf numFmtId="0" fontId="304" fillId="168" borderId="0" xfId="0" applyNumberFormat="1" applyFont="1" applyFill="1" applyBorder="1" applyProtection="1"/>
    <xf numFmtId="0" fontId="2" fillId="168" borderId="0" xfId="0" applyNumberFormat="1" applyFont="1" applyFill="1" applyBorder="1" applyProtection="1"/>
    <xf numFmtId="0" fontId="303" fillId="0" borderId="17" xfId="0" applyNumberFormat="1" applyFont="1" applyFill="1" applyBorder="1" applyAlignment="1" applyProtection="1">
      <alignment horizontal="center" vertical="center" wrapText="1"/>
    </xf>
    <xf numFmtId="171" fontId="303" fillId="0" borderId="17" xfId="0" applyNumberFormat="1" applyFont="1" applyFill="1" applyBorder="1" applyAlignment="1">
      <alignment horizontal="center" vertical="center" wrapText="1" shrinkToFit="1"/>
    </xf>
    <xf numFmtId="4" fontId="303" fillId="0" borderId="17" xfId="0" applyNumberFormat="1" applyFont="1" applyFill="1" applyBorder="1" applyAlignment="1">
      <alignment horizontal="center" vertical="center" wrapText="1" shrinkToFit="1"/>
    </xf>
    <xf numFmtId="4" fontId="303" fillId="0" borderId="17" xfId="0" applyNumberFormat="1" applyFont="1" applyFill="1" applyBorder="1" applyAlignment="1" applyProtection="1">
      <alignment horizontal="center" vertical="center" wrapText="1"/>
    </xf>
    <xf numFmtId="4" fontId="303" fillId="0" borderId="17" xfId="939" applyNumberFormat="1" applyFont="1" applyFill="1" applyBorder="1" applyAlignment="1">
      <alignment horizontal="center" vertical="center"/>
    </xf>
    <xf numFmtId="4" fontId="303" fillId="0" borderId="17" xfId="966" applyNumberFormat="1" applyFont="1" applyFill="1" applyBorder="1" applyAlignment="1">
      <alignment horizontal="center" vertical="center" wrapText="1" shrinkToFit="1"/>
    </xf>
    <xf numFmtId="0" fontId="303" fillId="0" borderId="17" xfId="0" applyFont="1" applyFill="1" applyBorder="1" applyAlignment="1">
      <alignment horizontal="center" vertical="center" wrapText="1" shrinkToFit="1"/>
    </xf>
    <xf numFmtId="168" fontId="303" fillId="0" borderId="17" xfId="0" applyNumberFormat="1" applyFont="1" applyFill="1" applyBorder="1" applyAlignment="1">
      <alignment horizontal="center" vertical="center" wrapText="1" shrinkToFit="1"/>
    </xf>
    <xf numFmtId="171" fontId="303" fillId="0" borderId="17" xfId="5463" applyNumberFormat="1" applyFont="1" applyFill="1" applyBorder="1" applyAlignment="1">
      <alignment horizontal="center" vertical="center"/>
    </xf>
    <xf numFmtId="171" fontId="303" fillId="0" borderId="17" xfId="967" applyNumberFormat="1" applyFont="1" applyFill="1" applyBorder="1" applyAlignment="1">
      <alignment horizontal="center" vertical="center" wrapText="1" shrinkToFit="1"/>
    </xf>
    <xf numFmtId="168" fontId="303" fillId="0" borderId="17" xfId="966" applyFont="1" applyFill="1" applyBorder="1" applyAlignment="1">
      <alignment horizontal="center" vertical="center" wrapText="1" shrinkToFit="1"/>
    </xf>
    <xf numFmtId="2" fontId="303" fillId="0" borderId="17" xfId="0" applyNumberFormat="1" applyFont="1" applyFill="1" applyBorder="1" applyAlignment="1">
      <alignment horizontal="center" vertical="center" wrapText="1" shrinkToFit="1"/>
    </xf>
    <xf numFmtId="0" fontId="310" fillId="0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49" fontId="303" fillId="167" borderId="59" xfId="0" applyNumberFormat="1" applyFont="1" applyFill="1" applyBorder="1" applyAlignment="1" applyProtection="1">
      <alignment horizontal="left" vertical="center" wrapText="1" shrinkToFit="1"/>
    </xf>
    <xf numFmtId="49" fontId="303" fillId="167" borderId="60" xfId="0" applyNumberFormat="1" applyFont="1" applyFill="1" applyBorder="1" applyAlignment="1" applyProtection="1">
      <alignment horizontal="center" vertical="center" wrapText="1" shrinkToFit="1"/>
    </xf>
    <xf numFmtId="0" fontId="304" fillId="167" borderId="60" xfId="4436" applyFont="1" applyFill="1" applyBorder="1" applyAlignment="1">
      <alignment horizontal="center" vertical="center" wrapText="1"/>
    </xf>
    <xf numFmtId="0" fontId="307" fillId="0" borderId="0" xfId="965" applyFont="1" applyFill="1" applyAlignment="1">
      <alignment horizontal="left" wrapText="1"/>
    </xf>
    <xf numFmtId="4" fontId="306" fillId="0" borderId="17" xfId="0" applyNumberFormat="1" applyFont="1" applyFill="1" applyBorder="1" applyAlignment="1" applyProtection="1">
      <alignment horizontal="center" vertical="center" wrapText="1"/>
    </xf>
    <xf numFmtId="171" fontId="306" fillId="167" borderId="17" xfId="0" applyNumberFormat="1" applyFont="1" applyFill="1" applyBorder="1" applyAlignment="1" applyProtection="1">
      <alignment horizontal="center" vertical="center" wrapText="1"/>
    </xf>
    <xf numFmtId="171" fontId="311" fillId="167" borderId="17" xfId="939" applyNumberFormat="1" applyFont="1" applyFill="1" applyBorder="1" applyAlignment="1">
      <alignment horizontal="center" vertical="center"/>
    </xf>
    <xf numFmtId="49" fontId="303" fillId="169" borderId="17" xfId="0" applyNumberFormat="1" applyFont="1" applyFill="1" applyBorder="1" applyAlignment="1" applyProtection="1">
      <alignment horizontal="center" vertical="center" wrapText="1" shrinkToFit="1"/>
    </xf>
    <xf numFmtId="0" fontId="303" fillId="169" borderId="17" xfId="0" applyNumberFormat="1" applyFont="1" applyFill="1" applyBorder="1" applyAlignment="1" applyProtection="1">
      <alignment horizontal="left" vertical="center" wrapText="1"/>
    </xf>
    <xf numFmtId="171" fontId="303" fillId="169" borderId="17" xfId="0" applyNumberFormat="1" applyFont="1" applyFill="1" applyBorder="1" applyAlignment="1" applyProtection="1">
      <alignment horizontal="center" vertical="center" wrapText="1"/>
    </xf>
    <xf numFmtId="4" fontId="303" fillId="169" borderId="17" xfId="0" applyNumberFormat="1" applyFont="1" applyFill="1" applyBorder="1" applyAlignment="1" applyProtection="1">
      <alignment horizontal="center" vertical="center" wrapText="1"/>
    </xf>
    <xf numFmtId="4" fontId="303" fillId="169" borderId="17" xfId="939" applyNumberFormat="1" applyFont="1" applyFill="1" applyBorder="1" applyAlignment="1">
      <alignment horizontal="center" vertical="center"/>
    </xf>
    <xf numFmtId="0" fontId="303" fillId="169" borderId="17" xfId="0" applyNumberFormat="1" applyFont="1" applyFill="1" applyBorder="1" applyAlignment="1" applyProtection="1">
      <alignment horizontal="center" vertical="center"/>
    </xf>
    <xf numFmtId="0" fontId="21" fillId="169" borderId="0" xfId="0" applyNumberFormat="1" applyFont="1" applyFill="1" applyBorder="1" applyAlignment="1" applyProtection="1">
      <alignment horizontal="center" vertical="center" wrapText="1"/>
    </xf>
    <xf numFmtId="0" fontId="21" fillId="169" borderId="0" xfId="0" applyNumberFormat="1" applyFont="1" applyFill="1" applyBorder="1" applyProtection="1"/>
    <xf numFmtId="0" fontId="303" fillId="169" borderId="17" xfId="0" applyNumberFormat="1" applyFont="1" applyFill="1" applyBorder="1" applyAlignment="1" applyProtection="1">
      <alignment horizontal="center" vertical="center" wrapText="1"/>
    </xf>
    <xf numFmtId="171" fontId="303" fillId="169" borderId="17" xfId="0" applyNumberFormat="1" applyFont="1" applyFill="1" applyBorder="1" applyAlignment="1">
      <alignment horizontal="center" vertical="center" wrapText="1" shrinkToFit="1"/>
    </xf>
    <xf numFmtId="4" fontId="303" fillId="169" borderId="17" xfId="0" applyNumberFormat="1" applyFont="1" applyFill="1" applyBorder="1" applyAlignment="1">
      <alignment horizontal="center" vertical="center" wrapText="1" shrinkToFit="1"/>
    </xf>
    <xf numFmtId="4" fontId="303" fillId="169" borderId="17" xfId="966" applyNumberFormat="1" applyFont="1" applyFill="1" applyBorder="1" applyAlignment="1">
      <alignment horizontal="center" vertical="center" wrapText="1" shrinkToFit="1"/>
    </xf>
    <xf numFmtId="168" fontId="303" fillId="169" borderId="17" xfId="966" applyFont="1" applyFill="1" applyBorder="1" applyAlignment="1">
      <alignment horizontal="center" vertical="center" wrapText="1" shrinkToFit="1"/>
    </xf>
    <xf numFmtId="168" fontId="303" fillId="169" borderId="17" xfId="0" applyNumberFormat="1" applyFont="1" applyFill="1" applyBorder="1" applyAlignment="1">
      <alignment horizontal="center" vertical="center" wrapText="1" shrinkToFit="1"/>
    </xf>
    <xf numFmtId="0" fontId="302" fillId="169" borderId="0" xfId="0" applyFont="1" applyFill="1"/>
    <xf numFmtId="4" fontId="304" fillId="168" borderId="61" xfId="939" applyNumberFormat="1" applyFont="1" applyFill="1" applyBorder="1" applyAlignment="1">
      <alignment horizontal="center" vertical="center"/>
    </xf>
    <xf numFmtId="4" fontId="304" fillId="168" borderId="17" xfId="939" applyNumberFormat="1" applyFont="1" applyFill="1" applyBorder="1" applyAlignment="1">
      <alignment horizontal="center" vertical="center"/>
    </xf>
    <xf numFmtId="0" fontId="312" fillId="0" borderId="0" xfId="0" applyNumberFormat="1" applyFont="1" applyFill="1" applyBorder="1" applyProtection="1"/>
    <xf numFmtId="0" fontId="313" fillId="167" borderId="17" xfId="961" applyFont="1" applyFill="1" applyBorder="1" applyAlignment="1">
      <alignment horizontal="center" vertical="center" wrapText="1"/>
    </xf>
    <xf numFmtId="0" fontId="314" fillId="0" borderId="17" xfId="961" applyFont="1" applyFill="1" applyBorder="1" applyAlignment="1">
      <alignment horizontal="center" vertical="center" wrapText="1"/>
    </xf>
    <xf numFmtId="171" fontId="313" fillId="0" borderId="17" xfId="0" applyNumberFormat="1" applyFont="1" applyFill="1" applyBorder="1" applyAlignment="1" applyProtection="1">
      <alignment horizontal="center" vertical="center" wrapText="1"/>
    </xf>
    <xf numFmtId="171" fontId="313" fillId="169" borderId="17" xfId="0" applyNumberFormat="1" applyFont="1" applyFill="1" applyBorder="1" applyAlignment="1" applyProtection="1">
      <alignment horizontal="center" vertical="center" wrapText="1"/>
    </xf>
    <xf numFmtId="171" fontId="313" fillId="167" borderId="17" xfId="0" applyNumberFormat="1" applyFont="1" applyFill="1" applyBorder="1" applyAlignment="1" applyProtection="1">
      <alignment horizontal="center" vertical="center" wrapText="1"/>
    </xf>
    <xf numFmtId="49" fontId="313" fillId="167" borderId="59" xfId="0" applyNumberFormat="1" applyFont="1" applyFill="1" applyBorder="1" applyAlignment="1" applyProtection="1">
      <alignment vertical="center" wrapText="1" shrinkToFit="1"/>
    </xf>
    <xf numFmtId="171" fontId="313" fillId="0" borderId="17" xfId="0" applyNumberFormat="1" applyFont="1" applyFill="1" applyBorder="1" applyAlignment="1">
      <alignment horizontal="center" vertical="center" wrapText="1" shrinkToFit="1"/>
    </xf>
    <xf numFmtId="171" fontId="313" fillId="0" borderId="17" xfId="5463" applyNumberFormat="1" applyFont="1" applyFill="1" applyBorder="1" applyAlignment="1">
      <alignment horizontal="center" vertical="center"/>
    </xf>
    <xf numFmtId="171" fontId="313" fillId="169" borderId="17" xfId="0" applyNumberFormat="1" applyFont="1" applyFill="1" applyBorder="1" applyAlignment="1">
      <alignment horizontal="center" vertical="center" wrapText="1" shrinkToFit="1"/>
    </xf>
    <xf numFmtId="171" fontId="315" fillId="167" borderId="17" xfId="939" applyNumberFormat="1" applyFont="1" applyFill="1" applyBorder="1" applyAlignment="1">
      <alignment horizontal="center" vertical="center"/>
    </xf>
    <xf numFmtId="0" fontId="313" fillId="0" borderId="0" xfId="0" applyNumberFormat="1" applyFont="1" applyFill="1" applyBorder="1" applyProtection="1"/>
    <xf numFmtId="171" fontId="316" fillId="0" borderId="0" xfId="0" applyNumberFormat="1" applyFont="1" applyFill="1" applyBorder="1" applyProtection="1"/>
    <xf numFmtId="0" fontId="317" fillId="0" borderId="0" xfId="965" applyFont="1" applyFill="1" applyAlignment="1">
      <alignment horizontal="left" wrapText="1"/>
    </xf>
    <xf numFmtId="0" fontId="317" fillId="0" borderId="0" xfId="0" applyFont="1" applyAlignment="1">
      <alignment horizontal="left"/>
    </xf>
    <xf numFmtId="0" fontId="318" fillId="0" borderId="0" xfId="0" applyNumberFormat="1" applyFont="1" applyFill="1" applyBorder="1" applyProtection="1"/>
    <xf numFmtId="0" fontId="315" fillId="0" borderId="0" xfId="0" applyNumberFormat="1" applyFont="1" applyFill="1" applyBorder="1" applyProtection="1"/>
    <xf numFmtId="0" fontId="316" fillId="0" borderId="0" xfId="0" applyNumberFormat="1" applyFont="1" applyFill="1" applyBorder="1" applyProtection="1"/>
    <xf numFmtId="0" fontId="319" fillId="0" borderId="17" xfId="0" applyNumberFormat="1" applyFont="1" applyFill="1" applyBorder="1" applyAlignment="1" applyProtection="1">
      <alignment horizontal="center" vertical="center" wrapText="1"/>
    </xf>
    <xf numFmtId="4" fontId="313" fillId="0" borderId="17" xfId="939" applyNumberFormat="1" applyFont="1" applyFill="1" applyBorder="1" applyAlignment="1">
      <alignment horizontal="center" vertical="center"/>
    </xf>
    <xf numFmtId="4" fontId="313" fillId="169" borderId="17" xfId="939" applyNumberFormat="1" applyFont="1" applyFill="1" applyBorder="1" applyAlignment="1">
      <alignment horizontal="center" vertical="center"/>
    </xf>
    <xf numFmtId="4" fontId="313" fillId="167" borderId="17" xfId="0" applyNumberFormat="1" applyFont="1" applyFill="1" applyBorder="1" applyAlignment="1" applyProtection="1">
      <alignment horizontal="center" vertical="center" wrapText="1"/>
    </xf>
    <xf numFmtId="4" fontId="315" fillId="167" borderId="17" xfId="939" applyNumberFormat="1" applyFont="1" applyFill="1" applyBorder="1" applyAlignment="1">
      <alignment horizontal="center" vertical="center"/>
    </xf>
    <xf numFmtId="0" fontId="317" fillId="0" borderId="0" xfId="0" applyNumberFormat="1" applyFont="1" applyFill="1" applyBorder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171" fontId="320" fillId="0" borderId="0" xfId="0" applyNumberFormat="1" applyFont="1" applyFill="1" applyBorder="1" applyProtection="1"/>
    <xf numFmtId="4" fontId="320" fillId="0" borderId="0" xfId="0" applyNumberFormat="1" applyFont="1" applyFill="1" applyBorder="1" applyProtection="1"/>
    <xf numFmtId="4" fontId="313" fillId="170" borderId="17" xfId="939" applyNumberFormat="1" applyFont="1" applyFill="1" applyBorder="1" applyAlignment="1">
      <alignment horizontal="center" vertical="center"/>
    </xf>
    <xf numFmtId="0" fontId="308" fillId="168" borderId="26" xfId="965" applyFont="1" applyFill="1" applyBorder="1"/>
    <xf numFmtId="0" fontId="308" fillId="168" borderId="26" xfId="4491" applyFont="1" applyFill="1" applyBorder="1"/>
    <xf numFmtId="0" fontId="308" fillId="168" borderId="0" xfId="965" applyFont="1" applyFill="1"/>
    <xf numFmtId="0" fontId="318" fillId="0" borderId="0" xfId="0" applyFont="1" applyFill="1" applyAlignment="1">
      <alignment horizontal="center"/>
    </xf>
    <xf numFmtId="4" fontId="313" fillId="0" borderId="17" xfId="966" applyNumberFormat="1" applyFont="1" applyFill="1" applyBorder="1" applyAlignment="1">
      <alignment horizontal="center" vertical="center" wrapText="1" shrinkToFit="1"/>
    </xf>
    <xf numFmtId="4" fontId="313" fillId="169" borderId="17" xfId="966" applyNumberFormat="1" applyFont="1" applyFill="1" applyBorder="1" applyAlignment="1">
      <alignment horizontal="center" vertical="center" wrapText="1" shrinkToFit="1"/>
    </xf>
    <xf numFmtId="0" fontId="308" fillId="0" borderId="0" xfId="965" applyFont="1" applyFill="1" applyAlignment="1">
      <alignment horizontal="left" wrapText="1"/>
    </xf>
    <xf numFmtId="4" fontId="304" fillId="168" borderId="0" xfId="939" applyNumberFormat="1" applyFont="1" applyFill="1" applyBorder="1" applyAlignment="1">
      <alignment horizontal="center" vertical="center"/>
    </xf>
    <xf numFmtId="49" fontId="303" fillId="0" borderId="0" xfId="0" applyNumberFormat="1" applyFont="1" applyFill="1" applyBorder="1" applyAlignment="1" applyProtection="1">
      <alignment horizontal="left"/>
    </xf>
    <xf numFmtId="0" fontId="308" fillId="168" borderId="0" xfId="965" applyFont="1" applyFill="1" applyBorder="1"/>
    <xf numFmtId="0" fontId="308" fillId="168" borderId="0" xfId="4491" applyFont="1" applyFill="1" applyBorder="1"/>
    <xf numFmtId="4" fontId="304" fillId="168" borderId="0" xfId="939" applyNumberFormat="1" applyFont="1" applyFill="1" applyBorder="1" applyAlignment="1">
      <alignment horizontal="center" vertical="center" wrapText="1"/>
    </xf>
    <xf numFmtId="0" fontId="305" fillId="0" borderId="0" xfId="4436" applyFont="1" applyFill="1" applyAlignment="1">
      <alignment vertical="center" wrapText="1"/>
    </xf>
    <xf numFmtId="0" fontId="305" fillId="0" borderId="0" xfId="4436" applyFont="1" applyFill="1" applyAlignment="1">
      <alignment horizontal="center" vertical="center" wrapText="1"/>
    </xf>
    <xf numFmtId="0" fontId="305" fillId="0" borderId="0" xfId="4436" applyFont="1" applyFill="1" applyAlignment="1">
      <alignment horizontal="center" vertical="center" wrapText="1"/>
    </xf>
    <xf numFmtId="0" fontId="308" fillId="0" borderId="0" xfId="965" applyFont="1" applyFill="1" applyAlignment="1">
      <alignment horizontal="left" wrapText="1"/>
    </xf>
    <xf numFmtId="0" fontId="303" fillId="167" borderId="17" xfId="4491" applyFont="1" applyFill="1" applyBorder="1" applyAlignment="1">
      <alignment horizontal="center" vertical="center" wrapText="1"/>
    </xf>
    <xf numFmtId="0" fontId="303" fillId="167" borderId="58" xfId="961" applyFont="1" applyFill="1" applyBorder="1" applyAlignment="1">
      <alignment horizontal="left" vertical="center" wrapText="1"/>
    </xf>
    <xf numFmtId="0" fontId="303" fillId="167" borderId="59" xfId="961" applyFont="1" applyFill="1" applyBorder="1" applyAlignment="1">
      <alignment horizontal="left" vertical="center" wrapText="1"/>
    </xf>
    <xf numFmtId="0" fontId="303" fillId="167" borderId="60" xfId="961" applyFont="1" applyFill="1" applyBorder="1" applyAlignment="1">
      <alignment horizontal="left" vertical="center" wrapText="1"/>
    </xf>
    <xf numFmtId="49" fontId="303" fillId="167" borderId="58" xfId="0" applyNumberFormat="1" applyFont="1" applyFill="1" applyBorder="1" applyAlignment="1" applyProtection="1">
      <alignment horizontal="left" vertical="center" wrapText="1" shrinkToFit="1"/>
    </xf>
    <xf numFmtId="49" fontId="303" fillId="167" borderId="59" xfId="0" applyNumberFormat="1" applyFont="1" applyFill="1" applyBorder="1" applyAlignment="1" applyProtection="1">
      <alignment horizontal="left" vertical="center" wrapText="1" shrinkToFit="1"/>
    </xf>
    <xf numFmtId="49" fontId="303" fillId="167" borderId="58" xfId="0" applyNumberFormat="1" applyFont="1" applyFill="1" applyBorder="1" applyAlignment="1" applyProtection="1">
      <alignment horizontal="center" vertical="center" wrapText="1" shrinkToFit="1"/>
    </xf>
    <xf numFmtId="49" fontId="303" fillId="167" borderId="59" xfId="0" applyNumberFormat="1" applyFont="1" applyFill="1" applyBorder="1" applyAlignment="1" applyProtection="1">
      <alignment horizontal="center" vertical="center" wrapText="1" shrinkToFit="1"/>
    </xf>
    <xf numFmtId="49" fontId="303" fillId="167" borderId="60" xfId="0" applyNumberFormat="1" applyFont="1" applyFill="1" applyBorder="1" applyAlignment="1" applyProtection="1">
      <alignment horizontal="center" vertical="center" wrapText="1" shrinkToFit="1"/>
    </xf>
    <xf numFmtId="0" fontId="304" fillId="167" borderId="58" xfId="4436" applyFont="1" applyFill="1" applyBorder="1" applyAlignment="1">
      <alignment horizontal="center" vertical="center" wrapText="1"/>
    </xf>
    <xf numFmtId="0" fontId="304" fillId="167" borderId="59" xfId="4436" applyFont="1" applyFill="1" applyBorder="1" applyAlignment="1">
      <alignment horizontal="center" vertical="center" wrapText="1"/>
    </xf>
    <xf numFmtId="0" fontId="304" fillId="167" borderId="60" xfId="4436" applyFont="1" applyFill="1" applyBorder="1" applyAlignment="1">
      <alignment horizontal="center" vertical="center" wrapText="1"/>
    </xf>
    <xf numFmtId="4" fontId="304" fillId="168" borderId="0" xfId="939" applyNumberFormat="1" applyFont="1" applyFill="1" applyBorder="1" applyAlignment="1">
      <alignment horizontal="center" vertical="center"/>
    </xf>
    <xf numFmtId="4" fontId="304" fillId="168" borderId="61" xfId="939" applyNumberFormat="1" applyFont="1" applyFill="1" applyBorder="1" applyAlignment="1">
      <alignment horizontal="center" vertical="center" wrapText="1"/>
    </xf>
    <xf numFmtId="4" fontId="304" fillId="168" borderId="17" xfId="939" applyNumberFormat="1" applyFont="1" applyFill="1" applyBorder="1" applyAlignment="1">
      <alignment horizontal="center" vertical="center" wrapText="1"/>
    </xf>
    <xf numFmtId="4" fontId="304" fillId="168" borderId="58" xfId="939" applyNumberFormat="1" applyFont="1" applyFill="1" applyBorder="1" applyAlignment="1">
      <alignment horizontal="center" vertical="center" wrapText="1"/>
    </xf>
    <xf numFmtId="4" fontId="304" fillId="168" borderId="60" xfId="939" applyNumberFormat="1" applyFont="1" applyFill="1" applyBorder="1" applyAlignment="1">
      <alignment horizontal="center" vertical="center" wrapText="1"/>
    </xf>
    <xf numFmtId="0" fontId="303" fillId="167" borderId="61" xfId="961" applyFont="1" applyFill="1" applyBorder="1" applyAlignment="1">
      <alignment horizontal="center" vertical="center" wrapText="1"/>
    </xf>
    <xf numFmtId="0" fontId="303" fillId="167" borderId="62" xfId="961" applyFont="1" applyFill="1" applyBorder="1" applyAlignment="1">
      <alignment horizontal="center" vertical="center" wrapText="1"/>
    </xf>
    <xf numFmtId="0" fontId="303" fillId="167" borderId="17" xfId="4436" applyFont="1" applyFill="1" applyBorder="1" applyAlignment="1">
      <alignment horizontal="center" vertical="center" wrapText="1"/>
    </xf>
    <xf numFmtId="0" fontId="303" fillId="167" borderId="58" xfId="4436" applyFont="1" applyFill="1" applyBorder="1" applyAlignment="1">
      <alignment horizontal="center" vertical="center" wrapText="1"/>
    </xf>
    <xf numFmtId="0" fontId="303" fillId="167" borderId="59" xfId="4436" applyFont="1" applyFill="1" applyBorder="1" applyAlignment="1">
      <alignment horizontal="center" vertical="center" wrapText="1"/>
    </xf>
    <xf numFmtId="0" fontId="303" fillId="167" borderId="60" xfId="4436" applyFont="1" applyFill="1" applyBorder="1" applyAlignment="1">
      <alignment horizontal="center" vertical="center" wrapText="1"/>
    </xf>
  </cellXfs>
  <cellStyles count="12236">
    <cellStyle name=" 1" xfId="969"/>
    <cellStyle name=" 1 2" xfId="970"/>
    <cellStyle name=" 1 3" xfId="6657"/>
    <cellStyle name=" 1 4" xfId="10760"/>
    <cellStyle name=" 1 5" xfId="10761"/>
    <cellStyle name=" 1_Stage1" xfId="971"/>
    <cellStyle name="_x000a_bidires=100_x000d_" xfId="972"/>
    <cellStyle name="_x000a_bidires=100_x000d_ 2" xfId="6658"/>
    <cellStyle name="%" xfId="973"/>
    <cellStyle name="%_Inputs" xfId="974"/>
    <cellStyle name="%_Inputs (const)" xfId="975"/>
    <cellStyle name="%_Inputs (const)_Расче тарифа на тэ 2014 Мезенский АрхоблЭнерго" xfId="976"/>
    <cellStyle name="%_Inputs (const)_Тариф тепло Мезень для АТЦ" xfId="977"/>
    <cellStyle name="%_Inputs (const)_тарифы по ТЭ на 2014 год Соловки исправ." xfId="978"/>
    <cellStyle name="%_Inputs Co" xfId="979"/>
    <cellStyle name="%_Inputs Co_Расче тарифа на тэ 2014 Мезенский АрхоблЭнерго" xfId="980"/>
    <cellStyle name="%_Inputs Co_Тариф тепло Мезень для АТЦ" xfId="981"/>
    <cellStyle name="%_Inputs Co_тарифы по ТЭ на 2014 год Соловки исправ." xfId="982"/>
    <cellStyle name=";;;" xfId="6659"/>
    <cellStyle name="?" xfId="983"/>
    <cellStyle name="?…?ж?Ш?и [0.00]" xfId="984"/>
    <cellStyle name="?W??_‘O’с?р??" xfId="985"/>
    <cellStyle name="]_x000d__x000a_Zoomed=1_x000d__x000a_Row=0_x000d__x000a_Column=0_x000d__x000a_Height=0_x000d__x000a_Width=0_x000d__x000a_FontName=FoxFont_x000d__x000a_FontStyle=0_x000d__x000a_FontSize=9_x000d__x000a_PrtFontName=FoxPrin" xfId="6660"/>
    <cellStyle name="__Металлургический дивизион - формы v1.2" xfId="6661"/>
    <cellStyle name="__Металлургический дивизион v1.3" xfId="6662"/>
    <cellStyle name="__Штабквартира - формы v1.1" xfId="6663"/>
    <cellStyle name="_~6450243" xfId="986"/>
    <cellStyle name="_~6450243 2" xfId="987"/>
    <cellStyle name="_~6450243 2 2" xfId="6664"/>
    <cellStyle name="_~6450243 3" xfId="6665"/>
    <cellStyle name="_2008г. и 4кв" xfId="6666"/>
    <cellStyle name="_4_macro 2009" xfId="6667"/>
    <cellStyle name="_CashFlow_2007_проект_02_02_final" xfId="988"/>
    <cellStyle name="_Condition-long(2012-2030)нах" xfId="6668"/>
    <cellStyle name="_CPI foodimp" xfId="989"/>
    <cellStyle name="_FFF" xfId="990"/>
    <cellStyle name="_FFF_New Form10_2" xfId="991"/>
    <cellStyle name="_FFF_Nsi" xfId="992"/>
    <cellStyle name="_FFF_Nsi_1" xfId="993"/>
    <cellStyle name="_FFF_Nsi_139" xfId="994"/>
    <cellStyle name="_FFF_Nsi_140" xfId="995"/>
    <cellStyle name="_FFF_Nsi_140(Зах)" xfId="996"/>
    <cellStyle name="_FFF_Nsi_140_mod" xfId="997"/>
    <cellStyle name="_FFF_Summary" xfId="998"/>
    <cellStyle name="_FFF_Tax_form_1кв_3" xfId="999"/>
    <cellStyle name="_FFF_БКЭ" xfId="1000"/>
    <cellStyle name="_Final_Book_010301" xfId="1001"/>
    <cellStyle name="_Final_Book_010301_New Form10_2" xfId="1002"/>
    <cellStyle name="_Final_Book_010301_Nsi" xfId="1003"/>
    <cellStyle name="_Final_Book_010301_Nsi_1" xfId="1004"/>
    <cellStyle name="_Final_Book_010301_Nsi_139" xfId="1005"/>
    <cellStyle name="_Final_Book_010301_Nsi_140" xfId="1006"/>
    <cellStyle name="_Final_Book_010301_Nsi_140(Зах)" xfId="1007"/>
    <cellStyle name="_Final_Book_010301_Nsi_140_mod" xfId="1008"/>
    <cellStyle name="_Final_Book_010301_Summary" xfId="1009"/>
    <cellStyle name="_Final_Book_010301_Tax_form_1кв_3" xfId="1010"/>
    <cellStyle name="_Final_Book_010301_БКЭ" xfId="1011"/>
    <cellStyle name="_macro 2012 var 1" xfId="1012"/>
    <cellStyle name="_Model_RAB Мой" xfId="1013"/>
    <cellStyle name="_Model_RAB Мой 10" xfId="6669"/>
    <cellStyle name="_Model_RAB Мой 11" xfId="10762"/>
    <cellStyle name="_Model_RAB Мой 2" xfId="1014"/>
    <cellStyle name="_Model_RAB Мой 2 2" xfId="6670"/>
    <cellStyle name="_Model_RAB Мой 2_OREP.KU.2011.MONTHLY.02(v0.1)" xfId="1015"/>
    <cellStyle name="_Model_RAB Мой 2_OREP.KU.2011.MONTHLY.02(v0.4)" xfId="1016"/>
    <cellStyle name="_Model_RAB Мой 2_OREP.KU.2011.MONTHLY.11(v1.4)" xfId="1017"/>
    <cellStyle name="_Model_RAB Мой 2_OREP.KU.2011.MONTHLY.11(v1.4) 2" xfId="6671"/>
    <cellStyle name="_Model_RAB Мой 2_OREP.KU.2011.MONTHLY.11(v1.4)_UPDATE.BALANCE.WARM.2012YEAR.TO.1.1" xfId="5978"/>
    <cellStyle name="_Model_RAB Мой 2_OREP.KU.2011.MONTHLY.11(v1.4)_UPDATE.CALC.WARM.2012YEAR.TO.1.1" xfId="5979"/>
    <cellStyle name="_Model_RAB Мой 2_TEHSHEET" xfId="10763"/>
    <cellStyle name="_Model_RAB Мой 2_UPDATE.BALANCE.WARM.2012YEAR.TO.1.1" xfId="5980"/>
    <cellStyle name="_Model_RAB Мой 2_UPDATE.CALC.WARM.2012YEAR.TO.1.1" xfId="5981"/>
    <cellStyle name="_Model_RAB Мой 2_UPDATE.MONITORING.OS.EE.2.02.TO.1.3.64" xfId="5982"/>
    <cellStyle name="_Model_RAB Мой 2_UPDATE.OREP.KU.2011.MONTHLY.02.TO.1.2" xfId="1018"/>
    <cellStyle name="_Model_RAB Мой 3" xfId="6672"/>
    <cellStyle name="_Model_RAB Мой 3 2" xfId="6673"/>
    <cellStyle name="_Model_RAB Мой 4" xfId="6674"/>
    <cellStyle name="_Model_RAB Мой 5" xfId="6675"/>
    <cellStyle name="_Model_RAB Мой 6" xfId="6676"/>
    <cellStyle name="_Model_RAB Мой 7" xfId="6677"/>
    <cellStyle name="_Model_RAB Мой 8" xfId="6678"/>
    <cellStyle name="_Model_RAB Мой 9" xfId="6679"/>
    <cellStyle name="_Model_RAB Мой_46EE.2011(v1.0)" xfId="1019"/>
    <cellStyle name="_Model_RAB Мой_46EE.2011(v1.0)_46TE.2011(v1.0)" xfId="1020"/>
    <cellStyle name="_Model_RAB Мой_46EE.2011(v1.0)_INDEX.STATION.2012(v1.0)_" xfId="1021"/>
    <cellStyle name="_Model_RAB Мой_46EE.2011(v1.0)_INDEX.STATION.2012(v2.0)" xfId="1022"/>
    <cellStyle name="_Model_RAB Мой_46EE.2011(v1.0)_INDEX.STATION.2012(v2.1)" xfId="1023"/>
    <cellStyle name="_Model_RAB Мой_46EE.2011(v1.0)_TEPLO.PREDEL.2012.M(v1.1)_test" xfId="1024"/>
    <cellStyle name="_Model_RAB Мой_46EE.2011(v1.2)" xfId="1025"/>
    <cellStyle name="_Model_RAB Мой_46EP.2011(v2.0)" xfId="1026"/>
    <cellStyle name="_Model_RAB Мой_46EP.2012(v0.1)" xfId="1027"/>
    <cellStyle name="_Model_RAB Мой_46TE.2011(v1.0)" xfId="1028"/>
    <cellStyle name="_Model_RAB Мой_4DNS.UPDATE.EXAMPLE" xfId="1029"/>
    <cellStyle name="_Model_RAB Мой_ARMRAZR" xfId="1030"/>
    <cellStyle name="_Model_RAB Мой_BALANCE.TBO.2011YEAR(v1.1)" xfId="10764"/>
    <cellStyle name="_Model_RAB Мой_BALANCE.WARM.2010.FACT(v1.0)" xfId="1031"/>
    <cellStyle name="_Model_RAB Мой_BALANCE.WARM.2010.PLAN" xfId="1032"/>
    <cellStyle name="_Model_RAB Мой_BALANCE.WARM.2011YEAR(v0.7)" xfId="1033"/>
    <cellStyle name="_Model_RAB Мой_BALANCE.WARM.2011YEAR.NEW.UPDATE.SCHEME" xfId="1034"/>
    <cellStyle name="_Model_RAB Мой_CALC.NORMATIV.KU(v0.2)" xfId="1035"/>
    <cellStyle name="_Model_RAB Мой_DOPFACTOR.VO.2012(v1.0)" xfId="10765"/>
    <cellStyle name="_Model_RAB Мой_EE.2REK.P2011.4.78(v0.3)" xfId="1036"/>
    <cellStyle name="_Model_RAB Мой_FORM3.1.2013(v0.2)" xfId="1037"/>
    <cellStyle name="_Model_RAB Мой_FORM3.2013(v1.0)" xfId="1038"/>
    <cellStyle name="_Model_RAB Мой_FORM3.REG(v1.0)" xfId="1039"/>
    <cellStyle name="_Model_RAB Мой_FORM910.2012(v1.1)" xfId="1040"/>
    <cellStyle name="_Model_RAB Мой_INDEX.STATION.2012(v2.1)" xfId="1041"/>
    <cellStyle name="_Model_RAB Мой_INDEX.STATION.2013(v1.0)_патч до 1.1" xfId="1042"/>
    <cellStyle name="_Model_RAB Мой_INVEST.EE.PLAN.4.78(v0.1)" xfId="1043"/>
    <cellStyle name="_Model_RAB Мой_INVEST.EE.PLAN.4.78(v0.3)" xfId="1044"/>
    <cellStyle name="_Model_RAB Мой_INVEST.EE.PLAN.4.78(v1.0)" xfId="1045"/>
    <cellStyle name="_Model_RAB Мой_INVEST.EE.PLAN.4.78(v1.0)_PASSPORT.TEPLO.PROIZV(v2.0)" xfId="1046"/>
    <cellStyle name="_Model_RAB Мой_INVEST.EE.PLAN.4.78(v1.0)_PASSPORT.TEPLO.PROIZV(v2.0)_INDEX.STATION.2013(v1.0)_патч до 1.1" xfId="1047"/>
    <cellStyle name="_Model_RAB Мой_INVEST.EE.PLAN.4.78(v1.0)_PASSPORT.TEPLO.PROIZV(v2.0)_TEPLO.PREDEL.2013(v2.0)" xfId="1048"/>
    <cellStyle name="_Model_RAB Мой_INVEST.PLAN.4.78(v0.1)" xfId="1049"/>
    <cellStyle name="_Model_RAB Мой_INVEST.WARM.PLAN.4.78(v0.1)" xfId="1050"/>
    <cellStyle name="_Model_RAB Мой_INVEST_WARM_PLAN" xfId="1051"/>
    <cellStyle name="_Model_RAB Мой_NADB.JNVLP.APTEKA.2012(v1.0)_21_02_12" xfId="1052"/>
    <cellStyle name="_Model_RAB Мой_NADB.JNVLS.APTEKA.2011(v1.3.3)" xfId="1053"/>
    <cellStyle name="_Model_RAB Мой_NADB.JNVLS.APTEKA.2011(v1.3.3)_46TE.2011(v1.0)" xfId="1054"/>
    <cellStyle name="_Model_RAB Мой_NADB.JNVLS.APTEKA.2011(v1.3.3)_INDEX.STATION.2012(v1.0)_" xfId="1055"/>
    <cellStyle name="_Model_RAB Мой_NADB.JNVLS.APTEKA.2011(v1.3.3)_INDEX.STATION.2012(v2.0)" xfId="1056"/>
    <cellStyle name="_Model_RAB Мой_NADB.JNVLS.APTEKA.2011(v1.3.3)_INDEX.STATION.2012(v2.1)" xfId="1057"/>
    <cellStyle name="_Model_RAB Мой_NADB.JNVLS.APTEKA.2011(v1.3.3)_TEPLO.PREDEL.2012.M(v1.1)_test" xfId="1058"/>
    <cellStyle name="_Model_RAB Мой_NADB.JNVLS.APTEKA.2011(v1.3.4)" xfId="1059"/>
    <cellStyle name="_Model_RAB Мой_NADB.JNVLS.APTEKA.2011(v1.3.4)_46TE.2011(v1.0)" xfId="1060"/>
    <cellStyle name="_Model_RAB Мой_NADB.JNVLS.APTEKA.2011(v1.3.4)_INDEX.STATION.2012(v1.0)_" xfId="1061"/>
    <cellStyle name="_Model_RAB Мой_NADB.JNVLS.APTEKA.2011(v1.3.4)_INDEX.STATION.2012(v2.0)" xfId="1062"/>
    <cellStyle name="_Model_RAB Мой_NADB.JNVLS.APTEKA.2011(v1.3.4)_INDEX.STATION.2012(v2.1)" xfId="1063"/>
    <cellStyle name="_Model_RAB Мой_NADB.JNVLS.APTEKA.2011(v1.3.4)_TEPLO.PREDEL.2012.M(v1.1)_test" xfId="1064"/>
    <cellStyle name="_Model_RAB Мой_PASSPORT.TEPLO.PROIZV(v2.0)" xfId="5983"/>
    <cellStyle name="_Model_RAB Мой_PASSPORT.TEPLO.PROIZV(v2.1)" xfId="1065"/>
    <cellStyle name="_Model_RAB Мой_PASSPORT.TEPLO.SETI(v0.7)" xfId="1066"/>
    <cellStyle name="_Model_RAB Мой_PASSPORT.TEPLO.SETI(v1.0)" xfId="1067"/>
    <cellStyle name="_Model_RAB Мой_PR.PROG.WARM.NOTCOMBI.2012.2.16_v1.4(04.04.11) " xfId="1068"/>
    <cellStyle name="_Model_RAB Мой_PREDEL.JKH.UTV.2011(v1.0.1)" xfId="1069"/>
    <cellStyle name="_Model_RAB Мой_PREDEL.JKH.UTV.2011(v1.0.1)_46TE.2011(v1.0)" xfId="1070"/>
    <cellStyle name="_Model_RAB Мой_PREDEL.JKH.UTV.2011(v1.0.1)_INDEX.STATION.2012(v1.0)_" xfId="1071"/>
    <cellStyle name="_Model_RAB Мой_PREDEL.JKH.UTV.2011(v1.0.1)_INDEX.STATION.2012(v2.0)" xfId="1072"/>
    <cellStyle name="_Model_RAB Мой_PREDEL.JKH.UTV.2011(v1.0.1)_INDEX.STATION.2012(v2.1)" xfId="1073"/>
    <cellStyle name="_Model_RAB Мой_PREDEL.JKH.UTV.2011(v1.0.1)_TEPLO.PREDEL.2012.M(v1.1)_test" xfId="1074"/>
    <cellStyle name="_Model_RAB Мой_PREDEL.JKH.UTV.2011(v1.1)" xfId="1075"/>
    <cellStyle name="_Model_RAB Мой_REP.BLR.2012(v1.0)" xfId="1076"/>
    <cellStyle name="_Model_RAB Мой_TEHSHEET" xfId="5984"/>
    <cellStyle name="_Model_RAB Мой_TEPLO.PREDEL.2012.M(v1.1)" xfId="1077"/>
    <cellStyle name="_Model_RAB Мой_TEPLO.PREDEL.2013(v2.0)" xfId="1078"/>
    <cellStyle name="_Model_RAB Мой_TEST.TEMPLATE" xfId="1079"/>
    <cellStyle name="_Model_RAB Мой_UPDATE.46EE.2011.TO.1.1" xfId="1080"/>
    <cellStyle name="_Model_RAB Мой_UPDATE.46TE.2011.TO.1.1" xfId="1081"/>
    <cellStyle name="_Model_RAB Мой_UPDATE.46TE.2011.TO.1.2" xfId="1082"/>
    <cellStyle name="_Model_RAB Мой_UPDATE.BALANCE.WARM.2011YEAR.TO.1.1" xfId="1083"/>
    <cellStyle name="_Model_RAB Мой_UPDATE.BALANCE.WARM.2011YEAR.TO.1.1_46TE.2011(v1.0)" xfId="1084"/>
    <cellStyle name="_Model_RAB Мой_UPDATE.BALANCE.WARM.2011YEAR.TO.1.1_INDEX.STATION.2012(v1.0)_" xfId="1085"/>
    <cellStyle name="_Model_RAB Мой_UPDATE.BALANCE.WARM.2011YEAR.TO.1.1_INDEX.STATION.2012(v2.0)" xfId="1086"/>
    <cellStyle name="_Model_RAB Мой_UPDATE.BALANCE.WARM.2011YEAR.TO.1.1_INDEX.STATION.2012(v2.1)" xfId="1087"/>
    <cellStyle name="_Model_RAB Мой_UPDATE.BALANCE.WARM.2011YEAR.TO.1.1_OREP.KU.2011.MONTHLY.02(v1.1)" xfId="1088"/>
    <cellStyle name="_Model_RAB Мой_UPDATE.BALANCE.WARM.2011YEAR.TO.1.1_TEPLO.PREDEL.2012.M(v1.1)_test" xfId="1089"/>
    <cellStyle name="_Model_RAB Мой_UPDATE.BALANCE.WARM.2011YEAR.TO.1.2" xfId="5985"/>
    <cellStyle name="_Model_RAB Мой_UPDATE.BALANCE.WARM.2011YEAR.TO.1.4.64" xfId="5986"/>
    <cellStyle name="_Model_RAB Мой_UPDATE.BALANCE.WARM.2011YEAR.TO.1.5.64" xfId="5987"/>
    <cellStyle name="_Model_RAB Мой_UPDATE.MONITORING.OS.EE.2.02.TO.1.3.64" xfId="5988"/>
    <cellStyle name="_Model_RAB Мой_UPDATE.NADB.JNVLS.APTEKA.2011.TO.1.3.4" xfId="1090"/>
    <cellStyle name="_Model_RAB Мой_Книга2" xfId="10766"/>
    <cellStyle name="_Model_RAB Мой_Книга2_PR.PROG.WARM.NOTCOMBI.2012.2.16_v1.4(04.04.11) " xfId="1091"/>
    <cellStyle name="_Model_RAB Мой_Тариф 2013 Архангельск для агентства" xfId="1092"/>
    <cellStyle name="_Model_RAB Мой_Тариф 2014 уч. Шипицыно газ" xfId="1093"/>
    <cellStyle name="_Model_RAB Мой_Тариф 2014 уч. Шипицыно газ 2" xfId="5989"/>
    <cellStyle name="_Model_RAB_MRSK_svod" xfId="1094"/>
    <cellStyle name="_Model_RAB_MRSK_svod 10" xfId="6680"/>
    <cellStyle name="_Model_RAB_MRSK_svod 11" xfId="10767"/>
    <cellStyle name="_Model_RAB_MRSK_svod 2" xfId="1095"/>
    <cellStyle name="_Model_RAB_MRSK_svod 2 2" xfId="6681"/>
    <cellStyle name="_Model_RAB_MRSK_svod 2_OREP.KU.2011.MONTHLY.02(v0.1)" xfId="1096"/>
    <cellStyle name="_Model_RAB_MRSK_svod 2_OREP.KU.2011.MONTHLY.02(v0.4)" xfId="1097"/>
    <cellStyle name="_Model_RAB_MRSK_svod 2_OREP.KU.2011.MONTHLY.11(v1.4)" xfId="1098"/>
    <cellStyle name="_Model_RAB_MRSK_svod 2_OREP.KU.2011.MONTHLY.11(v1.4) 2" xfId="6682"/>
    <cellStyle name="_Model_RAB_MRSK_svod 2_OREP.KU.2011.MONTHLY.11(v1.4)_UPDATE.BALANCE.WARM.2012YEAR.TO.1.1" xfId="5990"/>
    <cellStyle name="_Model_RAB_MRSK_svod 2_OREP.KU.2011.MONTHLY.11(v1.4)_UPDATE.CALC.WARM.2012YEAR.TO.1.1" xfId="5991"/>
    <cellStyle name="_Model_RAB_MRSK_svod 2_TEHSHEET" xfId="10768"/>
    <cellStyle name="_Model_RAB_MRSK_svod 2_UPDATE.BALANCE.WARM.2012YEAR.TO.1.1" xfId="5992"/>
    <cellStyle name="_Model_RAB_MRSK_svod 2_UPDATE.CALC.WARM.2012YEAR.TO.1.1" xfId="5993"/>
    <cellStyle name="_Model_RAB_MRSK_svod 2_UPDATE.MONITORING.OS.EE.2.02.TO.1.3.64" xfId="5994"/>
    <cellStyle name="_Model_RAB_MRSK_svod 2_UPDATE.OREP.KU.2011.MONTHLY.02.TO.1.2" xfId="1099"/>
    <cellStyle name="_Model_RAB_MRSK_svod 3" xfId="6683"/>
    <cellStyle name="_Model_RAB_MRSK_svod 3 2" xfId="6684"/>
    <cellStyle name="_Model_RAB_MRSK_svod 4" xfId="6685"/>
    <cellStyle name="_Model_RAB_MRSK_svod 5" xfId="6686"/>
    <cellStyle name="_Model_RAB_MRSK_svod 6" xfId="6687"/>
    <cellStyle name="_Model_RAB_MRSK_svod 7" xfId="6688"/>
    <cellStyle name="_Model_RAB_MRSK_svod 8" xfId="6689"/>
    <cellStyle name="_Model_RAB_MRSK_svod 9" xfId="6690"/>
    <cellStyle name="_Model_RAB_MRSK_svod_46EE.2011(v1.0)" xfId="1100"/>
    <cellStyle name="_Model_RAB_MRSK_svod_46EE.2011(v1.0)_46TE.2011(v1.0)" xfId="1101"/>
    <cellStyle name="_Model_RAB_MRSK_svod_46EE.2011(v1.0)_INDEX.STATION.2012(v1.0)_" xfId="1102"/>
    <cellStyle name="_Model_RAB_MRSK_svod_46EE.2011(v1.0)_INDEX.STATION.2012(v2.0)" xfId="1103"/>
    <cellStyle name="_Model_RAB_MRSK_svod_46EE.2011(v1.0)_INDEX.STATION.2012(v2.1)" xfId="1104"/>
    <cellStyle name="_Model_RAB_MRSK_svod_46EE.2011(v1.0)_TEPLO.PREDEL.2012.M(v1.1)_test" xfId="1105"/>
    <cellStyle name="_Model_RAB_MRSK_svod_46EE.2011(v1.2)" xfId="1106"/>
    <cellStyle name="_Model_RAB_MRSK_svod_46EP.2011(v2.0)" xfId="1107"/>
    <cellStyle name="_Model_RAB_MRSK_svod_46EP.2012(v0.1)" xfId="1108"/>
    <cellStyle name="_Model_RAB_MRSK_svod_46TE.2011(v1.0)" xfId="1109"/>
    <cellStyle name="_Model_RAB_MRSK_svod_4DNS.UPDATE.EXAMPLE" xfId="1110"/>
    <cellStyle name="_Model_RAB_MRSK_svod_ARMRAZR" xfId="1111"/>
    <cellStyle name="_Model_RAB_MRSK_svod_BALANCE.TBO.2011YEAR(v1.1)" xfId="10769"/>
    <cellStyle name="_Model_RAB_MRSK_svod_BALANCE.WARM.2010.FACT(v1.0)" xfId="1112"/>
    <cellStyle name="_Model_RAB_MRSK_svod_BALANCE.WARM.2010.PLAN" xfId="1113"/>
    <cellStyle name="_Model_RAB_MRSK_svod_BALANCE.WARM.2011YEAR(v0.7)" xfId="1114"/>
    <cellStyle name="_Model_RAB_MRSK_svod_BALANCE.WARM.2011YEAR.NEW.UPDATE.SCHEME" xfId="1115"/>
    <cellStyle name="_Model_RAB_MRSK_svod_CALC.NORMATIV.KU(v0.2)" xfId="1116"/>
    <cellStyle name="_Model_RAB_MRSK_svod_DOPFACTOR.VO.2012(v1.0)" xfId="10770"/>
    <cellStyle name="_Model_RAB_MRSK_svod_EE.2REK.P2011.4.78(v0.3)" xfId="1117"/>
    <cellStyle name="_Model_RAB_MRSK_svod_FORM3.1.2013(v0.2)" xfId="1118"/>
    <cellStyle name="_Model_RAB_MRSK_svod_FORM3.2013(v1.0)" xfId="1119"/>
    <cellStyle name="_Model_RAB_MRSK_svod_FORM3.REG(v1.0)" xfId="1120"/>
    <cellStyle name="_Model_RAB_MRSK_svod_FORM910.2012(v1.1)" xfId="1121"/>
    <cellStyle name="_Model_RAB_MRSK_svod_INDEX.STATION.2012(v2.1)" xfId="1122"/>
    <cellStyle name="_Model_RAB_MRSK_svod_INDEX.STATION.2013(v1.0)_патч до 1.1" xfId="1123"/>
    <cellStyle name="_Model_RAB_MRSK_svod_INVEST.EE.PLAN.4.78(v0.1)" xfId="1124"/>
    <cellStyle name="_Model_RAB_MRSK_svod_INVEST.EE.PLAN.4.78(v0.3)" xfId="1125"/>
    <cellStyle name="_Model_RAB_MRSK_svod_INVEST.EE.PLAN.4.78(v1.0)" xfId="1126"/>
    <cellStyle name="_Model_RAB_MRSK_svod_INVEST.EE.PLAN.4.78(v1.0)_PASSPORT.TEPLO.PROIZV(v2.0)" xfId="1127"/>
    <cellStyle name="_Model_RAB_MRSK_svod_INVEST.EE.PLAN.4.78(v1.0)_PASSPORT.TEPLO.PROIZV(v2.0)_INDEX.STATION.2013(v1.0)_патч до 1.1" xfId="1128"/>
    <cellStyle name="_Model_RAB_MRSK_svod_INVEST.EE.PLAN.4.78(v1.0)_PASSPORT.TEPLO.PROIZV(v2.0)_TEPLO.PREDEL.2013(v2.0)" xfId="1129"/>
    <cellStyle name="_Model_RAB_MRSK_svod_INVEST.PLAN.4.78(v0.1)" xfId="1130"/>
    <cellStyle name="_Model_RAB_MRSK_svod_INVEST.WARM.PLAN.4.78(v0.1)" xfId="1131"/>
    <cellStyle name="_Model_RAB_MRSK_svod_INVEST_WARM_PLAN" xfId="1132"/>
    <cellStyle name="_Model_RAB_MRSK_svod_NADB.JNVLP.APTEKA.2012(v1.0)_21_02_12" xfId="1133"/>
    <cellStyle name="_Model_RAB_MRSK_svod_NADB.JNVLS.APTEKA.2011(v1.3.3)" xfId="1134"/>
    <cellStyle name="_Model_RAB_MRSK_svod_NADB.JNVLS.APTEKA.2011(v1.3.3)_46TE.2011(v1.0)" xfId="1135"/>
    <cellStyle name="_Model_RAB_MRSK_svod_NADB.JNVLS.APTEKA.2011(v1.3.3)_INDEX.STATION.2012(v1.0)_" xfId="1136"/>
    <cellStyle name="_Model_RAB_MRSK_svod_NADB.JNVLS.APTEKA.2011(v1.3.3)_INDEX.STATION.2012(v2.0)" xfId="1137"/>
    <cellStyle name="_Model_RAB_MRSK_svod_NADB.JNVLS.APTEKA.2011(v1.3.3)_INDEX.STATION.2012(v2.1)" xfId="1138"/>
    <cellStyle name="_Model_RAB_MRSK_svod_NADB.JNVLS.APTEKA.2011(v1.3.3)_TEPLO.PREDEL.2012.M(v1.1)_test" xfId="1139"/>
    <cellStyle name="_Model_RAB_MRSK_svod_NADB.JNVLS.APTEKA.2011(v1.3.4)" xfId="1140"/>
    <cellStyle name="_Model_RAB_MRSK_svod_NADB.JNVLS.APTEKA.2011(v1.3.4)_46TE.2011(v1.0)" xfId="1141"/>
    <cellStyle name="_Model_RAB_MRSK_svod_NADB.JNVLS.APTEKA.2011(v1.3.4)_INDEX.STATION.2012(v1.0)_" xfId="1142"/>
    <cellStyle name="_Model_RAB_MRSK_svod_NADB.JNVLS.APTEKA.2011(v1.3.4)_INDEX.STATION.2012(v2.0)" xfId="1143"/>
    <cellStyle name="_Model_RAB_MRSK_svod_NADB.JNVLS.APTEKA.2011(v1.3.4)_INDEX.STATION.2012(v2.1)" xfId="1144"/>
    <cellStyle name="_Model_RAB_MRSK_svod_NADB.JNVLS.APTEKA.2011(v1.3.4)_TEPLO.PREDEL.2012.M(v1.1)_test" xfId="1145"/>
    <cellStyle name="_Model_RAB_MRSK_svod_PASSPORT.TEPLO.PROIZV(v2.0)" xfId="5995"/>
    <cellStyle name="_Model_RAB_MRSK_svod_PASSPORT.TEPLO.PROIZV(v2.1)" xfId="1146"/>
    <cellStyle name="_Model_RAB_MRSK_svod_PASSPORT.TEPLO.SETI(v0.7)" xfId="1147"/>
    <cellStyle name="_Model_RAB_MRSK_svod_PASSPORT.TEPLO.SETI(v1.0)" xfId="1148"/>
    <cellStyle name="_Model_RAB_MRSK_svod_PR.PROG.WARM.NOTCOMBI.2012.2.16_v1.4(04.04.11) " xfId="1149"/>
    <cellStyle name="_Model_RAB_MRSK_svod_PREDEL.JKH.UTV.2011(v1.0.1)" xfId="1150"/>
    <cellStyle name="_Model_RAB_MRSK_svod_PREDEL.JKH.UTV.2011(v1.0.1)_46TE.2011(v1.0)" xfId="1151"/>
    <cellStyle name="_Model_RAB_MRSK_svod_PREDEL.JKH.UTV.2011(v1.0.1)_INDEX.STATION.2012(v1.0)_" xfId="1152"/>
    <cellStyle name="_Model_RAB_MRSK_svod_PREDEL.JKH.UTV.2011(v1.0.1)_INDEX.STATION.2012(v2.0)" xfId="1153"/>
    <cellStyle name="_Model_RAB_MRSK_svod_PREDEL.JKH.UTV.2011(v1.0.1)_INDEX.STATION.2012(v2.1)" xfId="1154"/>
    <cellStyle name="_Model_RAB_MRSK_svod_PREDEL.JKH.UTV.2011(v1.0.1)_TEPLO.PREDEL.2012.M(v1.1)_test" xfId="1155"/>
    <cellStyle name="_Model_RAB_MRSK_svod_PREDEL.JKH.UTV.2011(v1.1)" xfId="1156"/>
    <cellStyle name="_Model_RAB_MRSK_svod_REP.BLR.2012(v1.0)" xfId="1157"/>
    <cellStyle name="_Model_RAB_MRSK_svod_TEHSHEET" xfId="5996"/>
    <cellStyle name="_Model_RAB_MRSK_svod_TEPLO.PREDEL.2012.M(v1.1)" xfId="1158"/>
    <cellStyle name="_Model_RAB_MRSK_svod_TEPLO.PREDEL.2013(v2.0)" xfId="1159"/>
    <cellStyle name="_Model_RAB_MRSK_svod_TEST.TEMPLATE" xfId="1160"/>
    <cellStyle name="_Model_RAB_MRSK_svod_UPDATE.46EE.2011.TO.1.1" xfId="1161"/>
    <cellStyle name="_Model_RAB_MRSK_svod_UPDATE.46TE.2011.TO.1.1" xfId="1162"/>
    <cellStyle name="_Model_RAB_MRSK_svod_UPDATE.46TE.2011.TO.1.2" xfId="1163"/>
    <cellStyle name="_Model_RAB_MRSK_svod_UPDATE.BALANCE.WARM.2011YEAR.TO.1.1" xfId="1164"/>
    <cellStyle name="_Model_RAB_MRSK_svod_UPDATE.BALANCE.WARM.2011YEAR.TO.1.1_46TE.2011(v1.0)" xfId="1165"/>
    <cellStyle name="_Model_RAB_MRSK_svod_UPDATE.BALANCE.WARM.2011YEAR.TO.1.1_INDEX.STATION.2012(v1.0)_" xfId="1166"/>
    <cellStyle name="_Model_RAB_MRSK_svod_UPDATE.BALANCE.WARM.2011YEAR.TO.1.1_INDEX.STATION.2012(v2.0)" xfId="1167"/>
    <cellStyle name="_Model_RAB_MRSK_svod_UPDATE.BALANCE.WARM.2011YEAR.TO.1.1_INDEX.STATION.2012(v2.1)" xfId="1168"/>
    <cellStyle name="_Model_RAB_MRSK_svod_UPDATE.BALANCE.WARM.2011YEAR.TO.1.1_OREP.KU.2011.MONTHLY.02(v1.1)" xfId="1169"/>
    <cellStyle name="_Model_RAB_MRSK_svod_UPDATE.BALANCE.WARM.2011YEAR.TO.1.1_TEPLO.PREDEL.2012.M(v1.1)_test" xfId="1170"/>
    <cellStyle name="_Model_RAB_MRSK_svod_UPDATE.BALANCE.WARM.2011YEAR.TO.1.2" xfId="5997"/>
    <cellStyle name="_Model_RAB_MRSK_svod_UPDATE.BALANCE.WARM.2011YEAR.TO.1.4.64" xfId="5998"/>
    <cellStyle name="_Model_RAB_MRSK_svod_UPDATE.BALANCE.WARM.2011YEAR.TO.1.5.64" xfId="5999"/>
    <cellStyle name="_Model_RAB_MRSK_svod_UPDATE.MONITORING.OS.EE.2.02.TO.1.3.64" xfId="6000"/>
    <cellStyle name="_Model_RAB_MRSK_svod_UPDATE.NADB.JNVLS.APTEKA.2011.TO.1.3.4" xfId="1171"/>
    <cellStyle name="_Model_RAB_MRSK_svod_Книга2" xfId="10771"/>
    <cellStyle name="_Model_RAB_MRSK_svod_Книга2_PR.PROG.WARM.NOTCOMBI.2012.2.16_v1.4(04.04.11) " xfId="1172"/>
    <cellStyle name="_Model_RAB_MRSK_svod_Тариф 2013 Архангельск для агентства" xfId="1173"/>
    <cellStyle name="_Model_RAB_MRSK_svod_Тариф 2014 уч. Шипицыно газ" xfId="1174"/>
    <cellStyle name="_Model_RAB_MRSK_svod_Тариф 2014 уч. Шипицыно газ 2" xfId="6001"/>
    <cellStyle name="_New_Sofi" xfId="1175"/>
    <cellStyle name="_New_Sofi_FFF" xfId="1176"/>
    <cellStyle name="_New_Sofi_New Form10_2" xfId="1177"/>
    <cellStyle name="_New_Sofi_Nsi" xfId="1178"/>
    <cellStyle name="_New_Sofi_Nsi_1" xfId="1179"/>
    <cellStyle name="_New_Sofi_Nsi_139" xfId="1180"/>
    <cellStyle name="_New_Sofi_Nsi_140" xfId="1181"/>
    <cellStyle name="_New_Sofi_Nsi_140(Зах)" xfId="1182"/>
    <cellStyle name="_New_Sofi_Nsi_140_mod" xfId="1183"/>
    <cellStyle name="_New_Sofi_Summary" xfId="1184"/>
    <cellStyle name="_New_Sofi_Tax_form_1кв_3" xfId="1185"/>
    <cellStyle name="_New_Sofi_БКЭ" xfId="1186"/>
    <cellStyle name="_Nsi" xfId="1187"/>
    <cellStyle name="_Plug" xfId="1188"/>
    <cellStyle name="_Plug 2" xfId="6691"/>
    <cellStyle name="_Plug_4DNS.UPDATE.EXAMPLE" xfId="1189"/>
    <cellStyle name="_Plug_4DNS.UPDATE.EXAMPLE 2" xfId="6692"/>
    <cellStyle name="_Plug_4DNS.UPDATE.EXAMPLE_INDEX.STATION.2013(v1.0)_патч до 1.1" xfId="1190"/>
    <cellStyle name="_Plug_4DNS.UPDATE.EXAMPLE_INDEX.STATION.2013(v1.0)_патч до 1.1 2" xfId="6693"/>
    <cellStyle name="_Plug_4DNS.UPDATE.EXAMPLE_TEPLO.PREDEL.2013(v2.1)_FST" xfId="1191"/>
    <cellStyle name="_Plug_4DNS.UPDATE.EXAMPLE_TEPLO.PREDEL.2013(v2.1)_FST 2" xfId="6694"/>
    <cellStyle name="_Plug_4DNS.UPDATE.EXAMPLE_TEPLO.PREDEL.2013.FST_update1" xfId="1192"/>
    <cellStyle name="_Plug_4DNS.UPDATE.EXAMPLE_TEPLO.PREDEL.2013.FST_update1 2" xfId="6695"/>
    <cellStyle name="_SeriesAttributes" xfId="1193"/>
    <cellStyle name="_TSET.NET.2010.варианты расчета_min_max_ГК_03.09.09 RAB" xfId="1194"/>
    <cellStyle name="_TSET.NET.2010.варианты расчета_min_max_ГК_03.09.09 RAB_Расче тарифа на тэ 2014 Мезенский АрхоблЭнерго" xfId="1195"/>
    <cellStyle name="_TSET.NET.2010.варианты расчета_min_max_ГК_03.09.09 RAB_тарифы по ТЭ на 2014 год Соловки исправ." xfId="1196"/>
    <cellStyle name="_v-2013-2030- 2b17.01.11Нах-cpiнов. курс inn 1-2-Е1xls" xfId="1197"/>
    <cellStyle name="_АГ" xfId="5864"/>
    <cellStyle name="_АГТС от 09.10.09." xfId="6696"/>
    <cellStyle name="_Аморт,налоги,охрана,молоко" xfId="1198"/>
    <cellStyle name="_БДР (ЦФО) 05-11-08" xfId="1199"/>
    <cellStyle name="_БДР 2008 факт 1 кв. + проект на год 10.04.08" xfId="1200"/>
    <cellStyle name="_БДР 2009" xfId="1201"/>
    <cellStyle name="_БДР 3 квартал" xfId="1202"/>
    <cellStyle name="_Бухгалтерия (налоги, амортизация, прочие)" xfId="1203"/>
    <cellStyle name="_Бюджет ПРОДО 2008" xfId="6697"/>
    <cellStyle name="_Бюджет2006_ПОКАЗАТЕЛИ СВОДНЫЕ" xfId="1204"/>
    <cellStyle name="_Вводы 2008-2012 Колэнерго" xfId="1205"/>
    <cellStyle name="_Вводы 2008-2012 Колэнерго_Расче тарифа на тэ 2014 Мезенский АрхоблЭнерго" xfId="1206"/>
    <cellStyle name="_Вводы 2008-2012 Колэнерго_тарифы по ТЭ на 2014 год Соловки исправ." xfId="1207"/>
    <cellStyle name="_ВО ОП ТЭС-ОТ- 2007" xfId="1208"/>
    <cellStyle name="_ВО ОП ТЭС-ОТ- 2007_Новая инструкция1_фст" xfId="1209"/>
    <cellStyle name="_ВФ ОАО ТЭС-ОТ- 2009" xfId="1210"/>
    <cellStyle name="_ВФ ОАО ТЭС-ОТ- 2009_Новая инструкция1_фст" xfId="1211"/>
    <cellStyle name="_выручка по присоединениям2" xfId="1212"/>
    <cellStyle name="_выручка по присоединениям2_Новая инструкция1_фст" xfId="1213"/>
    <cellStyle name="_выручка по присоединениям2_Расче тарифа на тэ 2014 Мезенский АрхоблЭнерго" xfId="1214"/>
    <cellStyle name="_выручка по присоединениям2_Тариф тепло Мезень для АТЦ" xfId="1215"/>
    <cellStyle name="_выручка по присоединениям2_тарифы по ТЭ на 2014 год Соловки исправ." xfId="1216"/>
    <cellStyle name="_Газ-расчет-16 0508Клдо 2023" xfId="6698"/>
    <cellStyle name="_ГКПЗ 2009" xfId="1217"/>
    <cellStyle name="_горн" xfId="6699"/>
    <cellStyle name="_Договор аренды ЯЭ с разбивкой" xfId="1218"/>
    <cellStyle name="_Договор аренды ЯЭ с разбивкой_Новая инструкция1_фст" xfId="1219"/>
    <cellStyle name="_Защита ФЗП" xfId="1220"/>
    <cellStyle name="_инвест" xfId="1221"/>
    <cellStyle name="_инвест_Расче тарифа на тэ 2014 Мезенский АрхоблЭнерго" xfId="1222"/>
    <cellStyle name="_инвест_тарифы по ТЭ на 2014 год Соловки исправ." xfId="1223"/>
    <cellStyle name="_ИП 17032006" xfId="1224"/>
    <cellStyle name="_ИП 17032006_Расче тарифа на тэ 2014 Мезенский АрхоблЭнерго" xfId="1225"/>
    <cellStyle name="_ИП 17032006_тарифы по ТЭ на 2014 год Соловки исправ." xfId="1226"/>
    <cellStyle name="_ИП СО 2006-2010 отпр 22 01 07" xfId="1227"/>
    <cellStyle name="_ИП СО 2006-2010 отпр 22 01 07_Расче тарифа на тэ 2014 Мезенский АрхоблЭнерго" xfId="1228"/>
    <cellStyle name="_ИП СО 2006-2010 отпр 22 01 07_тарифы по ТЭ на 2014 год Соловки исправ." xfId="1229"/>
    <cellStyle name="_ИПЦЖКХ2105 08-до 2023вар1" xfId="6700"/>
    <cellStyle name="_Исходные данные для модели" xfId="1230"/>
    <cellStyle name="_Исходные данные для модели_Новая инструкция1_фст" xfId="1231"/>
    <cellStyle name="_Исходные данные для модели_Расче тарифа на тэ 2014 Мезенский АрхоблЭнерго" xfId="1232"/>
    <cellStyle name="_Исходные данные для модели_Тариф тепло Мезень для АТЦ" xfId="1233"/>
    <cellStyle name="_Исходные данные для модели_тарифы по ТЭ на 2014 год Соловки исправ." xfId="1234"/>
    <cellStyle name="_Книга1" xfId="1235"/>
    <cellStyle name="_Книга1 2" xfId="6701"/>
    <cellStyle name="_Книга1 3" xfId="6702"/>
    <cellStyle name="_Книга3" xfId="1236"/>
    <cellStyle name="_Книга3_New Form10_2" xfId="1237"/>
    <cellStyle name="_Книга3_Nsi" xfId="1238"/>
    <cellStyle name="_Книга3_Nsi_1" xfId="1239"/>
    <cellStyle name="_Книга3_Nsi_139" xfId="1240"/>
    <cellStyle name="_Книга3_Nsi_140" xfId="1241"/>
    <cellStyle name="_Книга3_Nsi_140(Зах)" xfId="1242"/>
    <cellStyle name="_Книга3_Nsi_140_mod" xfId="1243"/>
    <cellStyle name="_Книга3_Summary" xfId="1244"/>
    <cellStyle name="_Книга3_Tax_form_1кв_3" xfId="1245"/>
    <cellStyle name="_Книга3_БКЭ" xfId="1246"/>
    <cellStyle name="_Книга7" xfId="1247"/>
    <cellStyle name="_Книга7_New Form10_2" xfId="1248"/>
    <cellStyle name="_Книга7_Nsi" xfId="1249"/>
    <cellStyle name="_Книга7_Nsi_1" xfId="1250"/>
    <cellStyle name="_Книга7_Nsi_139" xfId="1251"/>
    <cellStyle name="_Книга7_Nsi_140" xfId="1252"/>
    <cellStyle name="_Книга7_Nsi_140(Зах)" xfId="1253"/>
    <cellStyle name="_Книга7_Nsi_140_mod" xfId="1254"/>
    <cellStyle name="_Книга7_Summary" xfId="1255"/>
    <cellStyle name="_Книга7_Tax_form_1кв_3" xfId="1256"/>
    <cellStyle name="_Книга7_БКЭ" xfId="1257"/>
    <cellStyle name="_кокс" xfId="6703"/>
    <cellStyle name="_Коксоугольный дивизион - формы MR - v2 0" xfId="6704"/>
    <cellStyle name="_Коксоугольный дивизион - формы MR - v2.0" xfId="6705"/>
    <cellStyle name="_Консолидация-2008-проект-new" xfId="1258"/>
    <cellStyle name="_Копия Затраты под АЭР ремонт+содерж на март" xfId="1259"/>
    <cellStyle name="_Копия Прил 2(Показатели ИП)" xfId="1260"/>
    <cellStyle name="_Копия Прил 2(Показатели ИП)_Расче тарифа на тэ 2014 Мезенский АрхоблЭнерго" xfId="1261"/>
    <cellStyle name="_Копия Прил 2(Показатели ИП)_тарифы по ТЭ на 2014 год Соловки исправ." xfId="1262"/>
    <cellStyle name="_КОТЕЛЬНАЯ ВОС 2012 Нюкс" xfId="6706"/>
    <cellStyle name="_курсовые разницы 01,06,08" xfId="6707"/>
    <cellStyle name="_Макро_2030 год" xfId="6708"/>
    <cellStyle name="_мет" xfId="6709"/>
    <cellStyle name="_мин_макс_24.09.2009_ГК" xfId="1263"/>
    <cellStyle name="_мин_макс_24.09.2009_ГК_Расче тарифа на тэ 2014 Мезенский АрхоблЭнерго" xfId="1264"/>
    <cellStyle name="_мин_макс_24.09.2009_ГК_тарифы по ТЭ на 2014 год Соловки исправ." xfId="1265"/>
    <cellStyle name="_Модель - 2(23)" xfId="1266"/>
    <cellStyle name="_МОДЕЛЬ_1 (2)" xfId="1267"/>
    <cellStyle name="_МОДЕЛЬ_1 (2) 10" xfId="6710"/>
    <cellStyle name="_МОДЕЛЬ_1 (2) 11" xfId="10772"/>
    <cellStyle name="_МОДЕЛЬ_1 (2) 2" xfId="1268"/>
    <cellStyle name="_МОДЕЛЬ_1 (2) 2 2" xfId="6711"/>
    <cellStyle name="_МОДЕЛЬ_1 (2) 2_OREP.KU.2011.MONTHLY.02(v0.1)" xfId="1269"/>
    <cellStyle name="_МОДЕЛЬ_1 (2) 2_OREP.KU.2011.MONTHLY.02(v0.4)" xfId="1270"/>
    <cellStyle name="_МОДЕЛЬ_1 (2) 2_OREP.KU.2011.MONTHLY.11(v1.4)" xfId="1271"/>
    <cellStyle name="_МОДЕЛЬ_1 (2) 2_OREP.KU.2011.MONTHLY.11(v1.4) 2" xfId="6712"/>
    <cellStyle name="_МОДЕЛЬ_1 (2) 2_OREP.KU.2011.MONTHLY.11(v1.4)_UPDATE.BALANCE.WARM.2012YEAR.TO.1.1" xfId="6002"/>
    <cellStyle name="_МОДЕЛЬ_1 (2) 2_OREP.KU.2011.MONTHLY.11(v1.4)_UPDATE.CALC.WARM.2012YEAR.TO.1.1" xfId="6003"/>
    <cellStyle name="_МОДЕЛЬ_1 (2) 2_TEHSHEET" xfId="10773"/>
    <cellStyle name="_МОДЕЛЬ_1 (2) 2_UPDATE.BALANCE.WARM.2012YEAR.TO.1.1" xfId="6004"/>
    <cellStyle name="_МОДЕЛЬ_1 (2) 2_UPDATE.CALC.WARM.2012YEAR.TO.1.1" xfId="6005"/>
    <cellStyle name="_МОДЕЛЬ_1 (2) 2_UPDATE.MONITORING.OS.EE.2.02.TO.1.3.64" xfId="6006"/>
    <cellStyle name="_МОДЕЛЬ_1 (2) 2_UPDATE.OREP.KU.2011.MONTHLY.02.TO.1.2" xfId="1272"/>
    <cellStyle name="_МОДЕЛЬ_1 (2) 3" xfId="6713"/>
    <cellStyle name="_МОДЕЛЬ_1 (2) 3 2" xfId="6714"/>
    <cellStyle name="_МОДЕЛЬ_1 (2) 4" xfId="6715"/>
    <cellStyle name="_МОДЕЛЬ_1 (2) 5" xfId="6716"/>
    <cellStyle name="_МОДЕЛЬ_1 (2) 6" xfId="6717"/>
    <cellStyle name="_МОДЕЛЬ_1 (2) 7" xfId="6718"/>
    <cellStyle name="_МОДЕЛЬ_1 (2) 8" xfId="6719"/>
    <cellStyle name="_МОДЕЛЬ_1 (2) 9" xfId="6720"/>
    <cellStyle name="_МОДЕЛЬ_1 (2) Псков max затраты ПЭ сценарные Холдинга ( конечн.19,8)" xfId="1273"/>
    <cellStyle name="_МОДЕЛЬ_1 (2) Псков max затраты ПЭ сценарные Холдинга ( конечн.19,8) 2" xfId="6007"/>
    <cellStyle name="_МОДЕЛЬ_1 (2)_46EE.2011(v1.0)" xfId="1274"/>
    <cellStyle name="_МОДЕЛЬ_1 (2)_46EE.2011(v1.0)_46TE.2011(v1.0)" xfId="1275"/>
    <cellStyle name="_МОДЕЛЬ_1 (2)_46EE.2011(v1.0)_INDEX.STATION.2012(v1.0)_" xfId="1276"/>
    <cellStyle name="_МОДЕЛЬ_1 (2)_46EE.2011(v1.0)_INDEX.STATION.2012(v2.0)" xfId="1277"/>
    <cellStyle name="_МОДЕЛЬ_1 (2)_46EE.2011(v1.0)_INDEX.STATION.2012(v2.1)" xfId="1278"/>
    <cellStyle name="_МОДЕЛЬ_1 (2)_46EE.2011(v1.0)_TEPLO.PREDEL.2012.M(v1.1)_test" xfId="1279"/>
    <cellStyle name="_МОДЕЛЬ_1 (2)_46EE.2011(v1.2)" xfId="1280"/>
    <cellStyle name="_МОДЕЛЬ_1 (2)_46EP.2011(v2.0)" xfId="1281"/>
    <cellStyle name="_МОДЕЛЬ_1 (2)_46EP.2012(v0.1)" xfId="1282"/>
    <cellStyle name="_МОДЕЛЬ_1 (2)_46TE.2011(v1.0)" xfId="1283"/>
    <cellStyle name="_МОДЕЛЬ_1 (2)_4DNS.UPDATE.EXAMPLE" xfId="1284"/>
    <cellStyle name="_МОДЕЛЬ_1 (2)_ARMRAZR" xfId="1285"/>
    <cellStyle name="_МОДЕЛЬ_1 (2)_BALANCE.TBO.2011YEAR(v1.1)" xfId="10774"/>
    <cellStyle name="_МОДЕЛЬ_1 (2)_BALANCE.WARM.2010.FACT(v1.0)" xfId="1286"/>
    <cellStyle name="_МОДЕЛЬ_1 (2)_BALANCE.WARM.2010.PLAN" xfId="1287"/>
    <cellStyle name="_МОДЕЛЬ_1 (2)_BALANCE.WARM.2011YEAR(v0.7)" xfId="1288"/>
    <cellStyle name="_МОДЕЛЬ_1 (2)_BALANCE.WARM.2011YEAR.NEW.UPDATE.SCHEME" xfId="1289"/>
    <cellStyle name="_МОДЕЛЬ_1 (2)_CALC.NORMATIV.KU(v0.2)" xfId="1290"/>
    <cellStyle name="_МОДЕЛЬ_1 (2)_DOPFACTOR.VO.2012(v1.0)" xfId="10775"/>
    <cellStyle name="_МОДЕЛЬ_1 (2)_EE.2REK.P2011.4.78(v0.3)" xfId="1291"/>
    <cellStyle name="_МОДЕЛЬ_1 (2)_FORM3.1.2013(v0.2)" xfId="1292"/>
    <cellStyle name="_МОДЕЛЬ_1 (2)_FORM3.2013(v1.0)" xfId="1293"/>
    <cellStyle name="_МОДЕЛЬ_1 (2)_FORM3.REG(v1.0)" xfId="1294"/>
    <cellStyle name="_МОДЕЛЬ_1 (2)_FORM910.2012(v1.1)" xfId="1295"/>
    <cellStyle name="_МОДЕЛЬ_1 (2)_INDEX.STATION.2012(v2.1)" xfId="1296"/>
    <cellStyle name="_МОДЕЛЬ_1 (2)_INDEX.STATION.2013(v1.0)_патч до 1.1" xfId="1297"/>
    <cellStyle name="_МОДЕЛЬ_1 (2)_INVEST.EE.PLAN.4.78(v0.1)" xfId="1298"/>
    <cellStyle name="_МОДЕЛЬ_1 (2)_INVEST.EE.PLAN.4.78(v0.3)" xfId="1299"/>
    <cellStyle name="_МОДЕЛЬ_1 (2)_INVEST.EE.PLAN.4.78(v1.0)" xfId="1300"/>
    <cellStyle name="_МОДЕЛЬ_1 (2)_INVEST.EE.PLAN.4.78(v1.0)_PASSPORT.TEPLO.PROIZV(v2.0)" xfId="1301"/>
    <cellStyle name="_МОДЕЛЬ_1 (2)_INVEST.EE.PLAN.4.78(v1.0)_PASSPORT.TEPLO.PROIZV(v2.0)_INDEX.STATION.2013(v1.0)_патч до 1.1" xfId="1302"/>
    <cellStyle name="_МОДЕЛЬ_1 (2)_INVEST.EE.PLAN.4.78(v1.0)_PASSPORT.TEPLO.PROIZV(v2.0)_TEPLO.PREDEL.2013(v2.0)" xfId="1303"/>
    <cellStyle name="_МОДЕЛЬ_1 (2)_INVEST.PLAN.4.78(v0.1)" xfId="1304"/>
    <cellStyle name="_МОДЕЛЬ_1 (2)_INVEST.WARM.PLAN.4.78(v0.1)" xfId="1305"/>
    <cellStyle name="_МОДЕЛЬ_1 (2)_INVEST_WARM_PLAN" xfId="1306"/>
    <cellStyle name="_МОДЕЛЬ_1 (2)_NADB.JNVLP.APTEKA.2012(v1.0)_21_02_12" xfId="1307"/>
    <cellStyle name="_МОДЕЛЬ_1 (2)_NADB.JNVLS.APTEKA.2011(v1.3.3)" xfId="1308"/>
    <cellStyle name="_МОДЕЛЬ_1 (2)_NADB.JNVLS.APTEKA.2011(v1.3.3)_46TE.2011(v1.0)" xfId="1309"/>
    <cellStyle name="_МОДЕЛЬ_1 (2)_NADB.JNVLS.APTEKA.2011(v1.3.3)_INDEX.STATION.2012(v1.0)_" xfId="1310"/>
    <cellStyle name="_МОДЕЛЬ_1 (2)_NADB.JNVLS.APTEKA.2011(v1.3.3)_INDEX.STATION.2012(v2.0)" xfId="1311"/>
    <cellStyle name="_МОДЕЛЬ_1 (2)_NADB.JNVLS.APTEKA.2011(v1.3.3)_INDEX.STATION.2012(v2.1)" xfId="1312"/>
    <cellStyle name="_МОДЕЛЬ_1 (2)_NADB.JNVLS.APTEKA.2011(v1.3.3)_TEPLO.PREDEL.2012.M(v1.1)_test" xfId="1313"/>
    <cellStyle name="_МОДЕЛЬ_1 (2)_NADB.JNVLS.APTEKA.2011(v1.3.4)" xfId="1314"/>
    <cellStyle name="_МОДЕЛЬ_1 (2)_NADB.JNVLS.APTEKA.2011(v1.3.4)_46TE.2011(v1.0)" xfId="1315"/>
    <cellStyle name="_МОДЕЛЬ_1 (2)_NADB.JNVLS.APTEKA.2011(v1.3.4)_INDEX.STATION.2012(v1.0)_" xfId="1316"/>
    <cellStyle name="_МОДЕЛЬ_1 (2)_NADB.JNVLS.APTEKA.2011(v1.3.4)_INDEX.STATION.2012(v2.0)" xfId="1317"/>
    <cellStyle name="_МОДЕЛЬ_1 (2)_NADB.JNVLS.APTEKA.2011(v1.3.4)_INDEX.STATION.2012(v2.1)" xfId="1318"/>
    <cellStyle name="_МОДЕЛЬ_1 (2)_NADB.JNVLS.APTEKA.2011(v1.3.4)_TEPLO.PREDEL.2012.M(v1.1)_test" xfId="1319"/>
    <cellStyle name="_МОДЕЛЬ_1 (2)_PASSPORT.TEPLO.PROIZV(v2.0)" xfId="6008"/>
    <cellStyle name="_МОДЕЛЬ_1 (2)_PASSPORT.TEPLO.PROIZV(v2.1)" xfId="1320"/>
    <cellStyle name="_МОДЕЛЬ_1 (2)_PASSPORT.TEPLO.SETI(v0.7)" xfId="1321"/>
    <cellStyle name="_МОДЕЛЬ_1 (2)_PASSPORT.TEPLO.SETI(v1.0)" xfId="1322"/>
    <cellStyle name="_МОДЕЛЬ_1 (2)_PR.PROG.WARM.NOTCOMBI.2012.2.16_v1.4(04.04.11) " xfId="1323"/>
    <cellStyle name="_МОДЕЛЬ_1 (2)_PREDEL.JKH.UTV.2011(v1.0.1)" xfId="1324"/>
    <cellStyle name="_МОДЕЛЬ_1 (2)_PREDEL.JKH.UTV.2011(v1.0.1)_46TE.2011(v1.0)" xfId="1325"/>
    <cellStyle name="_МОДЕЛЬ_1 (2)_PREDEL.JKH.UTV.2011(v1.0.1)_INDEX.STATION.2012(v1.0)_" xfId="1326"/>
    <cellStyle name="_МОДЕЛЬ_1 (2)_PREDEL.JKH.UTV.2011(v1.0.1)_INDEX.STATION.2012(v2.0)" xfId="1327"/>
    <cellStyle name="_МОДЕЛЬ_1 (2)_PREDEL.JKH.UTV.2011(v1.0.1)_INDEX.STATION.2012(v2.1)" xfId="1328"/>
    <cellStyle name="_МОДЕЛЬ_1 (2)_PREDEL.JKH.UTV.2011(v1.0.1)_TEPLO.PREDEL.2012.M(v1.1)_test" xfId="1329"/>
    <cellStyle name="_МОДЕЛЬ_1 (2)_PREDEL.JKH.UTV.2011(v1.1)" xfId="1330"/>
    <cellStyle name="_МОДЕЛЬ_1 (2)_REP.BLR.2012(v1.0)" xfId="1331"/>
    <cellStyle name="_МОДЕЛЬ_1 (2)_TEHSHEET" xfId="6009"/>
    <cellStyle name="_МОДЕЛЬ_1 (2)_TEPLO.PREDEL.2012.M(v1.1)" xfId="1332"/>
    <cellStyle name="_МОДЕЛЬ_1 (2)_TEPLO.PREDEL.2013(v2.0)" xfId="1333"/>
    <cellStyle name="_МОДЕЛЬ_1 (2)_TEST.TEMPLATE" xfId="1334"/>
    <cellStyle name="_МОДЕЛЬ_1 (2)_UPDATE.46EE.2011.TO.1.1" xfId="1335"/>
    <cellStyle name="_МОДЕЛЬ_1 (2)_UPDATE.46TE.2011.TO.1.1" xfId="1336"/>
    <cellStyle name="_МОДЕЛЬ_1 (2)_UPDATE.46TE.2011.TO.1.2" xfId="1337"/>
    <cellStyle name="_МОДЕЛЬ_1 (2)_UPDATE.BALANCE.WARM.2011YEAR.TO.1.1" xfId="1338"/>
    <cellStyle name="_МОДЕЛЬ_1 (2)_UPDATE.BALANCE.WARM.2011YEAR.TO.1.1_46TE.2011(v1.0)" xfId="1339"/>
    <cellStyle name="_МОДЕЛЬ_1 (2)_UPDATE.BALANCE.WARM.2011YEAR.TO.1.1_INDEX.STATION.2012(v1.0)_" xfId="1340"/>
    <cellStyle name="_МОДЕЛЬ_1 (2)_UPDATE.BALANCE.WARM.2011YEAR.TO.1.1_INDEX.STATION.2012(v2.0)" xfId="1341"/>
    <cellStyle name="_МОДЕЛЬ_1 (2)_UPDATE.BALANCE.WARM.2011YEAR.TO.1.1_INDEX.STATION.2012(v2.1)" xfId="1342"/>
    <cellStyle name="_МОДЕЛЬ_1 (2)_UPDATE.BALANCE.WARM.2011YEAR.TO.1.1_OREP.KU.2011.MONTHLY.02(v1.1)" xfId="1343"/>
    <cellStyle name="_МОДЕЛЬ_1 (2)_UPDATE.BALANCE.WARM.2011YEAR.TO.1.1_TEPLO.PREDEL.2012.M(v1.1)_test" xfId="1344"/>
    <cellStyle name="_МОДЕЛЬ_1 (2)_UPDATE.BALANCE.WARM.2011YEAR.TO.1.2" xfId="6010"/>
    <cellStyle name="_МОДЕЛЬ_1 (2)_UPDATE.BALANCE.WARM.2011YEAR.TO.1.4.64" xfId="6011"/>
    <cellStyle name="_МОДЕЛЬ_1 (2)_UPDATE.BALANCE.WARM.2011YEAR.TO.1.5.64" xfId="6012"/>
    <cellStyle name="_МОДЕЛЬ_1 (2)_UPDATE.MONITORING.OS.EE.2.02.TO.1.3.64" xfId="6013"/>
    <cellStyle name="_МОДЕЛЬ_1 (2)_UPDATE.NADB.JNVLS.APTEKA.2011.TO.1.3.4" xfId="1345"/>
    <cellStyle name="_МОДЕЛЬ_1 (2)_Книга2" xfId="10776"/>
    <cellStyle name="_МОДЕЛЬ_1 (2)_Книга2_PR.PROG.WARM.NOTCOMBI.2012.2.16_v1.4(04.04.11) " xfId="1346"/>
    <cellStyle name="_МОДЕЛЬ_1 (2)_Тариф 2013 Архангельск для агентства" xfId="1347"/>
    <cellStyle name="_МОДЕЛЬ_1 (2)_Тариф 2014 уч. Шипицыно газ" xfId="1348"/>
    <cellStyle name="_МОДЕЛЬ_1 (2)_Тариф 2014 уч. Шипицыно газ 2" xfId="6014"/>
    <cellStyle name="_НВВ 2009 постатейно свод по филиалам_09_02_09" xfId="1349"/>
    <cellStyle name="_НВВ 2009 постатейно свод по филиалам_09_02_09_Новая инструкция1_фст" xfId="1350"/>
    <cellStyle name="_НВВ 2009 постатейно свод по филиалам_09_02_09_Расче тарифа на тэ 2014 Мезенский АрхоблЭнерго" xfId="1351"/>
    <cellStyle name="_НВВ 2009 постатейно свод по филиалам_09_02_09_Тариф тепло Мезень для АТЦ" xfId="1352"/>
    <cellStyle name="_НВВ 2009 постатейно свод по филиалам_09_02_09_тарифы по ТЭ на 2014 год Соловки исправ." xfId="1353"/>
    <cellStyle name="_НВВ 2009 постатейно свод по филиалам_для Валентина" xfId="1354"/>
    <cellStyle name="_НВВ 2009 постатейно свод по филиалам_для Валентина_Новая инструкция1_фст" xfId="1355"/>
    <cellStyle name="_НВВ 2009 постатейно свод по филиалам_для Валентина_Расче тарифа на тэ 2014 Мезенский АрхоблЭнерго" xfId="1356"/>
    <cellStyle name="_НВВ 2009 постатейно свод по филиалам_для Валентина_Тариф тепло Мезень для АТЦ" xfId="1357"/>
    <cellStyle name="_НВВ 2009 постатейно свод по филиалам_для Валентина_тарифы по ТЭ на 2014 год Соловки исправ." xfId="1358"/>
    <cellStyle name="_Омск" xfId="1359"/>
    <cellStyle name="_Омск_Новая инструкция1_фст" xfId="1360"/>
    <cellStyle name="_Омск_Расче тарифа на тэ 2014 Мезенский АрхоблЭнерго" xfId="1361"/>
    <cellStyle name="_Омск_Тариф тепло Мезень для АТЦ" xfId="1362"/>
    <cellStyle name="_Омск_тарифы по ТЭ на 2014 год Соловки исправ." xfId="1363"/>
    <cellStyle name="_ОТ ИД 2009" xfId="1364"/>
    <cellStyle name="_ОТ ИД 2009_Новая инструкция1_фст" xfId="1365"/>
    <cellStyle name="_ПЛАН 2006  АРМ " xfId="1366"/>
    <cellStyle name="_ПЛАН 2006  АРМ  2" xfId="10777"/>
    <cellStyle name="_ПЛАН 2008 АРМ " xfId="1367"/>
    <cellStyle name="_ПЛАН 2008 АРМ  2" xfId="10778"/>
    <cellStyle name="_ПЛАН 2011 под 130 млн итог на подпись" xfId="1368"/>
    <cellStyle name="_ПЛАН 2011 под 130 млн итог на подпись 2" xfId="10779"/>
    <cellStyle name="_ПЛАН 2011 тарифы 250 млн блочный" xfId="1369"/>
    <cellStyle name="_ПЛАН 2011 тарифы 250 млн блочный 2" xfId="10780"/>
    <cellStyle name="_План по ремонту ХЦ 2007" xfId="1370"/>
    <cellStyle name="_План по ремонту ХЦ 2007 2" xfId="10781"/>
    <cellStyle name="_пр 5 тариф RAB" xfId="1371"/>
    <cellStyle name="_пр 5 тариф RAB 10" xfId="6721"/>
    <cellStyle name="_пр 5 тариф RAB 11" xfId="10782"/>
    <cellStyle name="_пр 5 тариф RAB 2" xfId="1372"/>
    <cellStyle name="_пр 5 тариф RAB 2 2" xfId="6722"/>
    <cellStyle name="_пр 5 тариф RAB 2_OREP.KU.2011.MONTHLY.02(v0.1)" xfId="1373"/>
    <cellStyle name="_пр 5 тариф RAB 2_OREP.KU.2011.MONTHLY.02(v0.4)" xfId="1374"/>
    <cellStyle name="_пр 5 тариф RAB 2_OREP.KU.2011.MONTHLY.11(v1.4)" xfId="1375"/>
    <cellStyle name="_пр 5 тариф RAB 2_OREP.KU.2011.MONTHLY.11(v1.4) 2" xfId="6723"/>
    <cellStyle name="_пр 5 тариф RAB 2_OREP.KU.2011.MONTHLY.11(v1.4)_UPDATE.BALANCE.WARM.2012YEAR.TO.1.1" xfId="6015"/>
    <cellStyle name="_пр 5 тариф RAB 2_OREP.KU.2011.MONTHLY.11(v1.4)_UPDATE.CALC.WARM.2012YEAR.TO.1.1" xfId="6016"/>
    <cellStyle name="_пр 5 тариф RAB 2_TEHSHEET" xfId="10783"/>
    <cellStyle name="_пр 5 тариф RAB 2_UPDATE.BALANCE.WARM.2012YEAR.TO.1.1" xfId="6017"/>
    <cellStyle name="_пр 5 тариф RAB 2_UPDATE.CALC.WARM.2012YEAR.TO.1.1" xfId="6018"/>
    <cellStyle name="_пр 5 тариф RAB 2_UPDATE.MONITORING.OS.EE.2.02.TO.1.3.64" xfId="6019"/>
    <cellStyle name="_пр 5 тариф RAB 2_UPDATE.OREP.KU.2011.MONTHLY.02.TO.1.2" xfId="1376"/>
    <cellStyle name="_пр 5 тариф RAB 3" xfId="6724"/>
    <cellStyle name="_пр 5 тариф RAB 3 2" xfId="6725"/>
    <cellStyle name="_пр 5 тариф RAB 4" xfId="6726"/>
    <cellStyle name="_пр 5 тариф RAB 5" xfId="6727"/>
    <cellStyle name="_пр 5 тариф RAB 6" xfId="6728"/>
    <cellStyle name="_пр 5 тариф RAB 7" xfId="6729"/>
    <cellStyle name="_пр 5 тариф RAB 8" xfId="6730"/>
    <cellStyle name="_пр 5 тариф RAB 9" xfId="6731"/>
    <cellStyle name="_пр 5 тариф RAB_46EE.2011(v1.0)" xfId="1377"/>
    <cellStyle name="_пр 5 тариф RAB_46EE.2011(v1.0)_46TE.2011(v1.0)" xfId="1378"/>
    <cellStyle name="_пр 5 тариф RAB_46EE.2011(v1.0)_INDEX.STATION.2012(v1.0)_" xfId="1379"/>
    <cellStyle name="_пр 5 тариф RAB_46EE.2011(v1.0)_INDEX.STATION.2012(v2.0)" xfId="1380"/>
    <cellStyle name="_пр 5 тариф RAB_46EE.2011(v1.0)_INDEX.STATION.2012(v2.1)" xfId="1381"/>
    <cellStyle name="_пр 5 тариф RAB_46EE.2011(v1.0)_TEPLO.PREDEL.2012.M(v1.1)_test" xfId="1382"/>
    <cellStyle name="_пр 5 тариф RAB_46EE.2011(v1.2)" xfId="1383"/>
    <cellStyle name="_пр 5 тариф RAB_46EP.2011(v2.0)" xfId="1384"/>
    <cellStyle name="_пр 5 тариф RAB_46EP.2012(v0.1)" xfId="1385"/>
    <cellStyle name="_пр 5 тариф RAB_46TE.2011(v1.0)" xfId="1386"/>
    <cellStyle name="_пр 5 тариф RAB_4DNS.UPDATE.EXAMPLE" xfId="1387"/>
    <cellStyle name="_пр 5 тариф RAB_ARMRAZR" xfId="1388"/>
    <cellStyle name="_пр 5 тариф RAB_BALANCE.TBO.2011YEAR(v1.1)" xfId="10784"/>
    <cellStyle name="_пр 5 тариф RAB_BALANCE.WARM.2010.FACT(v1.0)" xfId="1389"/>
    <cellStyle name="_пр 5 тариф RAB_BALANCE.WARM.2010.PLAN" xfId="1390"/>
    <cellStyle name="_пр 5 тариф RAB_BALANCE.WARM.2011YEAR(v0.7)" xfId="1391"/>
    <cellStyle name="_пр 5 тариф RAB_BALANCE.WARM.2011YEAR.NEW.UPDATE.SCHEME" xfId="1392"/>
    <cellStyle name="_пр 5 тариф RAB_CALC.NORMATIV.KU(v0.2)" xfId="1393"/>
    <cellStyle name="_пр 5 тариф RAB_DOPFACTOR.VO.2012(v1.0)" xfId="10785"/>
    <cellStyle name="_пр 5 тариф RAB_EE.2REK.P2011.4.78(v0.3)" xfId="1394"/>
    <cellStyle name="_пр 5 тариф RAB_FORM3.1.2013(v0.2)" xfId="1395"/>
    <cellStyle name="_пр 5 тариф RAB_FORM3.2013(v1.0)" xfId="1396"/>
    <cellStyle name="_пр 5 тариф RAB_FORM3.REG(v1.0)" xfId="1397"/>
    <cellStyle name="_пр 5 тариф RAB_FORM910.2012(v1.1)" xfId="1398"/>
    <cellStyle name="_пр 5 тариф RAB_INDEX.STATION.2012(v2.1)" xfId="1399"/>
    <cellStyle name="_пр 5 тариф RAB_INDEX.STATION.2013(v1.0)_патч до 1.1" xfId="1400"/>
    <cellStyle name="_пр 5 тариф RAB_INVEST.EE.PLAN.4.78(v0.1)" xfId="1401"/>
    <cellStyle name="_пр 5 тариф RAB_INVEST.EE.PLAN.4.78(v0.3)" xfId="1402"/>
    <cellStyle name="_пр 5 тариф RAB_INVEST.EE.PLAN.4.78(v1.0)" xfId="1403"/>
    <cellStyle name="_пр 5 тариф RAB_INVEST.EE.PLAN.4.78(v1.0)_PASSPORT.TEPLO.PROIZV(v2.0)" xfId="1404"/>
    <cellStyle name="_пр 5 тариф RAB_INVEST.EE.PLAN.4.78(v1.0)_PASSPORT.TEPLO.PROIZV(v2.0)_INDEX.STATION.2013(v1.0)_патч до 1.1" xfId="1405"/>
    <cellStyle name="_пр 5 тариф RAB_INVEST.EE.PLAN.4.78(v1.0)_PASSPORT.TEPLO.PROIZV(v2.0)_TEPLO.PREDEL.2013(v2.0)" xfId="1406"/>
    <cellStyle name="_пр 5 тариф RAB_INVEST.PLAN.4.78(v0.1)" xfId="1407"/>
    <cellStyle name="_пр 5 тариф RAB_INVEST.WARM.PLAN.4.78(v0.1)" xfId="1408"/>
    <cellStyle name="_пр 5 тариф RAB_INVEST_WARM_PLAN" xfId="1409"/>
    <cellStyle name="_пр 5 тариф RAB_NADB.JNVLP.APTEKA.2012(v1.0)_21_02_12" xfId="1410"/>
    <cellStyle name="_пр 5 тариф RAB_NADB.JNVLS.APTEKA.2011(v1.3.3)" xfId="1411"/>
    <cellStyle name="_пр 5 тариф RAB_NADB.JNVLS.APTEKA.2011(v1.3.3)_46TE.2011(v1.0)" xfId="1412"/>
    <cellStyle name="_пр 5 тариф RAB_NADB.JNVLS.APTEKA.2011(v1.3.3)_INDEX.STATION.2012(v1.0)_" xfId="1413"/>
    <cellStyle name="_пр 5 тариф RAB_NADB.JNVLS.APTEKA.2011(v1.3.3)_INDEX.STATION.2012(v2.0)" xfId="1414"/>
    <cellStyle name="_пр 5 тариф RAB_NADB.JNVLS.APTEKA.2011(v1.3.3)_INDEX.STATION.2012(v2.1)" xfId="1415"/>
    <cellStyle name="_пр 5 тариф RAB_NADB.JNVLS.APTEKA.2011(v1.3.3)_TEPLO.PREDEL.2012.M(v1.1)_test" xfId="1416"/>
    <cellStyle name="_пр 5 тариф RAB_NADB.JNVLS.APTEKA.2011(v1.3.4)" xfId="1417"/>
    <cellStyle name="_пр 5 тариф RAB_NADB.JNVLS.APTEKA.2011(v1.3.4)_46TE.2011(v1.0)" xfId="1418"/>
    <cellStyle name="_пр 5 тариф RAB_NADB.JNVLS.APTEKA.2011(v1.3.4)_INDEX.STATION.2012(v1.0)_" xfId="1419"/>
    <cellStyle name="_пр 5 тариф RAB_NADB.JNVLS.APTEKA.2011(v1.3.4)_INDEX.STATION.2012(v2.0)" xfId="1420"/>
    <cellStyle name="_пр 5 тариф RAB_NADB.JNVLS.APTEKA.2011(v1.3.4)_INDEX.STATION.2012(v2.1)" xfId="1421"/>
    <cellStyle name="_пр 5 тариф RAB_NADB.JNVLS.APTEKA.2011(v1.3.4)_TEPLO.PREDEL.2012.M(v1.1)_test" xfId="1422"/>
    <cellStyle name="_пр 5 тариф RAB_PASSPORT.TEPLO.PROIZV(v2.0)" xfId="6020"/>
    <cellStyle name="_пр 5 тариф RAB_PASSPORT.TEPLO.PROIZV(v2.1)" xfId="1423"/>
    <cellStyle name="_пр 5 тариф RAB_PASSPORT.TEPLO.SETI(v0.7)" xfId="1424"/>
    <cellStyle name="_пр 5 тариф RAB_PASSPORT.TEPLO.SETI(v1.0)" xfId="1425"/>
    <cellStyle name="_пр 5 тариф RAB_PR.PROG.WARM.NOTCOMBI.2012.2.16_v1.4(04.04.11) " xfId="1426"/>
    <cellStyle name="_пр 5 тариф RAB_PREDEL.JKH.UTV.2011(v1.0.1)" xfId="1427"/>
    <cellStyle name="_пр 5 тариф RAB_PREDEL.JKH.UTV.2011(v1.0.1)_46TE.2011(v1.0)" xfId="1428"/>
    <cellStyle name="_пр 5 тариф RAB_PREDEL.JKH.UTV.2011(v1.0.1)_INDEX.STATION.2012(v1.0)_" xfId="1429"/>
    <cellStyle name="_пр 5 тариф RAB_PREDEL.JKH.UTV.2011(v1.0.1)_INDEX.STATION.2012(v2.0)" xfId="1430"/>
    <cellStyle name="_пр 5 тариф RAB_PREDEL.JKH.UTV.2011(v1.0.1)_INDEX.STATION.2012(v2.1)" xfId="1431"/>
    <cellStyle name="_пр 5 тариф RAB_PREDEL.JKH.UTV.2011(v1.0.1)_TEPLO.PREDEL.2012.M(v1.1)_test" xfId="1432"/>
    <cellStyle name="_пр 5 тариф RAB_PREDEL.JKH.UTV.2011(v1.1)" xfId="1433"/>
    <cellStyle name="_пр 5 тариф RAB_REP.BLR.2012(v1.0)" xfId="1434"/>
    <cellStyle name="_пр 5 тариф RAB_TEHSHEET" xfId="6021"/>
    <cellStyle name="_пр 5 тариф RAB_TEPLO.PREDEL.2012.M(v1.1)" xfId="1435"/>
    <cellStyle name="_пр 5 тариф RAB_TEPLO.PREDEL.2013(v2.0)" xfId="1436"/>
    <cellStyle name="_пр 5 тариф RAB_TEST.TEMPLATE" xfId="1437"/>
    <cellStyle name="_пр 5 тариф RAB_UPDATE.46EE.2011.TO.1.1" xfId="1438"/>
    <cellStyle name="_пр 5 тариф RAB_UPDATE.46TE.2011.TO.1.1" xfId="1439"/>
    <cellStyle name="_пр 5 тариф RAB_UPDATE.46TE.2011.TO.1.2" xfId="1440"/>
    <cellStyle name="_пр 5 тариф RAB_UPDATE.BALANCE.WARM.2011YEAR.TO.1.1" xfId="1441"/>
    <cellStyle name="_пр 5 тариф RAB_UPDATE.BALANCE.WARM.2011YEAR.TO.1.1_46TE.2011(v1.0)" xfId="1442"/>
    <cellStyle name="_пр 5 тариф RAB_UPDATE.BALANCE.WARM.2011YEAR.TO.1.1_INDEX.STATION.2012(v1.0)_" xfId="1443"/>
    <cellStyle name="_пр 5 тариф RAB_UPDATE.BALANCE.WARM.2011YEAR.TO.1.1_INDEX.STATION.2012(v2.0)" xfId="1444"/>
    <cellStyle name="_пр 5 тариф RAB_UPDATE.BALANCE.WARM.2011YEAR.TO.1.1_INDEX.STATION.2012(v2.1)" xfId="1445"/>
    <cellStyle name="_пр 5 тариф RAB_UPDATE.BALANCE.WARM.2011YEAR.TO.1.1_OREP.KU.2011.MONTHLY.02(v1.1)" xfId="1446"/>
    <cellStyle name="_пр 5 тариф RAB_UPDATE.BALANCE.WARM.2011YEAR.TO.1.1_TEPLO.PREDEL.2012.M(v1.1)_test" xfId="1447"/>
    <cellStyle name="_пр 5 тариф RAB_UPDATE.BALANCE.WARM.2011YEAR.TO.1.2" xfId="6022"/>
    <cellStyle name="_пр 5 тариф RAB_UPDATE.BALANCE.WARM.2011YEAR.TO.1.4.64" xfId="6023"/>
    <cellStyle name="_пр 5 тариф RAB_UPDATE.BALANCE.WARM.2011YEAR.TO.1.5.64" xfId="6024"/>
    <cellStyle name="_пр 5 тариф RAB_UPDATE.MONITORING.OS.EE.2.02.TO.1.3.64" xfId="6025"/>
    <cellStyle name="_пр 5 тариф RAB_UPDATE.NADB.JNVLS.APTEKA.2011.TO.1.3.4" xfId="1448"/>
    <cellStyle name="_пр 5 тариф RAB_Книга2" xfId="10786"/>
    <cellStyle name="_пр 5 тариф RAB_Книга2_PR.PROG.WARM.NOTCOMBI.2012.2.16_v1.4(04.04.11) " xfId="1449"/>
    <cellStyle name="_пр 5 тариф RAB_Тариф 2013 Архангельск для агентства" xfId="1450"/>
    <cellStyle name="_пр 5 тариф RAB_Тариф 2014 уч. Шипицыно газ" xfId="1451"/>
    <cellStyle name="_пр 5 тариф RAB_Тариф 2014 уч. Шипицыно газ 2" xfId="6026"/>
    <cellStyle name="_пр 6 финпроекция" xfId="1452"/>
    <cellStyle name="_пр 6 финпроекция_Расче тарифа на тэ 2014 Мезенский АрхоблЭнерго" xfId="1453"/>
    <cellStyle name="_пр 6 финпроекция_тарифы по ТЭ на 2014 год Соловки исправ." xfId="1454"/>
    <cellStyle name="_Правила заполнения" xfId="6732"/>
    <cellStyle name="_Предожение _ДБП_2009 г ( согласованные БП)  (2)" xfId="1455"/>
    <cellStyle name="_Предожение _ДБП_2009 г ( согласованные БП)  (2)_Новая инструкция1_фст" xfId="1456"/>
    <cellStyle name="_Предожение _ДБП_2009 г ( согласованные БП)  (2)_Расче тарифа на тэ 2014 Мезенский АрхоблЭнерго" xfId="1457"/>
    <cellStyle name="_Предожение _ДБП_2009 г ( согласованные БП)  (2)_Тариф тепло Мезень для АТЦ" xfId="1458"/>
    <cellStyle name="_Предожение _ДБП_2009 г ( согласованные БП)  (2)_тарифы по ТЭ на 2014 год Соловки исправ." xfId="1459"/>
    <cellStyle name="_ПРИЛ. 2003_ЧТЭ" xfId="5865"/>
    <cellStyle name="_Прил1-1 (МГИ) (Дубинину) 22 01 07" xfId="1460"/>
    <cellStyle name="_Прил1-1 (МГИ) (Дубинину) 22 01 07_Расче тарифа на тэ 2014 Мезенский АрхоблЭнерго" xfId="1461"/>
    <cellStyle name="_Прил1-1 (МГИ) (Дубинину) 22 01 07_тарифы по ТЭ на 2014 год Соловки исправ." xfId="1462"/>
    <cellStyle name="_Приложение 2 0806 факт" xfId="1463"/>
    <cellStyle name="_Приложение МТС-3-КС" xfId="1464"/>
    <cellStyle name="_Приложение МТС-3-КС_Новая инструкция1_фст" xfId="1465"/>
    <cellStyle name="_Приложение МТС-3-КС_Расче тарифа на тэ 2014 Мезенский АрхоблЭнерго" xfId="1466"/>
    <cellStyle name="_Приложение МТС-3-КС_Тариф тепло Мезень для АТЦ" xfId="1467"/>
    <cellStyle name="_Приложение МТС-3-КС_тарифы по ТЭ на 2014 год Соловки исправ." xfId="1468"/>
    <cellStyle name="_Приложение-МТС--2-1" xfId="1469"/>
    <cellStyle name="_Приложение-МТС--2-1_Новая инструкция1_фст" xfId="1470"/>
    <cellStyle name="_Приложение-МТС--2-1_Расче тарифа на тэ 2014 Мезенский АрхоблЭнерго" xfId="1471"/>
    <cellStyle name="_Приложение-МТС--2-1_Тариф тепло Мезень для АТЦ" xfId="1472"/>
    <cellStyle name="_Приложение-МТС--2-1_тарифы по ТЭ на 2014 год Соловки исправ." xfId="1473"/>
    <cellStyle name="_Программа СО 7-09 для СД от 29 марта" xfId="1474"/>
    <cellStyle name="_Программа СО 7-09 для СД от 29 марта_Расче тарифа на тэ 2014 Мезенский АрхоблЭнерго" xfId="1475"/>
    <cellStyle name="_Программа СО 7-09 для СД от 29 марта_тарифы по ТЭ на 2014 год Соловки исправ." xfId="1476"/>
    <cellStyle name="_Расчет RAB_22072008" xfId="1477"/>
    <cellStyle name="_Расчет RAB_22072008 10" xfId="6733"/>
    <cellStyle name="_Расчет RAB_22072008 11" xfId="10787"/>
    <cellStyle name="_Расчет RAB_22072008 2" xfId="1478"/>
    <cellStyle name="_Расчет RAB_22072008 2 2" xfId="6734"/>
    <cellStyle name="_Расчет RAB_22072008 2_OREP.KU.2011.MONTHLY.02(v0.1)" xfId="1479"/>
    <cellStyle name="_Расчет RAB_22072008 2_OREP.KU.2011.MONTHLY.02(v0.4)" xfId="1480"/>
    <cellStyle name="_Расчет RAB_22072008 2_OREP.KU.2011.MONTHLY.11(v1.4)" xfId="1481"/>
    <cellStyle name="_Расчет RAB_22072008 2_OREP.KU.2011.MONTHLY.11(v1.4) 2" xfId="6735"/>
    <cellStyle name="_Расчет RAB_22072008 2_OREP.KU.2011.MONTHLY.11(v1.4)_UPDATE.BALANCE.WARM.2012YEAR.TO.1.1" xfId="6027"/>
    <cellStyle name="_Расчет RAB_22072008 2_OREP.KU.2011.MONTHLY.11(v1.4)_UPDATE.CALC.WARM.2012YEAR.TO.1.1" xfId="6028"/>
    <cellStyle name="_Расчет RAB_22072008 2_TEHSHEET" xfId="10788"/>
    <cellStyle name="_Расчет RAB_22072008 2_UPDATE.BALANCE.WARM.2012YEAR.TO.1.1" xfId="6029"/>
    <cellStyle name="_Расчет RAB_22072008 2_UPDATE.CALC.WARM.2012YEAR.TO.1.1" xfId="6030"/>
    <cellStyle name="_Расчет RAB_22072008 2_UPDATE.MONITORING.OS.EE.2.02.TO.1.3.64" xfId="6031"/>
    <cellStyle name="_Расчет RAB_22072008 2_UPDATE.OREP.KU.2011.MONTHLY.02.TO.1.2" xfId="1482"/>
    <cellStyle name="_Расчет RAB_22072008 3" xfId="6736"/>
    <cellStyle name="_Расчет RAB_22072008 3 2" xfId="6737"/>
    <cellStyle name="_Расчет RAB_22072008 4" xfId="6738"/>
    <cellStyle name="_Расчет RAB_22072008 5" xfId="6739"/>
    <cellStyle name="_Расчет RAB_22072008 6" xfId="6740"/>
    <cellStyle name="_Расчет RAB_22072008 7" xfId="6741"/>
    <cellStyle name="_Расчет RAB_22072008 8" xfId="6742"/>
    <cellStyle name="_Расчет RAB_22072008 9" xfId="6743"/>
    <cellStyle name="_Расчет RAB_22072008_46EE.2011(v1.0)" xfId="1483"/>
    <cellStyle name="_Расчет RAB_22072008_46EE.2011(v1.0)_46TE.2011(v1.0)" xfId="1484"/>
    <cellStyle name="_Расчет RAB_22072008_46EE.2011(v1.0)_INDEX.STATION.2012(v1.0)_" xfId="1485"/>
    <cellStyle name="_Расчет RAB_22072008_46EE.2011(v1.0)_INDEX.STATION.2012(v2.0)" xfId="1486"/>
    <cellStyle name="_Расчет RAB_22072008_46EE.2011(v1.0)_INDEX.STATION.2012(v2.1)" xfId="1487"/>
    <cellStyle name="_Расчет RAB_22072008_46EE.2011(v1.0)_TEPLO.PREDEL.2012.M(v1.1)_test" xfId="1488"/>
    <cellStyle name="_Расчет RAB_22072008_46EE.2011(v1.2)" xfId="1489"/>
    <cellStyle name="_Расчет RAB_22072008_46EP.2011(v2.0)" xfId="1490"/>
    <cellStyle name="_Расчет RAB_22072008_46EP.2012(v0.1)" xfId="1491"/>
    <cellStyle name="_Расчет RAB_22072008_46TE.2011(v1.0)" xfId="1492"/>
    <cellStyle name="_Расчет RAB_22072008_4DNS.UPDATE.EXAMPLE" xfId="1493"/>
    <cellStyle name="_Расчет RAB_22072008_ARMRAZR" xfId="1494"/>
    <cellStyle name="_Расчет RAB_22072008_BALANCE.TBO.2011YEAR(v1.1)" xfId="10789"/>
    <cellStyle name="_Расчет RAB_22072008_BALANCE.WARM.2010.FACT(v1.0)" xfId="1495"/>
    <cellStyle name="_Расчет RAB_22072008_BALANCE.WARM.2010.PLAN" xfId="1496"/>
    <cellStyle name="_Расчет RAB_22072008_BALANCE.WARM.2011YEAR(v0.7)" xfId="1497"/>
    <cellStyle name="_Расчет RAB_22072008_BALANCE.WARM.2011YEAR.NEW.UPDATE.SCHEME" xfId="1498"/>
    <cellStyle name="_Расчет RAB_22072008_CALC.NORMATIV.KU(v0.2)" xfId="1499"/>
    <cellStyle name="_Расчет RAB_22072008_DOPFACTOR.VO.2012(v1.0)" xfId="10790"/>
    <cellStyle name="_Расчет RAB_22072008_EE.2REK.P2011.4.78(v0.3)" xfId="1500"/>
    <cellStyle name="_Расчет RAB_22072008_FORM3.1.2013(v0.2)" xfId="1501"/>
    <cellStyle name="_Расчет RAB_22072008_FORM3.2013(v1.0)" xfId="1502"/>
    <cellStyle name="_Расчет RAB_22072008_FORM3.REG(v1.0)" xfId="1503"/>
    <cellStyle name="_Расчет RAB_22072008_FORM910.2012(v1.1)" xfId="1504"/>
    <cellStyle name="_Расчет RAB_22072008_INDEX.STATION.2012(v2.1)" xfId="1505"/>
    <cellStyle name="_Расчет RAB_22072008_INDEX.STATION.2013(v1.0)_патч до 1.1" xfId="1506"/>
    <cellStyle name="_Расчет RAB_22072008_INVEST.EE.PLAN.4.78(v0.1)" xfId="1507"/>
    <cellStyle name="_Расчет RAB_22072008_INVEST.EE.PLAN.4.78(v0.3)" xfId="1508"/>
    <cellStyle name="_Расчет RAB_22072008_INVEST.EE.PLAN.4.78(v1.0)" xfId="1509"/>
    <cellStyle name="_Расчет RAB_22072008_INVEST.EE.PLAN.4.78(v1.0)_PASSPORT.TEPLO.PROIZV(v2.0)" xfId="1510"/>
    <cellStyle name="_Расчет RAB_22072008_INVEST.EE.PLAN.4.78(v1.0)_PASSPORT.TEPLO.PROIZV(v2.0)_INDEX.STATION.2013(v1.0)_патч до 1.1" xfId="1511"/>
    <cellStyle name="_Расчет RAB_22072008_INVEST.EE.PLAN.4.78(v1.0)_PASSPORT.TEPLO.PROIZV(v2.0)_TEPLO.PREDEL.2013(v2.0)" xfId="1512"/>
    <cellStyle name="_Расчет RAB_22072008_INVEST.PLAN.4.78(v0.1)" xfId="1513"/>
    <cellStyle name="_Расчет RAB_22072008_INVEST.WARM.PLAN.4.78(v0.1)" xfId="1514"/>
    <cellStyle name="_Расчет RAB_22072008_INVEST_WARM_PLAN" xfId="1515"/>
    <cellStyle name="_Расчет RAB_22072008_NADB.JNVLP.APTEKA.2012(v1.0)_21_02_12" xfId="1516"/>
    <cellStyle name="_Расчет RAB_22072008_NADB.JNVLS.APTEKA.2011(v1.3.3)" xfId="1517"/>
    <cellStyle name="_Расчет RAB_22072008_NADB.JNVLS.APTEKA.2011(v1.3.3)_46TE.2011(v1.0)" xfId="1518"/>
    <cellStyle name="_Расчет RAB_22072008_NADB.JNVLS.APTEKA.2011(v1.3.3)_INDEX.STATION.2012(v1.0)_" xfId="1519"/>
    <cellStyle name="_Расчет RAB_22072008_NADB.JNVLS.APTEKA.2011(v1.3.3)_INDEX.STATION.2012(v2.0)" xfId="1520"/>
    <cellStyle name="_Расчет RAB_22072008_NADB.JNVLS.APTEKA.2011(v1.3.3)_INDEX.STATION.2012(v2.1)" xfId="1521"/>
    <cellStyle name="_Расчет RAB_22072008_NADB.JNVLS.APTEKA.2011(v1.3.3)_TEPLO.PREDEL.2012.M(v1.1)_test" xfId="1522"/>
    <cellStyle name="_Расчет RAB_22072008_NADB.JNVLS.APTEKA.2011(v1.3.4)" xfId="1523"/>
    <cellStyle name="_Расчет RAB_22072008_NADB.JNVLS.APTEKA.2011(v1.3.4)_46TE.2011(v1.0)" xfId="1524"/>
    <cellStyle name="_Расчет RAB_22072008_NADB.JNVLS.APTEKA.2011(v1.3.4)_INDEX.STATION.2012(v1.0)_" xfId="1525"/>
    <cellStyle name="_Расчет RAB_22072008_NADB.JNVLS.APTEKA.2011(v1.3.4)_INDEX.STATION.2012(v2.0)" xfId="1526"/>
    <cellStyle name="_Расчет RAB_22072008_NADB.JNVLS.APTEKA.2011(v1.3.4)_INDEX.STATION.2012(v2.1)" xfId="1527"/>
    <cellStyle name="_Расчет RAB_22072008_NADB.JNVLS.APTEKA.2011(v1.3.4)_TEPLO.PREDEL.2012.M(v1.1)_test" xfId="1528"/>
    <cellStyle name="_Расчет RAB_22072008_PASSPORT.TEPLO.PROIZV(v2.0)" xfId="6032"/>
    <cellStyle name="_Расчет RAB_22072008_PASSPORT.TEPLO.PROIZV(v2.1)" xfId="1529"/>
    <cellStyle name="_Расчет RAB_22072008_PASSPORT.TEPLO.SETI(v0.7)" xfId="1530"/>
    <cellStyle name="_Расчет RAB_22072008_PASSPORT.TEPLO.SETI(v1.0)" xfId="1531"/>
    <cellStyle name="_Расчет RAB_22072008_PR.PROG.WARM.NOTCOMBI.2012.2.16_v1.4(04.04.11) " xfId="1532"/>
    <cellStyle name="_Расчет RAB_22072008_PREDEL.JKH.UTV.2011(v1.0.1)" xfId="1533"/>
    <cellStyle name="_Расчет RAB_22072008_PREDEL.JKH.UTV.2011(v1.0.1)_46TE.2011(v1.0)" xfId="1534"/>
    <cellStyle name="_Расчет RAB_22072008_PREDEL.JKH.UTV.2011(v1.0.1)_INDEX.STATION.2012(v1.0)_" xfId="1535"/>
    <cellStyle name="_Расчет RAB_22072008_PREDEL.JKH.UTV.2011(v1.0.1)_INDEX.STATION.2012(v2.0)" xfId="1536"/>
    <cellStyle name="_Расчет RAB_22072008_PREDEL.JKH.UTV.2011(v1.0.1)_INDEX.STATION.2012(v2.1)" xfId="1537"/>
    <cellStyle name="_Расчет RAB_22072008_PREDEL.JKH.UTV.2011(v1.0.1)_TEPLO.PREDEL.2012.M(v1.1)_test" xfId="1538"/>
    <cellStyle name="_Расчет RAB_22072008_PREDEL.JKH.UTV.2011(v1.1)" xfId="1539"/>
    <cellStyle name="_Расчет RAB_22072008_REP.BLR.2012(v1.0)" xfId="1540"/>
    <cellStyle name="_Расчет RAB_22072008_TEHSHEET" xfId="6033"/>
    <cellStyle name="_Расчет RAB_22072008_TEPLO.PREDEL.2012.M(v1.1)" xfId="1541"/>
    <cellStyle name="_Расчет RAB_22072008_TEPLO.PREDEL.2013(v2.0)" xfId="1542"/>
    <cellStyle name="_Расчет RAB_22072008_TEST.TEMPLATE" xfId="1543"/>
    <cellStyle name="_Расчет RAB_22072008_UPDATE.46EE.2011.TO.1.1" xfId="1544"/>
    <cellStyle name="_Расчет RAB_22072008_UPDATE.46TE.2011.TO.1.1" xfId="1545"/>
    <cellStyle name="_Расчет RAB_22072008_UPDATE.46TE.2011.TO.1.2" xfId="1546"/>
    <cellStyle name="_Расчет RAB_22072008_UPDATE.BALANCE.WARM.2011YEAR.TO.1.1" xfId="1547"/>
    <cellStyle name="_Расчет RAB_22072008_UPDATE.BALANCE.WARM.2011YEAR.TO.1.1_46TE.2011(v1.0)" xfId="1548"/>
    <cellStyle name="_Расчет RAB_22072008_UPDATE.BALANCE.WARM.2011YEAR.TO.1.1_INDEX.STATION.2012(v1.0)_" xfId="1549"/>
    <cellStyle name="_Расчет RAB_22072008_UPDATE.BALANCE.WARM.2011YEAR.TO.1.1_INDEX.STATION.2012(v2.0)" xfId="1550"/>
    <cellStyle name="_Расчет RAB_22072008_UPDATE.BALANCE.WARM.2011YEAR.TO.1.1_INDEX.STATION.2012(v2.1)" xfId="1551"/>
    <cellStyle name="_Расчет RAB_22072008_UPDATE.BALANCE.WARM.2011YEAR.TO.1.1_OREP.KU.2011.MONTHLY.02(v1.1)" xfId="1552"/>
    <cellStyle name="_Расчет RAB_22072008_UPDATE.BALANCE.WARM.2011YEAR.TO.1.1_TEPLO.PREDEL.2012.M(v1.1)_test" xfId="1553"/>
    <cellStyle name="_Расчет RAB_22072008_UPDATE.BALANCE.WARM.2011YEAR.TO.1.2" xfId="6034"/>
    <cellStyle name="_Расчет RAB_22072008_UPDATE.BALANCE.WARM.2011YEAR.TO.1.4.64" xfId="6035"/>
    <cellStyle name="_Расчет RAB_22072008_UPDATE.BALANCE.WARM.2011YEAR.TO.1.5.64" xfId="6036"/>
    <cellStyle name="_Расчет RAB_22072008_UPDATE.MONITORING.OS.EE.2.02.TO.1.3.64" xfId="6037"/>
    <cellStyle name="_Расчет RAB_22072008_UPDATE.NADB.JNVLS.APTEKA.2011.TO.1.3.4" xfId="1554"/>
    <cellStyle name="_Расчет RAB_22072008_Книга2" xfId="10791"/>
    <cellStyle name="_Расчет RAB_22072008_Книга2_PR.PROG.WARM.NOTCOMBI.2012.2.16_v1.4(04.04.11) " xfId="1555"/>
    <cellStyle name="_Расчет RAB_22072008_Тариф 2013 Архангельск для агентства" xfId="1556"/>
    <cellStyle name="_Расчет RAB_22072008_Тариф 2014 уч. Шипицыно газ" xfId="1557"/>
    <cellStyle name="_Расчет RAB_22072008_Тариф 2014 уч. Шипицыно газ 2" xfId="6038"/>
    <cellStyle name="_Расчет RAB_Лен и МОЭСК_с 2010 года_14.04.2009_со сглаж_version 3.0_без ФСК" xfId="1558"/>
    <cellStyle name="_Расчет RAB_Лен и МОЭСК_с 2010 года_14.04.2009_со сглаж_version 3.0_без ФСК 10" xfId="6744"/>
    <cellStyle name="_Расчет RAB_Лен и МОЭСК_с 2010 года_14.04.2009_со сглаж_version 3.0_без ФСК 11" xfId="10792"/>
    <cellStyle name="_Расчет RAB_Лен и МОЭСК_с 2010 года_14.04.2009_со сглаж_version 3.0_без ФСК 2" xfId="1559"/>
    <cellStyle name="_Расчет RAB_Лен и МОЭСК_с 2010 года_14.04.2009_со сглаж_version 3.0_без ФСК 2 2" xfId="6745"/>
    <cellStyle name="_Расчет RAB_Лен и МОЭСК_с 2010 года_14.04.2009_со сглаж_version 3.0_без ФСК 2_OREP.KU.2011.MONTHLY.02(v0.1)" xfId="1560"/>
    <cellStyle name="_Расчет RAB_Лен и МОЭСК_с 2010 года_14.04.2009_со сглаж_version 3.0_без ФСК 2_OREP.KU.2011.MONTHLY.02(v0.4)" xfId="1561"/>
    <cellStyle name="_Расчет RAB_Лен и МОЭСК_с 2010 года_14.04.2009_со сглаж_version 3.0_без ФСК 2_OREP.KU.2011.MONTHLY.11(v1.4)" xfId="1562"/>
    <cellStyle name="_Расчет RAB_Лен и МОЭСК_с 2010 года_14.04.2009_со сглаж_version 3.0_без ФСК 2_OREP.KU.2011.MONTHLY.11(v1.4) 2" xfId="6746"/>
    <cellStyle name="_Расчет RAB_Лен и МОЭСК_с 2010 года_14.04.2009_со сглаж_version 3.0_без ФСК 2_OREP.KU.2011.MONTHLY.11(v1.4)_UPDATE.BALANCE.WARM.2012YEAR.TO.1.1" xfId="6039"/>
    <cellStyle name="_Расчет RAB_Лен и МОЭСК_с 2010 года_14.04.2009_со сглаж_version 3.0_без ФСК 2_OREP.KU.2011.MONTHLY.11(v1.4)_UPDATE.CALC.WARM.2012YEAR.TO.1.1" xfId="6040"/>
    <cellStyle name="_Расчет RAB_Лен и МОЭСК_с 2010 года_14.04.2009_со сглаж_version 3.0_без ФСК 2_TEHSHEET" xfId="10793"/>
    <cellStyle name="_Расчет RAB_Лен и МОЭСК_с 2010 года_14.04.2009_со сглаж_version 3.0_без ФСК 2_UPDATE.BALANCE.WARM.2012YEAR.TO.1.1" xfId="6041"/>
    <cellStyle name="_Расчет RAB_Лен и МОЭСК_с 2010 года_14.04.2009_со сглаж_version 3.0_без ФСК 2_UPDATE.CALC.WARM.2012YEAR.TO.1.1" xfId="6042"/>
    <cellStyle name="_Расчет RAB_Лен и МОЭСК_с 2010 года_14.04.2009_со сглаж_version 3.0_без ФСК 2_UPDATE.MONITORING.OS.EE.2.02.TO.1.3.64" xfId="6043"/>
    <cellStyle name="_Расчет RAB_Лен и МОЭСК_с 2010 года_14.04.2009_со сглаж_version 3.0_без ФСК 2_UPDATE.OREP.KU.2011.MONTHLY.02.TO.1.2" xfId="1563"/>
    <cellStyle name="_Расчет RAB_Лен и МОЭСК_с 2010 года_14.04.2009_со сглаж_version 3.0_без ФСК 3" xfId="6747"/>
    <cellStyle name="_Расчет RAB_Лен и МОЭСК_с 2010 года_14.04.2009_со сглаж_version 3.0_без ФСК 3 2" xfId="6748"/>
    <cellStyle name="_Расчет RAB_Лен и МОЭСК_с 2010 года_14.04.2009_со сглаж_version 3.0_без ФСК 4" xfId="6749"/>
    <cellStyle name="_Расчет RAB_Лен и МОЭСК_с 2010 года_14.04.2009_со сглаж_version 3.0_без ФСК 5" xfId="6750"/>
    <cellStyle name="_Расчет RAB_Лен и МОЭСК_с 2010 года_14.04.2009_со сглаж_version 3.0_без ФСК 6" xfId="6751"/>
    <cellStyle name="_Расчет RAB_Лен и МОЭСК_с 2010 года_14.04.2009_со сглаж_version 3.0_без ФСК 7" xfId="6752"/>
    <cellStyle name="_Расчет RAB_Лен и МОЭСК_с 2010 года_14.04.2009_со сглаж_version 3.0_без ФСК 8" xfId="6753"/>
    <cellStyle name="_Расчет RAB_Лен и МОЭСК_с 2010 года_14.04.2009_со сглаж_version 3.0_без ФСК 9" xfId="6754"/>
    <cellStyle name="_Расчет RAB_Лен и МОЭСК_с 2010 года_14.04.2009_со сглаж_version 3.0_без ФСК_46EE.2011(v1.0)" xfId="1564"/>
    <cellStyle name="_Расчет RAB_Лен и МОЭСК_с 2010 года_14.04.2009_со сглаж_version 3.0_без ФСК_46EE.2011(v1.0)_46TE.2011(v1.0)" xfId="1565"/>
    <cellStyle name="_Расчет RAB_Лен и МОЭСК_с 2010 года_14.04.2009_со сглаж_version 3.0_без ФСК_46EE.2011(v1.0)_INDEX.STATION.2012(v1.0)_" xfId="1566"/>
    <cellStyle name="_Расчет RAB_Лен и МОЭСК_с 2010 года_14.04.2009_со сглаж_version 3.0_без ФСК_46EE.2011(v1.0)_INDEX.STATION.2012(v2.0)" xfId="1567"/>
    <cellStyle name="_Расчет RAB_Лен и МОЭСК_с 2010 года_14.04.2009_со сглаж_version 3.0_без ФСК_46EE.2011(v1.0)_INDEX.STATION.2012(v2.1)" xfId="1568"/>
    <cellStyle name="_Расчет RAB_Лен и МОЭСК_с 2010 года_14.04.2009_со сглаж_version 3.0_без ФСК_46EE.2011(v1.0)_TEPLO.PREDEL.2012.M(v1.1)_test" xfId="1569"/>
    <cellStyle name="_Расчет RAB_Лен и МОЭСК_с 2010 года_14.04.2009_со сглаж_version 3.0_без ФСК_46EE.2011(v1.2)" xfId="1570"/>
    <cellStyle name="_Расчет RAB_Лен и МОЭСК_с 2010 года_14.04.2009_со сглаж_version 3.0_без ФСК_46EP.2011(v2.0)" xfId="1571"/>
    <cellStyle name="_Расчет RAB_Лен и МОЭСК_с 2010 года_14.04.2009_со сглаж_version 3.0_без ФСК_46EP.2012(v0.1)" xfId="1572"/>
    <cellStyle name="_Расчет RAB_Лен и МОЭСК_с 2010 года_14.04.2009_со сглаж_version 3.0_без ФСК_46TE.2011(v1.0)" xfId="1573"/>
    <cellStyle name="_Расчет RAB_Лен и МОЭСК_с 2010 года_14.04.2009_со сглаж_version 3.0_без ФСК_4DNS.UPDATE.EXAMPLE" xfId="1574"/>
    <cellStyle name="_Расчет RAB_Лен и МОЭСК_с 2010 года_14.04.2009_со сглаж_version 3.0_без ФСК_ARMRAZR" xfId="1575"/>
    <cellStyle name="_Расчет RAB_Лен и МОЭСК_с 2010 года_14.04.2009_со сглаж_version 3.0_без ФСК_BALANCE.TBO.2011YEAR(v1.1)" xfId="10794"/>
    <cellStyle name="_Расчет RAB_Лен и МОЭСК_с 2010 года_14.04.2009_со сглаж_version 3.0_без ФСК_BALANCE.WARM.2010.FACT(v1.0)" xfId="1576"/>
    <cellStyle name="_Расчет RAB_Лен и МОЭСК_с 2010 года_14.04.2009_со сглаж_version 3.0_без ФСК_BALANCE.WARM.2010.PLAN" xfId="1577"/>
    <cellStyle name="_Расчет RAB_Лен и МОЭСК_с 2010 года_14.04.2009_со сглаж_version 3.0_без ФСК_BALANCE.WARM.2011YEAR(v0.7)" xfId="1578"/>
    <cellStyle name="_Расчет RAB_Лен и МОЭСК_с 2010 года_14.04.2009_со сглаж_version 3.0_без ФСК_BALANCE.WARM.2011YEAR.NEW.UPDATE.SCHEME" xfId="1579"/>
    <cellStyle name="_Расчет RAB_Лен и МОЭСК_с 2010 года_14.04.2009_со сглаж_version 3.0_без ФСК_CALC.NORMATIV.KU(v0.2)" xfId="1580"/>
    <cellStyle name="_Расчет RAB_Лен и МОЭСК_с 2010 года_14.04.2009_со сглаж_version 3.0_без ФСК_DOPFACTOR.VO.2012(v1.0)" xfId="10795"/>
    <cellStyle name="_Расчет RAB_Лен и МОЭСК_с 2010 года_14.04.2009_со сглаж_version 3.0_без ФСК_EE.2REK.P2011.4.78(v0.3)" xfId="1581"/>
    <cellStyle name="_Расчет RAB_Лен и МОЭСК_с 2010 года_14.04.2009_со сглаж_version 3.0_без ФСК_FORM3.1.2013(v0.2)" xfId="1582"/>
    <cellStyle name="_Расчет RAB_Лен и МОЭСК_с 2010 года_14.04.2009_со сглаж_version 3.0_без ФСК_FORM3.2013(v1.0)" xfId="1583"/>
    <cellStyle name="_Расчет RAB_Лен и МОЭСК_с 2010 года_14.04.2009_со сглаж_version 3.0_без ФСК_FORM3.REG(v1.0)" xfId="1584"/>
    <cellStyle name="_Расчет RAB_Лен и МОЭСК_с 2010 года_14.04.2009_со сглаж_version 3.0_без ФСК_FORM910.2012(v1.1)" xfId="1585"/>
    <cellStyle name="_Расчет RAB_Лен и МОЭСК_с 2010 года_14.04.2009_со сглаж_version 3.0_без ФСК_INDEX.STATION.2012(v2.1)" xfId="1586"/>
    <cellStyle name="_Расчет RAB_Лен и МОЭСК_с 2010 года_14.04.2009_со сглаж_version 3.0_без ФСК_INDEX.STATION.2013(v1.0)_патч до 1.1" xfId="1587"/>
    <cellStyle name="_Расчет RAB_Лен и МОЭСК_с 2010 года_14.04.2009_со сглаж_version 3.0_без ФСК_INVEST.EE.PLAN.4.78(v0.1)" xfId="1588"/>
    <cellStyle name="_Расчет RAB_Лен и МОЭСК_с 2010 года_14.04.2009_со сглаж_version 3.0_без ФСК_INVEST.EE.PLAN.4.78(v0.3)" xfId="1589"/>
    <cellStyle name="_Расчет RAB_Лен и МОЭСК_с 2010 года_14.04.2009_со сглаж_version 3.0_без ФСК_INVEST.EE.PLAN.4.78(v1.0)" xfId="1590"/>
    <cellStyle name="_Расчет RAB_Лен и МОЭСК_с 2010 года_14.04.2009_со сглаж_version 3.0_без ФСК_INVEST.EE.PLAN.4.78(v1.0)_PASSPORT.TEPLO.PROIZV(v2.0)" xfId="1591"/>
    <cellStyle name="_Расчет RAB_Лен и МОЭСК_с 2010 года_14.04.2009_со сглаж_version 3.0_без ФСК_INVEST.EE.PLAN.4.78(v1.0)_PASSPORT.TEPLO.PROIZV(v2.0)_INDEX.STATION.2013(v1.0)_патч до 1.1" xfId="1592"/>
    <cellStyle name="_Расчет RAB_Лен и МОЭСК_с 2010 года_14.04.2009_со сглаж_version 3.0_без ФСК_INVEST.EE.PLAN.4.78(v1.0)_PASSPORT.TEPLO.PROIZV(v2.0)_TEPLO.PREDEL.2013(v2.0)" xfId="1593"/>
    <cellStyle name="_Расчет RAB_Лен и МОЭСК_с 2010 года_14.04.2009_со сглаж_version 3.0_без ФСК_INVEST.PLAN.4.78(v0.1)" xfId="1594"/>
    <cellStyle name="_Расчет RAB_Лен и МОЭСК_с 2010 года_14.04.2009_со сглаж_version 3.0_без ФСК_INVEST.WARM.PLAN.4.78(v0.1)" xfId="1595"/>
    <cellStyle name="_Расчет RAB_Лен и МОЭСК_с 2010 года_14.04.2009_со сглаж_version 3.0_без ФСК_INVEST_WARM_PLAN" xfId="1596"/>
    <cellStyle name="_Расчет RAB_Лен и МОЭСК_с 2010 года_14.04.2009_со сглаж_version 3.0_без ФСК_NADB.JNVLP.APTEKA.2012(v1.0)_21_02_12" xfId="1597"/>
    <cellStyle name="_Расчет RAB_Лен и МОЭСК_с 2010 года_14.04.2009_со сглаж_version 3.0_без ФСК_NADB.JNVLS.APTEKA.2011(v1.3.3)" xfId="1598"/>
    <cellStyle name="_Расчет RAB_Лен и МОЭСК_с 2010 года_14.04.2009_со сглаж_version 3.0_без ФСК_NADB.JNVLS.APTEKA.2011(v1.3.3)_46TE.2011(v1.0)" xfId="1599"/>
    <cellStyle name="_Расчет RAB_Лен и МОЭСК_с 2010 года_14.04.2009_со сглаж_version 3.0_без ФСК_NADB.JNVLS.APTEKA.2011(v1.3.3)_INDEX.STATION.2012(v1.0)_" xfId="1600"/>
    <cellStyle name="_Расчет RAB_Лен и МОЭСК_с 2010 года_14.04.2009_со сглаж_version 3.0_без ФСК_NADB.JNVLS.APTEKA.2011(v1.3.3)_INDEX.STATION.2012(v2.0)" xfId="1601"/>
    <cellStyle name="_Расчет RAB_Лен и МОЭСК_с 2010 года_14.04.2009_со сглаж_version 3.0_без ФСК_NADB.JNVLS.APTEKA.2011(v1.3.3)_INDEX.STATION.2012(v2.1)" xfId="1602"/>
    <cellStyle name="_Расчет RAB_Лен и МОЭСК_с 2010 года_14.04.2009_со сглаж_version 3.0_без ФСК_NADB.JNVLS.APTEKA.2011(v1.3.3)_TEPLO.PREDEL.2012.M(v1.1)_test" xfId="1603"/>
    <cellStyle name="_Расчет RAB_Лен и МОЭСК_с 2010 года_14.04.2009_со сглаж_version 3.0_без ФСК_NADB.JNVLS.APTEKA.2011(v1.3.4)" xfId="1604"/>
    <cellStyle name="_Расчет RAB_Лен и МОЭСК_с 2010 года_14.04.2009_со сглаж_version 3.0_без ФСК_NADB.JNVLS.APTEKA.2011(v1.3.4)_46TE.2011(v1.0)" xfId="1605"/>
    <cellStyle name="_Расчет RAB_Лен и МОЭСК_с 2010 года_14.04.2009_со сглаж_version 3.0_без ФСК_NADB.JNVLS.APTEKA.2011(v1.3.4)_INDEX.STATION.2012(v1.0)_" xfId="1606"/>
    <cellStyle name="_Расчет RAB_Лен и МОЭСК_с 2010 года_14.04.2009_со сглаж_version 3.0_без ФСК_NADB.JNVLS.APTEKA.2011(v1.3.4)_INDEX.STATION.2012(v2.0)" xfId="1607"/>
    <cellStyle name="_Расчет RAB_Лен и МОЭСК_с 2010 года_14.04.2009_со сглаж_version 3.0_без ФСК_NADB.JNVLS.APTEKA.2011(v1.3.4)_INDEX.STATION.2012(v2.1)" xfId="1608"/>
    <cellStyle name="_Расчет RAB_Лен и МОЭСК_с 2010 года_14.04.2009_со сглаж_version 3.0_без ФСК_NADB.JNVLS.APTEKA.2011(v1.3.4)_TEPLO.PREDEL.2012.M(v1.1)_test" xfId="1609"/>
    <cellStyle name="_Расчет RAB_Лен и МОЭСК_с 2010 года_14.04.2009_со сглаж_version 3.0_без ФСК_PASSPORT.TEPLO.PROIZV(v2.0)" xfId="6044"/>
    <cellStyle name="_Расчет RAB_Лен и МОЭСК_с 2010 года_14.04.2009_со сглаж_version 3.0_без ФСК_PASSPORT.TEPLO.PROIZV(v2.1)" xfId="1610"/>
    <cellStyle name="_Расчет RAB_Лен и МОЭСК_с 2010 года_14.04.2009_со сглаж_version 3.0_без ФСК_PASSPORT.TEPLO.SETI(v0.7)" xfId="1611"/>
    <cellStyle name="_Расчет RAB_Лен и МОЭСК_с 2010 года_14.04.2009_со сглаж_version 3.0_без ФСК_PASSPORT.TEPLO.SETI(v1.0)" xfId="1612"/>
    <cellStyle name="_Расчет RAB_Лен и МОЭСК_с 2010 года_14.04.2009_со сглаж_version 3.0_без ФСК_PR.PROG.WARM.NOTCOMBI.2012.2.16_v1.4(04.04.11) " xfId="1613"/>
    <cellStyle name="_Расчет RAB_Лен и МОЭСК_с 2010 года_14.04.2009_со сглаж_version 3.0_без ФСК_PREDEL.JKH.UTV.2011(v1.0.1)" xfId="1614"/>
    <cellStyle name="_Расчет RAB_Лен и МОЭСК_с 2010 года_14.04.2009_со сглаж_version 3.0_без ФСК_PREDEL.JKH.UTV.2011(v1.0.1)_46TE.2011(v1.0)" xfId="1615"/>
    <cellStyle name="_Расчет RAB_Лен и МОЭСК_с 2010 года_14.04.2009_со сглаж_version 3.0_без ФСК_PREDEL.JKH.UTV.2011(v1.0.1)_INDEX.STATION.2012(v1.0)_" xfId="1616"/>
    <cellStyle name="_Расчет RAB_Лен и МОЭСК_с 2010 года_14.04.2009_со сглаж_version 3.0_без ФСК_PREDEL.JKH.UTV.2011(v1.0.1)_INDEX.STATION.2012(v2.0)" xfId="1617"/>
    <cellStyle name="_Расчет RAB_Лен и МОЭСК_с 2010 года_14.04.2009_со сглаж_version 3.0_без ФСК_PREDEL.JKH.UTV.2011(v1.0.1)_INDEX.STATION.2012(v2.1)" xfId="1618"/>
    <cellStyle name="_Расчет RAB_Лен и МОЭСК_с 2010 года_14.04.2009_со сглаж_version 3.0_без ФСК_PREDEL.JKH.UTV.2011(v1.0.1)_TEPLO.PREDEL.2012.M(v1.1)_test" xfId="1619"/>
    <cellStyle name="_Расчет RAB_Лен и МОЭСК_с 2010 года_14.04.2009_со сглаж_version 3.0_без ФСК_PREDEL.JKH.UTV.2011(v1.1)" xfId="1620"/>
    <cellStyle name="_Расчет RAB_Лен и МОЭСК_с 2010 года_14.04.2009_со сглаж_version 3.0_без ФСК_REP.BLR.2012(v1.0)" xfId="1621"/>
    <cellStyle name="_Расчет RAB_Лен и МОЭСК_с 2010 года_14.04.2009_со сглаж_version 3.0_без ФСК_TEHSHEET" xfId="6045"/>
    <cellStyle name="_Расчет RAB_Лен и МОЭСК_с 2010 года_14.04.2009_со сглаж_version 3.0_без ФСК_TEPLO.PREDEL.2012.M(v1.1)" xfId="1622"/>
    <cellStyle name="_Расчет RAB_Лен и МОЭСК_с 2010 года_14.04.2009_со сглаж_version 3.0_без ФСК_TEPLO.PREDEL.2013(v2.0)" xfId="1623"/>
    <cellStyle name="_Расчет RAB_Лен и МОЭСК_с 2010 года_14.04.2009_со сглаж_version 3.0_без ФСК_TEST.TEMPLATE" xfId="1624"/>
    <cellStyle name="_Расчет RAB_Лен и МОЭСК_с 2010 года_14.04.2009_со сглаж_version 3.0_без ФСК_UPDATE.46EE.2011.TO.1.1" xfId="1625"/>
    <cellStyle name="_Расчет RAB_Лен и МОЭСК_с 2010 года_14.04.2009_со сглаж_version 3.0_без ФСК_UPDATE.46TE.2011.TO.1.1" xfId="1626"/>
    <cellStyle name="_Расчет RAB_Лен и МОЭСК_с 2010 года_14.04.2009_со сглаж_version 3.0_без ФСК_UPDATE.46TE.2011.TO.1.2" xfId="1627"/>
    <cellStyle name="_Расчет RAB_Лен и МОЭСК_с 2010 года_14.04.2009_со сглаж_version 3.0_без ФСК_UPDATE.BALANCE.WARM.2011YEAR.TO.1.1" xfId="1628"/>
    <cellStyle name="_Расчет RAB_Лен и МОЭСК_с 2010 года_14.04.2009_со сглаж_version 3.0_без ФСК_UPDATE.BALANCE.WARM.2011YEAR.TO.1.1_46TE.2011(v1.0)" xfId="1629"/>
    <cellStyle name="_Расчет RAB_Лен и МОЭСК_с 2010 года_14.04.2009_со сглаж_version 3.0_без ФСК_UPDATE.BALANCE.WARM.2011YEAR.TO.1.1_INDEX.STATION.2012(v1.0)_" xfId="1630"/>
    <cellStyle name="_Расчет RAB_Лен и МОЭСК_с 2010 года_14.04.2009_со сглаж_version 3.0_без ФСК_UPDATE.BALANCE.WARM.2011YEAR.TO.1.1_INDEX.STATION.2012(v2.0)" xfId="1631"/>
    <cellStyle name="_Расчет RAB_Лен и МОЭСК_с 2010 года_14.04.2009_со сглаж_version 3.0_без ФСК_UPDATE.BALANCE.WARM.2011YEAR.TO.1.1_INDEX.STATION.2012(v2.1)" xfId="1632"/>
    <cellStyle name="_Расчет RAB_Лен и МОЭСК_с 2010 года_14.04.2009_со сглаж_version 3.0_без ФСК_UPDATE.BALANCE.WARM.2011YEAR.TO.1.1_OREP.KU.2011.MONTHLY.02(v1.1)" xfId="1633"/>
    <cellStyle name="_Расчет RAB_Лен и МОЭСК_с 2010 года_14.04.2009_со сглаж_version 3.0_без ФСК_UPDATE.BALANCE.WARM.2011YEAR.TO.1.1_TEPLO.PREDEL.2012.M(v1.1)_test" xfId="1634"/>
    <cellStyle name="_Расчет RAB_Лен и МОЭСК_с 2010 года_14.04.2009_со сглаж_version 3.0_без ФСК_UPDATE.BALANCE.WARM.2011YEAR.TO.1.2" xfId="6046"/>
    <cellStyle name="_Расчет RAB_Лен и МОЭСК_с 2010 года_14.04.2009_со сглаж_version 3.0_без ФСК_UPDATE.BALANCE.WARM.2011YEAR.TO.1.4.64" xfId="6047"/>
    <cellStyle name="_Расчет RAB_Лен и МОЭСК_с 2010 года_14.04.2009_со сглаж_version 3.0_без ФСК_UPDATE.BALANCE.WARM.2011YEAR.TO.1.5.64" xfId="6048"/>
    <cellStyle name="_Расчет RAB_Лен и МОЭСК_с 2010 года_14.04.2009_со сглаж_version 3.0_без ФСК_UPDATE.MONITORING.OS.EE.2.02.TO.1.3.64" xfId="6049"/>
    <cellStyle name="_Расчет RAB_Лен и МОЭСК_с 2010 года_14.04.2009_со сглаж_version 3.0_без ФСК_UPDATE.NADB.JNVLS.APTEKA.2011.TO.1.3.4" xfId="1635"/>
    <cellStyle name="_Расчет RAB_Лен и МОЭСК_с 2010 года_14.04.2009_со сглаж_version 3.0_без ФСК_Книга2" xfId="10796"/>
    <cellStyle name="_Расчет RAB_Лен и МОЭСК_с 2010 года_14.04.2009_со сглаж_version 3.0_без ФСК_Книга2_PR.PROG.WARM.NOTCOMBI.2012.2.16_v1.4(04.04.11) " xfId="1636"/>
    <cellStyle name="_Расчет RAB_Лен и МОЭСК_с 2010 года_14.04.2009_со сглаж_version 3.0_без ФСК_Тариф 2013 Архангельск для агентства" xfId="1637"/>
    <cellStyle name="_Расчет RAB_Лен и МОЭСК_с 2010 года_14.04.2009_со сглаж_version 3.0_без ФСК_Тариф 2014 уч. Шипицыно газ" xfId="1638"/>
    <cellStyle name="_Расчет RAB_Лен и МОЭСК_с 2010 года_14.04.2009_со сглаж_version 3.0_без ФСК_Тариф 2014 уч. Шипицыно газ 2" xfId="6050"/>
    <cellStyle name="_Расчет кредита_RAB 2010-2014  max конечн.20,77" xfId="1639"/>
    <cellStyle name="_Расчет кредита_RAB 2010-2014  max конечн.20,77_Расче тарифа на тэ 2014 Мезенский АрхоблЭнерго" xfId="1640"/>
    <cellStyle name="_Расчет кредита_RAB 2010-2014  max конечн.20,77_тарифы по ТЭ на 2014 год Соловки исправ." xfId="1641"/>
    <cellStyle name="_Расчет на 2008 год" xfId="1642"/>
    <cellStyle name="_Расчет на 2009 год" xfId="1643"/>
    <cellStyle name="_Расчет ТЕХПД на 2010 год" xfId="1644"/>
    <cellStyle name="_Расшифровка по приоритетам_МРСК 2" xfId="1645"/>
    <cellStyle name="_Расшифровка по приоритетам_МРСК 2_Расче тарифа на тэ 2014 Мезенский АрхоблЭнерго" xfId="1646"/>
    <cellStyle name="_Расшифровка по приоритетам_МРСК 2_тарифы по ТЭ на 2014 год Соловки исправ." xfId="1647"/>
    <cellStyle name="_Рем программа СТЭЦ-1тарифы 2010 год" xfId="1648"/>
    <cellStyle name="_Рем программа СТЭЦ-1тарифы 2010 год 2" xfId="10797"/>
    <cellStyle name="_Сб-macro 2020" xfId="1649"/>
    <cellStyle name="_Сб-macro 2020 2" xfId="1650"/>
    <cellStyle name="_Сб-macro 2020_v2008-2012-23.09.09вар2а-11" xfId="6755"/>
    <cellStyle name="_Свод по ИПР (2)" xfId="1651"/>
    <cellStyle name="_Свод по ИПР (2)_Новая инструкция1_фст" xfId="1652"/>
    <cellStyle name="_Свод по ИПР (2)_Расче тарифа на тэ 2014 Мезенский АрхоблЭнерго" xfId="1653"/>
    <cellStyle name="_Свод по ИПР (2)_Тариф тепло Мезень для АТЦ" xfId="1654"/>
    <cellStyle name="_Свод по ИПР (2)_тарифы по ТЭ на 2014 год Соловки исправ." xfId="1655"/>
    <cellStyle name="_сводная таблица (2)" xfId="1656"/>
    <cellStyle name="_сводная таблица (2)_Расче тарифа на тэ 2014 Мезенский АрхоблЭнерго" xfId="1657"/>
    <cellStyle name="_сводная таблица (2)_тарифы по ТЭ на 2014 год Соловки исправ." xfId="1658"/>
    <cellStyle name="_СО 2006-2010  Прил1-1 (Дубинину)" xfId="1659"/>
    <cellStyle name="_СО 2006-2010  Прил1-1 (Дубинину)_Расче тарифа на тэ 2014 Мезенский АрхоблЭнерго" xfId="1660"/>
    <cellStyle name="_СО 2006-2010  Прил1-1 (Дубинину)_тарифы по ТЭ на 2014 год Соловки исправ." xfId="1661"/>
    <cellStyle name="_Справочник затрат_ЛХ_20.10.05" xfId="1662"/>
    <cellStyle name="_Табл П2-5 (вар18-10-2006)" xfId="1663"/>
    <cellStyle name="_Табл П2-5 (вар18-10-2006)_Расче тарифа на тэ 2014 Мезенский АрхоблЭнерго" xfId="1664"/>
    <cellStyle name="_Табл П2-5 (вар18-10-2006)_тарифы по ТЭ на 2014 год Соловки исправ." xfId="1665"/>
    <cellStyle name="_Табл. 9, ТФБ 2009" xfId="1666"/>
    <cellStyle name="_таблицы для расчетов28-04-08_2006-2009_прибыль корр_по ИА" xfId="1667"/>
    <cellStyle name="_таблицы для расчетов28-04-08_2006-2009_прибыль корр_по ИА_Новая инструкция1_фст" xfId="1668"/>
    <cellStyle name="_таблицы для расчетов28-04-08_2006-2009_прибыль корр_по ИА_Расче тарифа на тэ 2014 Мезенский АрхоблЭнерго" xfId="1669"/>
    <cellStyle name="_таблицы для расчетов28-04-08_2006-2009_прибыль корр_по ИА_Тариф тепло Мезень для АТЦ" xfId="1670"/>
    <cellStyle name="_таблицы для расчетов28-04-08_2006-2009_прибыль корр_по ИА_тарифы по ТЭ на 2014 год Соловки исправ." xfId="1671"/>
    <cellStyle name="_таблицы для расчетов28-04-08_2006-2009с ИА" xfId="1672"/>
    <cellStyle name="_таблицы для расчетов28-04-08_2006-2009с ИА_Новая инструкция1_фст" xfId="1673"/>
    <cellStyle name="_таблицы для расчетов28-04-08_2006-2009с ИА_Расче тарифа на тэ 2014 Мезенский АрхоблЭнерго" xfId="1674"/>
    <cellStyle name="_таблицы для расчетов28-04-08_2006-2009с ИА_Тариф тепло Мезень для АТЦ" xfId="1675"/>
    <cellStyle name="_таблицы для расчетов28-04-08_2006-2009с ИА_тарифы по ТЭ на 2014 год Соловки исправ." xfId="1676"/>
    <cellStyle name="_Тарифы  СИЗ СП ОД Шапина" xfId="1677"/>
    <cellStyle name="_УЕ  свод Псковэнерго" xfId="1678"/>
    <cellStyle name="_УЕ  свод Псковэнерго_Расче тарифа на тэ 2014 Мезенский АрхоблЭнерго" xfId="1679"/>
    <cellStyle name="_УЕ  свод Псковэнерго_тарифы по ТЭ на 2014 год Соловки исправ." xfId="1680"/>
    <cellStyle name="_Условные единицы ПСКОВЭНЕРГО (RAB)" xfId="1681"/>
    <cellStyle name="_Условные единицы ПСКОВЭНЕРГО (RAB)_Расче тарифа на тэ 2014 Мезенский АрхоблЭнерго" xfId="1682"/>
    <cellStyle name="_Условные единицы ПСКОВЭНЕРГО (RAB)_тарифы по ТЭ на 2014 год Соловки исправ." xfId="1683"/>
    <cellStyle name="_Услуги связи_2008_котельные" xfId="1684"/>
    <cellStyle name="_ФЗП  и медосмотр 2010" xfId="6756"/>
    <cellStyle name="_Форма 6  РТК.xls(отчет по Адр пр. ЛО)" xfId="1685"/>
    <cellStyle name="_Форма 6  РТК.xls(отчет по Адр пр. ЛО)_Новая инструкция1_фст" xfId="1686"/>
    <cellStyle name="_Форма 6  РТК.xls(отчет по Адр пр. ЛО)_Расче тарифа на тэ 2014 Мезенский АрхоблЭнерго" xfId="1687"/>
    <cellStyle name="_Форма 6  РТК.xls(отчет по Адр пр. ЛО)_Тариф тепло Мезень для АТЦ" xfId="1688"/>
    <cellStyle name="_Форма 6  РТК.xls(отчет по Адр пр. ЛО)_тарифы по ТЭ на 2014 год Соловки исправ." xfId="1689"/>
    <cellStyle name="_Форма программы ремонтов " xfId="1690"/>
    <cellStyle name="_Форма программы ремонтов  2" xfId="1691"/>
    <cellStyle name="_Форма программы ремонтов  2 2" xfId="6757"/>
    <cellStyle name="_Форма программы ремонтов  3" xfId="6758"/>
    <cellStyle name="_Формат разбивки по МРСК_РСК" xfId="1692"/>
    <cellStyle name="_Формат разбивки по МРСК_РСК_Новая инструкция1_фст" xfId="1693"/>
    <cellStyle name="_Формат разбивки по МРСК_РСК_Расче тарифа на тэ 2014 Мезенский АрхоблЭнерго" xfId="1694"/>
    <cellStyle name="_Формат разбивки по МРСК_РСК_Тариф тепло Мезень для АТЦ" xfId="1695"/>
    <cellStyle name="_Формат разбивки по МРСК_РСК_тарифы по ТЭ на 2014 год Соловки исправ." xfId="1696"/>
    <cellStyle name="_Формат_для Согласования" xfId="1697"/>
    <cellStyle name="_Формат_для Согласования_Новая инструкция1_фст" xfId="1698"/>
    <cellStyle name="_Формат_для Согласования_Расче тарифа на тэ 2014 Мезенский АрхоблЭнерго" xfId="1699"/>
    <cellStyle name="_Формат_для Согласования_Тариф тепло Мезень для АТЦ" xfId="1700"/>
    <cellStyle name="_Формат_для Согласования_тарифы по ТЭ на 2014 год Соловки исправ." xfId="1701"/>
    <cellStyle name="_ХХХ Прил 2 Формы бюджетных документов 2007" xfId="1702"/>
    <cellStyle name="_ХХХ Прил 2 Формы бюджетных документов 2007 2" xfId="10798"/>
    <cellStyle name="_ЦФ  реализация акций 2008-2010" xfId="6759"/>
    <cellStyle name="_ЦФ  реализация акций 2008-2010_акции по годам 2009-2012" xfId="6760"/>
    <cellStyle name="_ЦФ  реализация акций 2008-2010_Копия Прогноз ПТРдо 2030г  (3)" xfId="6761"/>
    <cellStyle name="_ЦФ  реализация акций 2008-2010_Прогноз ПТРдо 2030г." xfId="6762"/>
    <cellStyle name="_ШтабКвартира - формы MR - v3.0" xfId="6763"/>
    <cellStyle name="_ШтабКвартира - формы MR - v5 0" xfId="6764"/>
    <cellStyle name="_экон.форм-т ВО 1 с разбивкой" xfId="1703"/>
    <cellStyle name="_экон.форм-т ВО 1 с разбивкой_Новая инструкция1_фст" xfId="1704"/>
    <cellStyle name="’К‰Э [0.00]" xfId="1705"/>
    <cellStyle name="’К‰Э [0.00] 2" xfId="10799"/>
    <cellStyle name="”€ќђќ‘ћ‚›‰" xfId="1707"/>
    <cellStyle name="”€љ‘€ђћ‚ђќќ›‰" xfId="1708"/>
    <cellStyle name="”ќђќ‘ћ‚›‰" xfId="1709"/>
    <cellStyle name="”ќђќ‘ћ‚›‰ 2" xfId="6051"/>
    <cellStyle name="”љ‘ђћ‚ђќќ›‰" xfId="1710"/>
    <cellStyle name="”љ‘ђћ‚ђќќ›‰ 2" xfId="6052"/>
    <cellStyle name="„…ќ…†ќ›‰" xfId="1711"/>
    <cellStyle name="„…ќ…†ќ›‰ 2" xfId="6053"/>
    <cellStyle name="€’ћѓћ‚›‰" xfId="1714"/>
    <cellStyle name="=D:\WINNT\SYSTEM32\COMMAND.COM" xfId="6765"/>
    <cellStyle name="‡ђѓћ‹ћ‚ћљ1" xfId="1712"/>
    <cellStyle name="‡ђѓћ‹ћ‚ћљ1 2" xfId="6054"/>
    <cellStyle name="‡ђѓћ‹ћ‚ћљ2" xfId="1713"/>
    <cellStyle name="‡ђѓћ‹ћ‚ћљ2 2" xfId="6055"/>
    <cellStyle name="’ћѓћ‚›‰" xfId="1706"/>
    <cellStyle name="’ћѓћ‚›‰ 2" xfId="6056"/>
    <cellStyle name="0,00;0;" xfId="1715"/>
    <cellStyle name="0,00;0; 2" xfId="1716"/>
    <cellStyle name="0,00;0; 2 2" xfId="10800"/>
    <cellStyle name="0,00;0; 3" xfId="1717"/>
    <cellStyle name="0,00;0; 3 2" xfId="10801"/>
    <cellStyle name="0,00;0; 4" xfId="1718"/>
    <cellStyle name="0,00;0; 4 2" xfId="10802"/>
    <cellStyle name="0,00;0; 5" xfId="10803"/>
    <cellStyle name="1Normal" xfId="1719"/>
    <cellStyle name="1Normal 2" xfId="6766"/>
    <cellStyle name="1Normal 3" xfId="6767"/>
    <cellStyle name="1Outputbox1" xfId="6768"/>
    <cellStyle name="1Outputbox2" xfId="6769"/>
    <cellStyle name="1Outputheader" xfId="6770"/>
    <cellStyle name="1Outputheader2" xfId="6771"/>
    <cellStyle name="1Outputsubtitle" xfId="6772"/>
    <cellStyle name="1Outputtitle" xfId="6773"/>
    <cellStyle name="1Profileheader" xfId="6774"/>
    <cellStyle name="1Profilelowerbox" xfId="6775"/>
    <cellStyle name="1Profilesubheader" xfId="6776"/>
    <cellStyle name="1Profiletitle" xfId="6777"/>
    <cellStyle name="1Profiletopbox" xfId="6778"/>
    <cellStyle name="20% - Accent1" xfId="1720"/>
    <cellStyle name="20% - Accent1 1" xfId="6779"/>
    <cellStyle name="20% - Accent1 2" xfId="1721"/>
    <cellStyle name="20% - Accent1 2 2" xfId="1722"/>
    <cellStyle name="20% - Accent1 2 2 2" xfId="6780"/>
    <cellStyle name="20% - Accent1 2 3" xfId="6781"/>
    <cellStyle name="20% - Accent1 3" xfId="1723"/>
    <cellStyle name="20% - Accent1 3 2" xfId="1724"/>
    <cellStyle name="20% - Accent1 3 2 2" xfId="6782"/>
    <cellStyle name="20% - Accent1 3 3" xfId="6783"/>
    <cellStyle name="20% - Accent1 4" xfId="1725"/>
    <cellStyle name="20% - Accent1 4 2" xfId="6785"/>
    <cellStyle name="20% - Accent1 4 3" xfId="6784"/>
    <cellStyle name="20% - Accent1 5" xfId="6786"/>
    <cellStyle name="20% - Accent1_46EE.2011(v1.0)" xfId="1726"/>
    <cellStyle name="20% - Accent2" xfId="1727"/>
    <cellStyle name="20% - Accent2 1" xfId="6787"/>
    <cellStyle name="20% - Accent2 2" xfId="1728"/>
    <cellStyle name="20% - Accent2 2 2" xfId="1729"/>
    <cellStyle name="20% - Accent2 2 2 2" xfId="6788"/>
    <cellStyle name="20% - Accent2 2 3" xfId="6789"/>
    <cellStyle name="20% - Accent2 3" xfId="1730"/>
    <cellStyle name="20% - Accent2 3 2" xfId="1731"/>
    <cellStyle name="20% - Accent2 3 2 2" xfId="6790"/>
    <cellStyle name="20% - Accent2 3 3" xfId="6791"/>
    <cellStyle name="20% - Accent2 4" xfId="1732"/>
    <cellStyle name="20% - Accent2 4 2" xfId="6793"/>
    <cellStyle name="20% - Accent2 4 3" xfId="6792"/>
    <cellStyle name="20% - Accent2 5" xfId="6794"/>
    <cellStyle name="20% - Accent2_46EE.2011(v1.0)" xfId="1733"/>
    <cellStyle name="20% - Accent3" xfId="1734"/>
    <cellStyle name="20% - Accent3 1" xfId="6795"/>
    <cellStyle name="20% - Accent3 2" xfId="1735"/>
    <cellStyle name="20% - Accent3 2 2" xfId="1736"/>
    <cellStyle name="20% - Accent3 2 2 2" xfId="6796"/>
    <cellStyle name="20% - Accent3 2 3" xfId="6797"/>
    <cellStyle name="20% - Accent3 3" xfId="1737"/>
    <cellStyle name="20% - Accent3 3 2" xfId="1738"/>
    <cellStyle name="20% - Accent3 3 2 2" xfId="6798"/>
    <cellStyle name="20% - Accent3 3 3" xfId="6799"/>
    <cellStyle name="20% - Accent3 4" xfId="1739"/>
    <cellStyle name="20% - Accent3 4 2" xfId="6801"/>
    <cellStyle name="20% - Accent3 4 3" xfId="6800"/>
    <cellStyle name="20% - Accent3 5" xfId="6802"/>
    <cellStyle name="20% - Accent3_46EE.2011(v1.0)" xfId="1740"/>
    <cellStyle name="20% - Accent4" xfId="1741"/>
    <cellStyle name="20% - Accent4 1" xfId="6803"/>
    <cellStyle name="20% - Accent4 2" xfId="1742"/>
    <cellStyle name="20% - Accent4 2 2" xfId="1743"/>
    <cellStyle name="20% - Accent4 2 2 2" xfId="6804"/>
    <cellStyle name="20% - Accent4 2 3" xfId="6805"/>
    <cellStyle name="20% - Accent4 3" xfId="1744"/>
    <cellStyle name="20% - Accent4 3 2" xfId="1745"/>
    <cellStyle name="20% - Accent4 3 2 2" xfId="6806"/>
    <cellStyle name="20% - Accent4 3 3" xfId="6807"/>
    <cellStyle name="20% - Accent4 4" xfId="1746"/>
    <cellStyle name="20% - Accent4 4 2" xfId="6809"/>
    <cellStyle name="20% - Accent4 4 3" xfId="6808"/>
    <cellStyle name="20% - Accent4 5" xfId="6810"/>
    <cellStyle name="20% - Accent4_46EE.2011(v1.0)" xfId="1747"/>
    <cellStyle name="20% - Accent5" xfId="1748"/>
    <cellStyle name="20% - Accent5 1" xfId="6811"/>
    <cellStyle name="20% - Accent5 2" xfId="1749"/>
    <cellStyle name="20% - Accent5 2 2" xfId="1750"/>
    <cellStyle name="20% - Accent5 2 2 2" xfId="6812"/>
    <cellStyle name="20% - Accent5 2 3" xfId="6813"/>
    <cellStyle name="20% - Accent5 3" xfId="1751"/>
    <cellStyle name="20% - Accent5 3 2" xfId="1752"/>
    <cellStyle name="20% - Accent5 3 2 2" xfId="6814"/>
    <cellStyle name="20% - Accent5 3 3" xfId="6815"/>
    <cellStyle name="20% - Accent5 4" xfId="1753"/>
    <cellStyle name="20% - Accent5 4 2" xfId="6817"/>
    <cellStyle name="20% - Accent5 4 3" xfId="6816"/>
    <cellStyle name="20% - Accent5 5" xfId="6818"/>
    <cellStyle name="20% - Accent5_46EE.2011(v1.0)" xfId="1754"/>
    <cellStyle name="20% - Accent6" xfId="1755"/>
    <cellStyle name="20% - Accent6 1" xfId="6819"/>
    <cellStyle name="20% - Accent6 2" xfId="1756"/>
    <cellStyle name="20% - Accent6 2 2" xfId="1757"/>
    <cellStyle name="20% - Accent6 2 2 2" xfId="6820"/>
    <cellStyle name="20% - Accent6 2 3" xfId="6821"/>
    <cellStyle name="20% - Accent6 3" xfId="1758"/>
    <cellStyle name="20% - Accent6 3 2" xfId="1759"/>
    <cellStyle name="20% - Accent6 3 2 2" xfId="6822"/>
    <cellStyle name="20% - Accent6 3 3" xfId="6823"/>
    <cellStyle name="20% - Accent6 4" xfId="1760"/>
    <cellStyle name="20% - Accent6 4 2" xfId="6825"/>
    <cellStyle name="20% - Accent6 4 3" xfId="6824"/>
    <cellStyle name="20% - Accent6 5" xfId="6826"/>
    <cellStyle name="20% - Accent6_46EE.2011(v1.0)" xfId="1761"/>
    <cellStyle name="20% — акцент1" xfId="1"/>
    <cellStyle name="20% - Акцент1 10" xfId="1763"/>
    <cellStyle name="20% — акцент1 10" xfId="1764"/>
    <cellStyle name="20% - Акцент1 10 2" xfId="1765"/>
    <cellStyle name="20% - Акцент1 10 3" xfId="6827"/>
    <cellStyle name="20% - Акцент1 11" xfId="1766"/>
    <cellStyle name="20% — акцент1 11" xfId="1767"/>
    <cellStyle name="20% - Акцент1 11 2" xfId="1768"/>
    <cellStyle name="20% - Акцент1 11 3" xfId="6828"/>
    <cellStyle name="20% - Акцент1 12" xfId="6829"/>
    <cellStyle name="20% — акцент1 12" xfId="1769"/>
    <cellStyle name="20% - Акцент1 12 2" xfId="6830"/>
    <cellStyle name="20% - Акцент1 12 3" xfId="6831"/>
    <cellStyle name="20% - Акцент1 12 4" xfId="6832"/>
    <cellStyle name="20% - Акцент1 13" xfId="6833"/>
    <cellStyle name="20% — акцент1 13" xfId="1770"/>
    <cellStyle name="20% - Акцент1 13 2" xfId="6834"/>
    <cellStyle name="20% - Акцент1 13 3" xfId="6835"/>
    <cellStyle name="20% - Акцент1 13 4" xfId="6836"/>
    <cellStyle name="20% - Акцент1 14" xfId="6837"/>
    <cellStyle name="20% — акцент1 14" xfId="1771"/>
    <cellStyle name="20% - Акцент1 14 2" xfId="6838"/>
    <cellStyle name="20% - Акцент1 14 3" xfId="6839"/>
    <cellStyle name="20% - Акцент1 15" xfId="6840"/>
    <cellStyle name="20% — акцент1 15" xfId="1772"/>
    <cellStyle name="20% - Акцент1 15 2" xfId="6841"/>
    <cellStyle name="20% - Акцент1 15 3" xfId="6842"/>
    <cellStyle name="20% - Акцент1 16" xfId="6843"/>
    <cellStyle name="20% — акцент1 16" xfId="1773"/>
    <cellStyle name="20% - Акцент1 16 2" xfId="6844"/>
    <cellStyle name="20% - Акцент1 16 3" xfId="6845"/>
    <cellStyle name="20% - Акцент1 17" xfId="6846"/>
    <cellStyle name="20% — акцент1 17" xfId="1774"/>
    <cellStyle name="20% - Акцент1 18" xfId="6847"/>
    <cellStyle name="20% — акцент1 18" xfId="1775"/>
    <cellStyle name="20% — акцент1 19" xfId="1776"/>
    <cellStyle name="20% - Акцент1 2" xfId="2"/>
    <cellStyle name="20% — акцент1 2" xfId="3"/>
    <cellStyle name="20% - Акцент1 2 1" xfId="6848"/>
    <cellStyle name="20% - Акцент1 2 10" xfId="4"/>
    <cellStyle name="20% - Акцент1 2 10 2" xfId="1779"/>
    <cellStyle name="20% - Акцент1 2 11" xfId="5804"/>
    <cellStyle name="20% - Акцент1 2 11 2" xfId="10804"/>
    <cellStyle name="20% - Акцент1 2 11 3" xfId="6058"/>
    <cellStyle name="20% - Акцент1 2 12" xfId="5924"/>
    <cellStyle name="20% - Акцент1 2 12 2" xfId="10805"/>
    <cellStyle name="20% - Акцент1 2 13" xfId="5975"/>
    <cellStyle name="20% - Акцент1 2 14" xfId="6849"/>
    <cellStyle name="20% - Акцент1 2 15" xfId="6850"/>
    <cellStyle name="20% - Акцент1 2 16" xfId="6851"/>
    <cellStyle name="20% - Акцент1 2 16 2" xfId="10806"/>
    <cellStyle name="20% - Акцент1 2 17" xfId="10807"/>
    <cellStyle name="20% - Акцент1 2 18" xfId="10808"/>
    <cellStyle name="20% - Акцент1 2 19" xfId="10809"/>
    <cellStyle name="20% - Акцент1 2 2" xfId="5"/>
    <cellStyle name="20% — акцент1 2 2" xfId="1778"/>
    <cellStyle name="20% - Акцент1 2 2 10" xfId="11507"/>
    <cellStyle name="20% - Акцент1 2 2 2" xfId="1781"/>
    <cellStyle name="20% - Акцент1 2 2 2 2" xfId="6852"/>
    <cellStyle name="20% - Акцент1 2 2 2 3" xfId="6059"/>
    <cellStyle name="20% - Акцент1 2 2 3" xfId="1780"/>
    <cellStyle name="20% - Акцент1 2 2 4" xfId="11143"/>
    <cellStyle name="20% - Акцент1 2 2 5" xfId="11642"/>
    <cellStyle name="20% - Акцент1 2 2 6" xfId="11930"/>
    <cellStyle name="20% - Акцент1 2 2 7" xfId="11233"/>
    <cellStyle name="20% - Акцент1 2 2 8" xfId="11843"/>
    <cellStyle name="20% - Акцент1 2 2 9" xfId="11513"/>
    <cellStyle name="20% - Акцент1 2 20" xfId="6057"/>
    <cellStyle name="20% - Акцент1 2 21" xfId="1777"/>
    <cellStyle name="20% - Акцент1 2 22" xfId="11141"/>
    <cellStyle name="20% - Акцент1 2 23" xfId="12142"/>
    <cellStyle name="20% - Акцент1 2 24" xfId="11429"/>
    <cellStyle name="20% - Акцент1 2 25" xfId="11219"/>
    <cellStyle name="20% - Акцент1 2 26" xfId="11363"/>
    <cellStyle name="20% - Акцент1 2 27" xfId="11859"/>
    <cellStyle name="20% - Акцент1 2 28" xfId="11924"/>
    <cellStyle name="20% - Акцент1 2 3" xfId="6"/>
    <cellStyle name="20% — акцент1 2 3" xfId="11142"/>
    <cellStyle name="20% - Акцент1 2 3 10" xfId="11682"/>
    <cellStyle name="20% - Акцент1 2 3 2" xfId="1783"/>
    <cellStyle name="20% - Акцент1 2 3 3" xfId="6853"/>
    <cellStyle name="20% - Акцент1 2 3 4" xfId="1782"/>
    <cellStyle name="20% - Акцент1 2 3 5" xfId="11612"/>
    <cellStyle name="20% - Акцент1 2 3 6" xfId="11943"/>
    <cellStyle name="20% - Акцент1 2 3 7" xfId="12027"/>
    <cellStyle name="20% - Акцент1 2 3 8" xfId="11483"/>
    <cellStyle name="20% - Акцент1 2 3 9" xfId="11248"/>
    <cellStyle name="20% - Акцент1 2 4" xfId="7"/>
    <cellStyle name="20% — акцент1 2 4" xfId="12141"/>
    <cellStyle name="20% - Акцент1 2 4 2" xfId="6854"/>
    <cellStyle name="20% - Акцент1 2 4 3" xfId="1784"/>
    <cellStyle name="20% - Акцент1 2 4 4" xfId="11430"/>
    <cellStyle name="20% - Акцент1 2 4 5" xfId="12026"/>
    <cellStyle name="20% - Акцент1 2 4 6" xfId="11777"/>
    <cellStyle name="20% - Акцент1 2 4 7" xfId="11697"/>
    <cellStyle name="20% - Акцент1 2 4 8" xfId="11934"/>
    <cellStyle name="20% - Акцент1 2 5" xfId="8"/>
    <cellStyle name="20% — акцент1 2 5" xfId="11078"/>
    <cellStyle name="20% - Акцент1 2 5 2" xfId="6855"/>
    <cellStyle name="20% - Акцент1 2 5 3" xfId="1785"/>
    <cellStyle name="20% - Акцент1 2 5 4" xfId="11681"/>
    <cellStyle name="20% - Акцент1 2 5 5" xfId="11925"/>
    <cellStyle name="20% - Акцент1 2 5 6" xfId="12042"/>
    <cellStyle name="20% - Акцент1 2 5 7" xfId="11083"/>
    <cellStyle name="20% - Акцент1 2 6" xfId="9"/>
    <cellStyle name="20% — акцент1 2 6" xfId="11659"/>
    <cellStyle name="20% - Акцент1 2 6 2" xfId="1786"/>
    <cellStyle name="20% - Акцент1 2 6 3" xfId="11926"/>
    <cellStyle name="20% - Акцент1 2 6 4" xfId="11250"/>
    <cellStyle name="20% - Акцент1 2 6 5" xfId="11685"/>
    <cellStyle name="20% - Акцент1 2 7" xfId="10"/>
    <cellStyle name="20% — акцент1 2 7" xfId="11868"/>
    <cellStyle name="20% - Акцент1 2 7 2" xfId="1787"/>
    <cellStyle name="20% - Акцент1 2 7 3" xfId="12041"/>
    <cellStyle name="20% - Акцент1 2 7 4" xfId="11676"/>
    <cellStyle name="20% - Акцент1 2 8" xfId="11"/>
    <cellStyle name="20% — акцент1 2 8" xfId="11741"/>
    <cellStyle name="20% - Акцент1 2 8 2" xfId="1788"/>
    <cellStyle name="20% - Акцент1 2 8 3" xfId="11991"/>
    <cellStyle name="20% - Акцент1 2 9" xfId="12"/>
    <cellStyle name="20% — акцент1 2 9" xfId="11990"/>
    <cellStyle name="20% - Акцент1 2 9 2" xfId="1789"/>
    <cellStyle name="20% - Акцент1 2_46EE.2011(v1.0)" xfId="1790"/>
    <cellStyle name="20% — акцент1 20" xfId="1791"/>
    <cellStyle name="20% — акцент1 21" xfId="1792"/>
    <cellStyle name="20% — акцент1 22" xfId="1762"/>
    <cellStyle name="20% — акцент1 23" xfId="11139"/>
    <cellStyle name="20% — акцент1 24" xfId="12144"/>
    <cellStyle name="20% — акцент1 25" xfId="11077"/>
    <cellStyle name="20% — акцент1 26" xfId="11675"/>
    <cellStyle name="20% — акцент1 27" xfId="11060"/>
    <cellStyle name="20% — акцент1 28" xfId="11282"/>
    <cellStyle name="20% — акцент1 29" xfId="11159"/>
    <cellStyle name="20% - Акцент1 3" xfId="13"/>
    <cellStyle name="20% — акцент1 3" xfId="1794"/>
    <cellStyle name="20% - Акцент1 3 10" xfId="14"/>
    <cellStyle name="20% - Акцент1 3 10 2" xfId="1795"/>
    <cellStyle name="20% - Акцент1 3 11" xfId="1796"/>
    <cellStyle name="20% - Акцент1 3 12" xfId="5805"/>
    <cellStyle name="20% - Акцент1 3 13" xfId="5863"/>
    <cellStyle name="20% - Акцент1 3 14" xfId="5974"/>
    <cellStyle name="20% - Акцент1 3 15" xfId="6060"/>
    <cellStyle name="20% - Акцент1 3 16" xfId="1793"/>
    <cellStyle name="20% - Акцент1 3 17" xfId="11144"/>
    <cellStyle name="20% - Акцент1 3 18" xfId="11641"/>
    <cellStyle name="20% - Акцент1 3 19" xfId="11079"/>
    <cellStyle name="20% - Акцент1 3 2" xfId="15"/>
    <cellStyle name="20% - Акцент1 3 2 2" xfId="1798"/>
    <cellStyle name="20% - Акцент1 3 2 3" xfId="6856"/>
    <cellStyle name="20% - Акцент1 3 2 4" xfId="1797"/>
    <cellStyle name="20% - Акцент1 3 20" xfId="11631"/>
    <cellStyle name="20% - Акцент1 3 21" xfId="11417"/>
    <cellStyle name="20% - Акцент1 3 22" xfId="11487"/>
    <cellStyle name="20% - Акцент1 3 23" xfId="12173"/>
    <cellStyle name="20% - Акцент1 3 3" xfId="16"/>
    <cellStyle name="20% - Акцент1 3 3 2" xfId="1800"/>
    <cellStyle name="20% - Акцент1 3 3 3" xfId="6857"/>
    <cellStyle name="20% - Акцент1 3 3 4" xfId="1799"/>
    <cellStyle name="20% - Акцент1 3 4" xfId="17"/>
    <cellStyle name="20% - Акцент1 3 4 2" xfId="6858"/>
    <cellStyle name="20% - Акцент1 3 4 2 2" xfId="6859"/>
    <cellStyle name="20% - Акцент1 3 4 3" xfId="1801"/>
    <cellStyle name="20% - Акцент1 3 5" xfId="18"/>
    <cellStyle name="20% - Акцент1 3 5 2" xfId="1802"/>
    <cellStyle name="20% - Акцент1 3 6" xfId="19"/>
    <cellStyle name="20% - Акцент1 3 6 2" xfId="1803"/>
    <cellStyle name="20% - Акцент1 3 7" xfId="20"/>
    <cellStyle name="20% - Акцент1 3 7 2" xfId="1804"/>
    <cellStyle name="20% - Акцент1 3 8" xfId="21"/>
    <cellStyle name="20% - Акцент1 3 8 2" xfId="1805"/>
    <cellStyle name="20% - Акцент1 3 9" xfId="22"/>
    <cellStyle name="20% - Акцент1 3 9 2" xfId="1806"/>
    <cellStyle name="20% - Акцент1 3_46EE.2011(v1.0)" xfId="1807"/>
    <cellStyle name="20% - Акцент1 4" xfId="1808"/>
    <cellStyle name="20% — акцент1 4" xfId="1809"/>
    <cellStyle name="20% - Акцент1 4 2" xfId="1810"/>
    <cellStyle name="20% - Акцент1 4 2 2" xfId="1811"/>
    <cellStyle name="20% - Акцент1 4 2 3" xfId="6860"/>
    <cellStyle name="20% - Акцент1 4 3" xfId="1812"/>
    <cellStyle name="20% - Акцент1 4 3 2" xfId="1813"/>
    <cellStyle name="20% - Акцент1 4 3 3" xfId="6861"/>
    <cellStyle name="20% - Акцент1 4 4" xfId="6061"/>
    <cellStyle name="20% - Акцент1 4 4 2" xfId="6862"/>
    <cellStyle name="20% - Акцент1 4_46EE.2011(v1.0)" xfId="1814"/>
    <cellStyle name="20% - Акцент1 5" xfId="1815"/>
    <cellStyle name="20% — акцент1 5" xfId="1816"/>
    <cellStyle name="20% - Акцент1 5 2" xfId="1817"/>
    <cellStyle name="20% - Акцент1 5 2 2" xfId="1818"/>
    <cellStyle name="20% - Акцент1 5 2 3" xfId="6863"/>
    <cellStyle name="20% - Акцент1 5 3" xfId="1819"/>
    <cellStyle name="20% - Акцент1 5 3 2" xfId="1820"/>
    <cellStyle name="20% - Акцент1 5 3 3" xfId="6864"/>
    <cellStyle name="20% - Акцент1 5 4" xfId="6062"/>
    <cellStyle name="20% - Акцент1 5 4 2" xfId="6865"/>
    <cellStyle name="20% - Акцент1 5_46EE.2011(v1.0)" xfId="1821"/>
    <cellStyle name="20% - Акцент1 6" xfId="1822"/>
    <cellStyle name="20% — акцент1 6" xfId="1823"/>
    <cellStyle name="20% - Акцент1 6 2" xfId="1824"/>
    <cellStyle name="20% - Акцент1 6 2 2" xfId="1825"/>
    <cellStyle name="20% - Акцент1 6 2 3" xfId="6866"/>
    <cellStyle name="20% - Акцент1 6 3" xfId="1826"/>
    <cellStyle name="20% - Акцент1 6 3 2" xfId="1827"/>
    <cellStyle name="20% - Акцент1 6 3 3" xfId="6867"/>
    <cellStyle name="20% - Акцент1 6 4" xfId="6063"/>
    <cellStyle name="20% - Акцент1 6 4 2" xfId="6868"/>
    <cellStyle name="20% - Акцент1 6_46EE.2011(v1.0)" xfId="1828"/>
    <cellStyle name="20% - Акцент1 7" xfId="1829"/>
    <cellStyle name="20% — акцент1 7" xfId="1830"/>
    <cellStyle name="20% - Акцент1 7 2" xfId="1831"/>
    <cellStyle name="20% - Акцент1 7 2 2" xfId="1832"/>
    <cellStyle name="20% - Акцент1 7 2 3" xfId="6869"/>
    <cellStyle name="20% - Акцент1 7 3" xfId="1833"/>
    <cellStyle name="20% - Акцент1 7 3 2" xfId="1834"/>
    <cellStyle name="20% - Акцент1 7 3 3" xfId="6870"/>
    <cellStyle name="20% - Акцент1 7 4" xfId="6064"/>
    <cellStyle name="20% - Акцент1 7 4 2" xfId="6871"/>
    <cellStyle name="20% - Акцент1 7_46EE.2011(v1.0)" xfId="1835"/>
    <cellStyle name="20% - Акцент1 8" xfId="1836"/>
    <cellStyle name="20% — акцент1 8" xfId="1837"/>
    <cellStyle name="20% - Акцент1 8 2" xfId="1838"/>
    <cellStyle name="20% - Акцент1 8 2 2" xfId="1839"/>
    <cellStyle name="20% - Акцент1 8 2 3" xfId="6872"/>
    <cellStyle name="20% - Акцент1 8 3" xfId="1840"/>
    <cellStyle name="20% - Акцент1 8 3 2" xfId="1841"/>
    <cellStyle name="20% - Акцент1 8 3 3" xfId="6873"/>
    <cellStyle name="20% - Акцент1 8 4" xfId="1842"/>
    <cellStyle name="20% - Акцент1 8 5" xfId="6874"/>
    <cellStyle name="20% - Акцент1 8_46EE.2011(v1.0)" xfId="1843"/>
    <cellStyle name="20% - Акцент1 9" xfId="1844"/>
    <cellStyle name="20% — акцент1 9" xfId="1845"/>
    <cellStyle name="20% - Акцент1 9 2" xfId="1846"/>
    <cellStyle name="20% - Акцент1 9 2 2" xfId="1847"/>
    <cellStyle name="20% - Акцент1 9 2 3" xfId="6875"/>
    <cellStyle name="20% - Акцент1 9 3" xfId="1848"/>
    <cellStyle name="20% - Акцент1 9 3 2" xfId="1849"/>
    <cellStyle name="20% - Акцент1 9 3 3" xfId="6876"/>
    <cellStyle name="20% - Акцент1 9 4" xfId="1850"/>
    <cellStyle name="20% - Акцент1 9 5" xfId="6877"/>
    <cellStyle name="20% - Акцент1 9_46EE.2011(v1.0)" xfId="1851"/>
    <cellStyle name="20% — акцент1_Расчет тарифа на тэ 2015 СЛФ" xfId="1852"/>
    <cellStyle name="20% — акцент2" xfId="23"/>
    <cellStyle name="20% - Акцент2 10" xfId="1854"/>
    <cellStyle name="20% — акцент2 10" xfId="1855"/>
    <cellStyle name="20% - Акцент2 10 2" xfId="1856"/>
    <cellStyle name="20% - Акцент2 10 3" xfId="6878"/>
    <cellStyle name="20% - Акцент2 11" xfId="1857"/>
    <cellStyle name="20% — акцент2 11" xfId="1858"/>
    <cellStyle name="20% - Акцент2 11 2" xfId="1859"/>
    <cellStyle name="20% - Акцент2 11 3" xfId="6879"/>
    <cellStyle name="20% - Акцент2 12" xfId="6880"/>
    <cellStyle name="20% — акцент2 12" xfId="1860"/>
    <cellStyle name="20% - Акцент2 12 2" xfId="6881"/>
    <cellStyle name="20% - Акцент2 12 3" xfId="6882"/>
    <cellStyle name="20% - Акцент2 12 4" xfId="6883"/>
    <cellStyle name="20% - Акцент2 13" xfId="6884"/>
    <cellStyle name="20% — акцент2 13" xfId="1861"/>
    <cellStyle name="20% - Акцент2 13 2" xfId="6885"/>
    <cellStyle name="20% - Акцент2 13 3" xfId="6886"/>
    <cellStyle name="20% - Акцент2 13 4" xfId="6887"/>
    <cellStyle name="20% - Акцент2 14" xfId="6888"/>
    <cellStyle name="20% — акцент2 14" xfId="1862"/>
    <cellStyle name="20% - Акцент2 14 2" xfId="6889"/>
    <cellStyle name="20% - Акцент2 14 3" xfId="6890"/>
    <cellStyle name="20% - Акцент2 15" xfId="6891"/>
    <cellStyle name="20% — акцент2 15" xfId="1863"/>
    <cellStyle name="20% - Акцент2 15 2" xfId="6892"/>
    <cellStyle name="20% - Акцент2 15 3" xfId="6893"/>
    <cellStyle name="20% - Акцент2 16" xfId="6894"/>
    <cellStyle name="20% — акцент2 16" xfId="1864"/>
    <cellStyle name="20% - Акцент2 16 2" xfId="6895"/>
    <cellStyle name="20% - Акцент2 16 3" xfId="6896"/>
    <cellStyle name="20% - Акцент2 17" xfId="6897"/>
    <cellStyle name="20% — акцент2 17" xfId="1865"/>
    <cellStyle name="20% - Акцент2 18" xfId="6898"/>
    <cellStyle name="20% — акцент2 18" xfId="1866"/>
    <cellStyle name="20% — акцент2 19" xfId="1867"/>
    <cellStyle name="20% - Акцент2 2" xfId="24"/>
    <cellStyle name="20% — акцент2 2" xfId="25"/>
    <cellStyle name="20% - Акцент2 2 1" xfId="6899"/>
    <cellStyle name="20% - Акцент2 2 10" xfId="26"/>
    <cellStyle name="20% - Акцент2 2 10 2" xfId="1870"/>
    <cellStyle name="20% - Акцент2 2 11" xfId="5806"/>
    <cellStyle name="20% - Акцент2 2 11 2" xfId="10810"/>
    <cellStyle name="20% - Акцент2 2 11 3" xfId="6066"/>
    <cellStyle name="20% - Акцент2 2 12" xfId="5923"/>
    <cellStyle name="20% - Акцент2 2 12 2" xfId="10811"/>
    <cellStyle name="20% - Акцент2 2 13" xfId="5973"/>
    <cellStyle name="20% - Акцент2 2 14" xfId="6900"/>
    <cellStyle name="20% - Акцент2 2 15" xfId="6901"/>
    <cellStyle name="20% - Акцент2 2 16" xfId="6902"/>
    <cellStyle name="20% - Акцент2 2 16 2" xfId="10812"/>
    <cellStyle name="20% - Акцент2 2 17" xfId="10813"/>
    <cellStyle name="20% - Акцент2 2 18" xfId="10814"/>
    <cellStyle name="20% - Акцент2 2 19" xfId="10815"/>
    <cellStyle name="20% - Акцент2 2 2" xfId="27"/>
    <cellStyle name="20% — акцент2 2 2" xfId="1869"/>
    <cellStyle name="20% - Акцент2 2 2 10" xfId="12194"/>
    <cellStyle name="20% - Акцент2 2 2 2" xfId="1872"/>
    <cellStyle name="20% - Акцент2 2 2 2 2" xfId="6903"/>
    <cellStyle name="20% - Акцент2 2 2 2 3" xfId="6067"/>
    <cellStyle name="20% - Акцент2 2 2 3" xfId="1871"/>
    <cellStyle name="20% - Акцент2 2 2 4" xfId="11150"/>
    <cellStyle name="20% - Акцент2 2 2 5" xfId="11608"/>
    <cellStyle name="20% - Акцент2 2 2 6" xfId="11082"/>
    <cellStyle name="20% - Акцент2 2 2 7" xfId="11629"/>
    <cellStyle name="20% - Акцент2 2 2 8" xfId="11386"/>
    <cellStyle name="20% - Акцент2 2 2 9" xfId="11244"/>
    <cellStyle name="20% - Акцент2 2 20" xfId="6065"/>
    <cellStyle name="20% - Акцент2 2 21" xfId="1868"/>
    <cellStyle name="20% - Акцент2 2 22" xfId="11148"/>
    <cellStyle name="20% - Акцент2 2 23" xfId="11609"/>
    <cellStyle name="20% - Акцент2 2 24" xfId="11081"/>
    <cellStyle name="20% - Акцент2 2 25" xfId="11630"/>
    <cellStyle name="20% - Акцент2 2 26" xfId="11869"/>
    <cellStyle name="20% - Акцент2 2 27" xfId="11726"/>
    <cellStyle name="20% - Акцент2 2 28" xfId="11771"/>
    <cellStyle name="20% - Акцент2 2 3" xfId="28"/>
    <cellStyle name="20% — акцент2 2 3" xfId="11149"/>
    <cellStyle name="20% - Акцент2 2 3 10" xfId="11724"/>
    <cellStyle name="20% - Акцент2 2 3 2" xfId="1874"/>
    <cellStyle name="20% - Акцент2 2 3 3" xfId="6904"/>
    <cellStyle name="20% - Акцент2 2 3 4" xfId="1873"/>
    <cellStyle name="20% - Акцент2 2 3 5" xfId="12134"/>
    <cellStyle name="20% - Акцент2 2 3 6" xfId="12171"/>
    <cellStyle name="20% - Акцент2 2 3 7" xfId="11667"/>
    <cellStyle name="20% - Акцент2 2 3 8" xfId="11387"/>
    <cellStyle name="20% - Акцент2 2 3 9" xfId="11445"/>
    <cellStyle name="20% - Акцент2 2 4" xfId="29"/>
    <cellStyle name="20% — акцент2 2 4" xfId="12135"/>
    <cellStyle name="20% - Акцент2 2 4 2" xfId="6905"/>
    <cellStyle name="20% - Акцент2 2 4 3" xfId="1875"/>
    <cellStyle name="20% - Акцент2 2 4 4" xfId="12172"/>
    <cellStyle name="20% - Акцент2 2 4 5" xfId="12190"/>
    <cellStyle name="20% - Акцент2 2 4 6" xfId="11254"/>
    <cellStyle name="20% - Акцент2 2 4 7" xfId="11707"/>
    <cellStyle name="20% - Акцент2 2 4 8" xfId="11052"/>
    <cellStyle name="20% - Акцент2 2 5" xfId="30"/>
    <cellStyle name="20% — акцент2 2 5" xfId="11433"/>
    <cellStyle name="20% - Акцент2 2 5 2" xfId="6906"/>
    <cellStyle name="20% - Акцент2 2 5 3" xfId="1876"/>
    <cellStyle name="20% - Акцент2 2 5 4" xfId="12161"/>
    <cellStyle name="20% - Акцент2 2 5 5" xfId="11812"/>
    <cellStyle name="20% - Акцент2 2 5 6" xfId="11664"/>
    <cellStyle name="20% - Акцент2 2 5 7" xfId="11392"/>
    <cellStyle name="20% - Акцент2 2 6" xfId="31"/>
    <cellStyle name="20% — акцент2 2 6" xfId="11501"/>
    <cellStyle name="20% - Акцент2 2 6 2" xfId="1877"/>
    <cellStyle name="20% - Акцент2 2 6 3" xfId="11255"/>
    <cellStyle name="20% - Акцент2 2 6 4" xfId="12211"/>
    <cellStyle name="20% - Акцент2 2 6 5" xfId="12044"/>
    <cellStyle name="20% - Акцент2 2 7" xfId="32"/>
    <cellStyle name="20% — акцент2 2 7" xfId="11670"/>
    <cellStyle name="20% - Акцент2 2 7 2" xfId="1878"/>
    <cellStyle name="20% - Акцент2 2 7 3" xfId="11527"/>
    <cellStyle name="20% - Акцент2 2 7 4" xfId="11054"/>
    <cellStyle name="20% - Акцент2 2 8" xfId="33"/>
    <cellStyle name="20% — акцент2 2 8" xfId="11721"/>
    <cellStyle name="20% - Акцент2 2 8 2" xfId="1879"/>
    <cellStyle name="20% - Акцент2 2 8 3" xfId="11053"/>
    <cellStyle name="20% - Акцент2 2 9" xfId="34"/>
    <cellStyle name="20% — акцент2 2 9" xfId="11405"/>
    <cellStyle name="20% - Акцент2 2 9 2" xfId="1880"/>
    <cellStyle name="20% - Акцент2 2_46EE.2011(v1.0)" xfId="1881"/>
    <cellStyle name="20% — акцент2 20" xfId="1882"/>
    <cellStyle name="20% — акцент2 21" xfId="1883"/>
    <cellStyle name="20% — акцент2 22" xfId="1853"/>
    <cellStyle name="20% — акцент2 23" xfId="11146"/>
    <cellStyle name="20% — акцент2 24" xfId="12137"/>
    <cellStyle name="20% — акцент2 25" xfId="11432"/>
    <cellStyle name="20% — акцент2 26" xfId="11218"/>
    <cellStyle name="20% — акцент2 27" xfId="11364"/>
    <cellStyle name="20% — акцент2 28" xfId="11238"/>
    <cellStyle name="20% — акцент2 29" xfId="12057"/>
    <cellStyle name="20% - Акцент2 3" xfId="35"/>
    <cellStyle name="20% — акцент2 3" xfId="1885"/>
    <cellStyle name="20% - Акцент2 3 10" xfId="36"/>
    <cellStyle name="20% - Акцент2 3 10 2" xfId="1886"/>
    <cellStyle name="20% - Акцент2 3 11" xfId="1887"/>
    <cellStyle name="20% - Акцент2 3 12" xfId="5807"/>
    <cellStyle name="20% - Акцент2 3 13" xfId="5922"/>
    <cellStyle name="20% - Акцент2 3 14" xfId="5972"/>
    <cellStyle name="20% - Акцент2 3 15" xfId="6068"/>
    <cellStyle name="20% - Акцент2 3 16" xfId="1884"/>
    <cellStyle name="20% - Акцент2 3 17" xfId="11151"/>
    <cellStyle name="20% - Акцент2 3 18" xfId="12133"/>
    <cellStyle name="20% - Акцент2 3 19" xfId="11752"/>
    <cellStyle name="20% - Акцент2 3 2" xfId="37"/>
    <cellStyle name="20% - Акцент2 3 2 2" xfId="1889"/>
    <cellStyle name="20% - Акцент2 3 2 3" xfId="6907"/>
    <cellStyle name="20% - Акцент2 3 2 4" xfId="1888"/>
    <cellStyle name="20% - Акцент2 3 20" xfId="11683"/>
    <cellStyle name="20% - Акцент2 3 21" xfId="11677"/>
    <cellStyle name="20% - Акцент2 3 22" xfId="11951"/>
    <cellStyle name="20% - Акцент2 3 23" xfId="12096"/>
    <cellStyle name="20% - Акцент2 3 3" xfId="38"/>
    <cellStyle name="20% - Акцент2 3 3 2" xfId="1891"/>
    <cellStyle name="20% - Акцент2 3 3 3" xfId="6908"/>
    <cellStyle name="20% - Акцент2 3 3 4" xfId="1890"/>
    <cellStyle name="20% - Акцент2 3 4" xfId="39"/>
    <cellStyle name="20% - Акцент2 3 4 2" xfId="6909"/>
    <cellStyle name="20% - Акцент2 3 4 2 2" xfId="6910"/>
    <cellStyle name="20% - Акцент2 3 4 3" xfId="1892"/>
    <cellStyle name="20% - Акцент2 3 5" xfId="40"/>
    <cellStyle name="20% - Акцент2 3 5 2" xfId="1893"/>
    <cellStyle name="20% - Акцент2 3 6" xfId="41"/>
    <cellStyle name="20% - Акцент2 3 6 2" xfId="1894"/>
    <cellStyle name="20% - Акцент2 3 7" xfId="42"/>
    <cellStyle name="20% - Акцент2 3 7 2" xfId="1895"/>
    <cellStyle name="20% - Акцент2 3 8" xfId="43"/>
    <cellStyle name="20% - Акцент2 3 8 2" xfId="1896"/>
    <cellStyle name="20% - Акцент2 3 9" xfId="44"/>
    <cellStyle name="20% - Акцент2 3 9 2" xfId="1897"/>
    <cellStyle name="20% - Акцент2 3_46EE.2011(v1.0)" xfId="1898"/>
    <cellStyle name="20% - Акцент2 4" xfId="1899"/>
    <cellStyle name="20% — акцент2 4" xfId="1900"/>
    <cellStyle name="20% - Акцент2 4 2" xfId="1901"/>
    <cellStyle name="20% - Акцент2 4 2 2" xfId="1902"/>
    <cellStyle name="20% - Акцент2 4 2 3" xfId="6911"/>
    <cellStyle name="20% - Акцент2 4 3" xfId="1903"/>
    <cellStyle name="20% - Акцент2 4 3 2" xfId="1904"/>
    <cellStyle name="20% - Акцент2 4 3 3" xfId="6912"/>
    <cellStyle name="20% - Акцент2 4 4" xfId="6069"/>
    <cellStyle name="20% - Акцент2 4 4 2" xfId="6913"/>
    <cellStyle name="20% - Акцент2 4_46EE.2011(v1.0)" xfId="1905"/>
    <cellStyle name="20% - Акцент2 5" xfId="1906"/>
    <cellStyle name="20% — акцент2 5" xfId="1907"/>
    <cellStyle name="20% - Акцент2 5 2" xfId="1908"/>
    <cellStyle name="20% - Акцент2 5 2 2" xfId="1909"/>
    <cellStyle name="20% - Акцент2 5 2 3" xfId="6914"/>
    <cellStyle name="20% - Акцент2 5 3" xfId="1910"/>
    <cellStyle name="20% - Акцент2 5 3 2" xfId="1911"/>
    <cellStyle name="20% - Акцент2 5 3 3" xfId="6915"/>
    <cellStyle name="20% - Акцент2 5 4" xfId="6070"/>
    <cellStyle name="20% - Акцент2 5 4 2" xfId="6916"/>
    <cellStyle name="20% - Акцент2 5_46EE.2011(v1.0)" xfId="1912"/>
    <cellStyle name="20% - Акцент2 6" xfId="1913"/>
    <cellStyle name="20% — акцент2 6" xfId="1914"/>
    <cellStyle name="20% - Акцент2 6 2" xfId="1915"/>
    <cellStyle name="20% - Акцент2 6 2 2" xfId="1916"/>
    <cellStyle name="20% - Акцент2 6 2 3" xfId="6917"/>
    <cellStyle name="20% - Акцент2 6 3" xfId="1917"/>
    <cellStyle name="20% - Акцент2 6 3 2" xfId="1918"/>
    <cellStyle name="20% - Акцент2 6 3 3" xfId="6918"/>
    <cellStyle name="20% - Акцент2 6 4" xfId="6071"/>
    <cellStyle name="20% - Акцент2 6 4 2" xfId="6919"/>
    <cellStyle name="20% - Акцент2 6_46EE.2011(v1.0)" xfId="1919"/>
    <cellStyle name="20% - Акцент2 7" xfId="1920"/>
    <cellStyle name="20% — акцент2 7" xfId="1921"/>
    <cellStyle name="20% - Акцент2 7 2" xfId="1922"/>
    <cellStyle name="20% - Акцент2 7 2 2" xfId="1923"/>
    <cellStyle name="20% - Акцент2 7 2 3" xfId="6920"/>
    <cellStyle name="20% - Акцент2 7 3" xfId="1924"/>
    <cellStyle name="20% - Акцент2 7 3 2" xfId="1925"/>
    <cellStyle name="20% - Акцент2 7 3 3" xfId="6921"/>
    <cellStyle name="20% - Акцент2 7 4" xfId="6072"/>
    <cellStyle name="20% - Акцент2 7 4 2" xfId="6922"/>
    <cellStyle name="20% - Акцент2 7_46EE.2011(v1.0)" xfId="1926"/>
    <cellStyle name="20% - Акцент2 8" xfId="1927"/>
    <cellStyle name="20% — акцент2 8" xfId="1928"/>
    <cellStyle name="20% - Акцент2 8 2" xfId="1929"/>
    <cellStyle name="20% - Акцент2 8 2 2" xfId="1930"/>
    <cellStyle name="20% - Акцент2 8 2 3" xfId="6923"/>
    <cellStyle name="20% - Акцент2 8 3" xfId="1931"/>
    <cellStyle name="20% - Акцент2 8 3 2" xfId="1932"/>
    <cellStyle name="20% - Акцент2 8 3 3" xfId="6924"/>
    <cellStyle name="20% - Акцент2 8 4" xfId="1933"/>
    <cellStyle name="20% - Акцент2 8 5" xfId="6925"/>
    <cellStyle name="20% - Акцент2 8_46EE.2011(v1.0)" xfId="1934"/>
    <cellStyle name="20% - Акцент2 9" xfId="1935"/>
    <cellStyle name="20% — акцент2 9" xfId="1936"/>
    <cellStyle name="20% - Акцент2 9 2" xfId="1937"/>
    <cellStyle name="20% - Акцент2 9 2 2" xfId="1938"/>
    <cellStyle name="20% - Акцент2 9 2 3" xfId="6926"/>
    <cellStyle name="20% - Акцент2 9 3" xfId="1939"/>
    <cellStyle name="20% - Акцент2 9 3 2" xfId="1940"/>
    <cellStyle name="20% - Акцент2 9 3 3" xfId="6927"/>
    <cellStyle name="20% - Акцент2 9 4" xfId="1941"/>
    <cellStyle name="20% - Акцент2 9 5" xfId="6928"/>
    <cellStyle name="20% - Акцент2 9_46EE.2011(v1.0)" xfId="1942"/>
    <cellStyle name="20% — акцент2_Расчет тарифа на тэ 2015 СЛФ" xfId="1943"/>
    <cellStyle name="20% — акцент3" xfId="45"/>
    <cellStyle name="20% - Акцент3 10" xfId="1945"/>
    <cellStyle name="20% — акцент3 10" xfId="1946"/>
    <cellStyle name="20% - Акцент3 10 2" xfId="1947"/>
    <cellStyle name="20% - Акцент3 10 3" xfId="6929"/>
    <cellStyle name="20% - Акцент3 11" xfId="1948"/>
    <cellStyle name="20% — акцент3 11" xfId="1949"/>
    <cellStyle name="20% - Акцент3 11 2" xfId="1950"/>
    <cellStyle name="20% - Акцент3 11 3" xfId="6930"/>
    <cellStyle name="20% - Акцент3 12" xfId="6931"/>
    <cellStyle name="20% — акцент3 12" xfId="1951"/>
    <cellStyle name="20% - Акцент3 12 2" xfId="6932"/>
    <cellStyle name="20% - Акцент3 12 3" xfId="6933"/>
    <cellStyle name="20% - Акцент3 12 4" xfId="6934"/>
    <cellStyle name="20% - Акцент3 13" xfId="6935"/>
    <cellStyle name="20% — акцент3 13" xfId="1952"/>
    <cellStyle name="20% - Акцент3 13 2" xfId="6936"/>
    <cellStyle name="20% - Акцент3 13 3" xfId="6937"/>
    <cellStyle name="20% - Акцент3 13 4" xfId="6938"/>
    <cellStyle name="20% - Акцент3 14" xfId="6939"/>
    <cellStyle name="20% — акцент3 14" xfId="1953"/>
    <cellStyle name="20% - Акцент3 14 2" xfId="6940"/>
    <cellStyle name="20% - Акцент3 14 3" xfId="6941"/>
    <cellStyle name="20% - Акцент3 15" xfId="6942"/>
    <cellStyle name="20% — акцент3 15" xfId="1954"/>
    <cellStyle name="20% - Акцент3 15 2" xfId="6943"/>
    <cellStyle name="20% - Акцент3 15 3" xfId="6944"/>
    <cellStyle name="20% - Акцент3 16" xfId="6945"/>
    <cellStyle name="20% — акцент3 16" xfId="1955"/>
    <cellStyle name="20% - Акцент3 16 2" xfId="6946"/>
    <cellStyle name="20% - Акцент3 16 3" xfId="6947"/>
    <cellStyle name="20% - Акцент3 17" xfId="6948"/>
    <cellStyle name="20% — акцент3 17" xfId="1956"/>
    <cellStyle name="20% - Акцент3 18" xfId="6949"/>
    <cellStyle name="20% — акцент3 18" xfId="1957"/>
    <cellStyle name="20% — акцент3 19" xfId="1958"/>
    <cellStyle name="20% - Акцент3 2" xfId="46"/>
    <cellStyle name="20% — акцент3 2" xfId="47"/>
    <cellStyle name="20% - Акцент3 2 1" xfId="6950"/>
    <cellStyle name="20% - Акцент3 2 10" xfId="48"/>
    <cellStyle name="20% - Акцент3 2 10 2" xfId="1961"/>
    <cellStyle name="20% - Акцент3 2 11" xfId="5808"/>
    <cellStyle name="20% - Акцент3 2 11 2" xfId="10816"/>
    <cellStyle name="20% - Акцент3 2 11 3" xfId="6074"/>
    <cellStyle name="20% - Акцент3 2 12" xfId="5921"/>
    <cellStyle name="20% - Акцент3 2 12 2" xfId="10817"/>
    <cellStyle name="20% - Акцент3 2 13" xfId="5971"/>
    <cellStyle name="20% - Акцент3 2 14" xfId="6951"/>
    <cellStyle name="20% - Акцент3 2 15" xfId="6952"/>
    <cellStyle name="20% - Акцент3 2 16" xfId="6953"/>
    <cellStyle name="20% - Акцент3 2 16 2" xfId="10818"/>
    <cellStyle name="20% - Акцент3 2 17" xfId="10819"/>
    <cellStyle name="20% - Акцент3 2 18" xfId="10820"/>
    <cellStyle name="20% - Акцент3 2 19" xfId="10821"/>
    <cellStyle name="20% - Акцент3 2 2" xfId="49"/>
    <cellStyle name="20% — акцент3 2 2" xfId="1960"/>
    <cellStyle name="20% - Акцент3 2 2 10" xfId="11844"/>
    <cellStyle name="20% - Акцент3 2 2 2" xfId="1963"/>
    <cellStyle name="20% - Акцент3 2 2 2 2" xfId="6954"/>
    <cellStyle name="20% - Акцент3 2 2 2 3" xfId="6075"/>
    <cellStyle name="20% - Акцент3 2 2 3" xfId="1962"/>
    <cellStyle name="20% - Акцент3 2 2 4" xfId="11162"/>
    <cellStyle name="20% - Акцент3 2 2 5" xfId="11606"/>
    <cellStyle name="20% - Акцент3 2 2 6" xfId="11086"/>
    <cellStyle name="20% - Акцент3 2 2 7" xfId="12160"/>
    <cellStyle name="20% - Акцент3 2 2 8" xfId="11896"/>
    <cellStyle name="20% - Акцент3 2 2 9" xfId="11669"/>
    <cellStyle name="20% - Акцент3 2 20" xfId="6073"/>
    <cellStyle name="20% - Акцент3 2 21" xfId="1959"/>
    <cellStyle name="20% - Акцент3 2 22" xfId="11160"/>
    <cellStyle name="20% - Акцент3 2 23" xfId="11607"/>
    <cellStyle name="20% - Акцент3 2 24" xfId="11084"/>
    <cellStyle name="20% - Акцент3 2 25" xfId="11739"/>
    <cellStyle name="20% - Акцент3 2 26" xfId="12052"/>
    <cellStyle name="20% - Акцент3 2 27" xfId="11706"/>
    <cellStyle name="20% - Акцент3 2 28" xfId="11055"/>
    <cellStyle name="20% - Акцент3 2 3" xfId="50"/>
    <cellStyle name="20% — акцент3 2 3" xfId="11161"/>
    <cellStyle name="20% - Акцент3 2 3 10" xfId="11056"/>
    <cellStyle name="20% - Акцент3 2 3 2" xfId="1965"/>
    <cellStyle name="20% - Акцент3 2 3 3" xfId="6955"/>
    <cellStyle name="20% - Акцент3 2 3 4" xfId="1964"/>
    <cellStyle name="20% - Акцент3 2 3 5" xfId="12129"/>
    <cellStyle name="20% - Акцент3 2 3 6" xfId="11087"/>
    <cellStyle name="20% - Акцент3 2 3 7" xfId="11628"/>
    <cellStyle name="20% - Акцент3 2 3 8" xfId="11897"/>
    <cellStyle name="20% - Акцент3 2 3 9" xfId="11633"/>
    <cellStyle name="20% - Акцент3 2 4" xfId="51"/>
    <cellStyle name="20% — акцент3 2 4" xfId="12130"/>
    <cellStyle name="20% - Акцент3 2 4 2" xfId="6956"/>
    <cellStyle name="20% - Акцент3 2 4 3" xfId="1966"/>
    <cellStyle name="20% - Акцент3 2 4 4" xfId="11399"/>
    <cellStyle name="20% - Акцент3 2 4 5" xfId="12045"/>
    <cellStyle name="20% - Акцент3 2 4 6" xfId="12200"/>
    <cellStyle name="20% - Акцент3 2 4 7" xfId="11923"/>
    <cellStyle name="20% - Акцент3 2 4 8" xfId="11841"/>
    <cellStyle name="20% - Акцент3 2 5" xfId="52"/>
    <cellStyle name="20% — акцент3 2 5" xfId="11945"/>
    <cellStyle name="20% - Акцент3 2 5 2" xfId="6957"/>
    <cellStyle name="20% - Акцент3 2 5 3" xfId="1967"/>
    <cellStyle name="20% - Акцент3 2 5 4" xfId="11215"/>
    <cellStyle name="20% - Акцент3 2 5 5" xfId="11588"/>
    <cellStyle name="20% - Акцент3 2 5 6" xfId="11526"/>
    <cellStyle name="20% - Акцент3 2 5 7" xfId="12199"/>
    <cellStyle name="20% - Акцент3 2 6" xfId="53"/>
    <cellStyle name="20% — акцент3 2 6" xfId="11802"/>
    <cellStyle name="20% - Акцент3 2 6 2" xfId="1968"/>
    <cellStyle name="20% - Акцент3 2 6 3" xfId="11418"/>
    <cellStyle name="20% - Акцент3 2 6 4" xfId="12167"/>
    <cellStyle name="20% - Акцент3 2 6 5" xfId="11680"/>
    <cellStyle name="20% - Акцент3 2 7" xfId="54"/>
    <cellStyle name="20% — акцент3 2 7" xfId="11366"/>
    <cellStyle name="20% - Акцент3 2 7 2" xfId="1969"/>
    <cellStyle name="20% - Акцент3 2 7 3" xfId="12186"/>
    <cellStyle name="20% - Акцент3 2 7 4" xfId="12084"/>
    <cellStyle name="20% - Акцент3 2 8" xfId="55"/>
    <cellStyle name="20% — акцент3 2 8" xfId="11663"/>
    <cellStyle name="20% - Акцент3 2 8 2" xfId="1970"/>
    <cellStyle name="20% - Акцент3 2 8 3" xfId="11308"/>
    <cellStyle name="20% - Акцент3 2 9" xfId="56"/>
    <cellStyle name="20% — акцент3 2 9" xfId="11355"/>
    <cellStyle name="20% - Акцент3 2 9 2" xfId="1971"/>
    <cellStyle name="20% - Акцент3 2_46EE.2011(v1.0)" xfId="1972"/>
    <cellStyle name="20% — акцент3 20" xfId="1973"/>
    <cellStyle name="20% — акцент3 21" xfId="1974"/>
    <cellStyle name="20% — акцент3 22" xfId="1944"/>
    <cellStyle name="20% — акцент3 23" xfId="11158"/>
    <cellStyle name="20% — акцент3 24" xfId="12131"/>
    <cellStyle name="20% — акцент3 25" xfId="11944"/>
    <cellStyle name="20% — акцент3 26" xfId="11216"/>
    <cellStyle name="20% — акцент3 27" xfId="11587"/>
    <cellStyle name="20% — акцент3 28" xfId="11269"/>
    <cellStyle name="20% — акцент3 29" xfId="11152"/>
    <cellStyle name="20% - Акцент3 3" xfId="57"/>
    <cellStyle name="20% — акцент3 3" xfId="1976"/>
    <cellStyle name="20% - Акцент3 3 10" xfId="58"/>
    <cellStyle name="20% - Акцент3 3 10 2" xfId="1977"/>
    <cellStyle name="20% - Акцент3 3 11" xfId="1978"/>
    <cellStyle name="20% - Акцент3 3 12" xfId="5809"/>
    <cellStyle name="20% - Акцент3 3 13" xfId="5920"/>
    <cellStyle name="20% - Акцент3 3 14" xfId="5970"/>
    <cellStyle name="20% - Акцент3 3 15" xfId="6076"/>
    <cellStyle name="20% - Акцент3 3 16" xfId="1975"/>
    <cellStyle name="20% - Акцент3 3 17" xfId="11166"/>
    <cellStyle name="20% - Акцент3 3 18" xfId="12128"/>
    <cellStyle name="20% - Акцент3 3 19" xfId="11090"/>
    <cellStyle name="20% - Акцент3 3 2" xfId="59"/>
    <cellStyle name="20% - Акцент3 3 2 2" xfId="1980"/>
    <cellStyle name="20% - Акцент3 3 2 3" xfId="6958"/>
    <cellStyle name="20% - Акцент3 3 2 4" xfId="1979"/>
    <cellStyle name="20% - Акцент3 3 20" xfId="12159"/>
    <cellStyle name="20% - Акцент3 3 21" xfId="11870"/>
    <cellStyle name="20% - Акцент3 3 22" xfId="11806"/>
    <cellStyle name="20% - Акцент3 3 23" xfId="12047"/>
    <cellStyle name="20% - Акцент3 3 3" xfId="60"/>
    <cellStyle name="20% - Акцент3 3 3 2" xfId="1982"/>
    <cellStyle name="20% - Акцент3 3 3 3" xfId="6959"/>
    <cellStyle name="20% - Акцент3 3 3 4" xfId="1981"/>
    <cellStyle name="20% - Акцент3 3 4" xfId="61"/>
    <cellStyle name="20% - Акцент3 3 4 2" xfId="6960"/>
    <cellStyle name="20% - Акцент3 3 4 2 2" xfId="6961"/>
    <cellStyle name="20% - Акцент3 3 4 3" xfId="1983"/>
    <cellStyle name="20% - Акцент3 3 5" xfId="62"/>
    <cellStyle name="20% - Акцент3 3 5 2" xfId="1984"/>
    <cellStyle name="20% - Акцент3 3 6" xfId="63"/>
    <cellStyle name="20% - Акцент3 3 6 2" xfId="1985"/>
    <cellStyle name="20% - Акцент3 3 7" xfId="64"/>
    <cellStyle name="20% - Акцент3 3 7 2" xfId="1986"/>
    <cellStyle name="20% - Акцент3 3 8" xfId="65"/>
    <cellStyle name="20% - Акцент3 3 8 2" xfId="1987"/>
    <cellStyle name="20% - Акцент3 3 9" xfId="66"/>
    <cellStyle name="20% - Акцент3 3 9 2" xfId="1988"/>
    <cellStyle name="20% - Акцент3 3_46EE.2011(v1.0)" xfId="1989"/>
    <cellStyle name="20% - Акцент3 4" xfId="1990"/>
    <cellStyle name="20% — акцент3 4" xfId="1991"/>
    <cellStyle name="20% - Акцент3 4 2" xfId="1992"/>
    <cellStyle name="20% - Акцент3 4 2 2" xfId="1993"/>
    <cellStyle name="20% - Акцент3 4 2 3" xfId="6962"/>
    <cellStyle name="20% - Акцент3 4 3" xfId="1994"/>
    <cellStyle name="20% - Акцент3 4 3 2" xfId="1995"/>
    <cellStyle name="20% - Акцент3 4 3 3" xfId="6963"/>
    <cellStyle name="20% - Акцент3 4 4" xfId="6077"/>
    <cellStyle name="20% - Акцент3 4 4 2" xfId="6964"/>
    <cellStyle name="20% - Акцент3 4_46EE.2011(v1.0)" xfId="1996"/>
    <cellStyle name="20% - Акцент3 5" xfId="1997"/>
    <cellStyle name="20% — акцент3 5" xfId="1998"/>
    <cellStyle name="20% - Акцент3 5 2" xfId="1999"/>
    <cellStyle name="20% - Акцент3 5 2 2" xfId="2000"/>
    <cellStyle name="20% - Акцент3 5 2 3" xfId="6965"/>
    <cellStyle name="20% - Акцент3 5 3" xfId="2001"/>
    <cellStyle name="20% - Акцент3 5 3 2" xfId="2002"/>
    <cellStyle name="20% - Акцент3 5 3 3" xfId="6966"/>
    <cellStyle name="20% - Акцент3 5 4" xfId="6078"/>
    <cellStyle name="20% - Акцент3 5 4 2" xfId="6967"/>
    <cellStyle name="20% - Акцент3 5_46EE.2011(v1.0)" xfId="2003"/>
    <cellStyle name="20% - Акцент3 6" xfId="2004"/>
    <cellStyle name="20% — акцент3 6" xfId="2005"/>
    <cellStyle name="20% - Акцент3 6 2" xfId="2006"/>
    <cellStyle name="20% - Акцент3 6 2 2" xfId="2007"/>
    <cellStyle name="20% - Акцент3 6 2 3" xfId="6968"/>
    <cellStyle name="20% - Акцент3 6 3" xfId="2008"/>
    <cellStyle name="20% - Акцент3 6 3 2" xfId="2009"/>
    <cellStyle name="20% - Акцент3 6 3 3" xfId="6969"/>
    <cellStyle name="20% - Акцент3 6 4" xfId="6079"/>
    <cellStyle name="20% - Акцент3 6 4 2" xfId="6970"/>
    <cellStyle name="20% - Акцент3 6_46EE.2011(v1.0)" xfId="2010"/>
    <cellStyle name="20% - Акцент3 7" xfId="2011"/>
    <cellStyle name="20% — акцент3 7" xfId="2012"/>
    <cellStyle name="20% - Акцент3 7 2" xfId="2013"/>
    <cellStyle name="20% - Акцент3 7 2 2" xfId="2014"/>
    <cellStyle name="20% - Акцент3 7 2 3" xfId="6971"/>
    <cellStyle name="20% - Акцент3 7 3" xfId="2015"/>
    <cellStyle name="20% - Акцент3 7 3 2" xfId="2016"/>
    <cellStyle name="20% - Акцент3 7 3 3" xfId="6972"/>
    <cellStyle name="20% - Акцент3 7 4" xfId="6080"/>
    <cellStyle name="20% - Акцент3 7 4 2" xfId="6973"/>
    <cellStyle name="20% - Акцент3 7_46EE.2011(v1.0)" xfId="2017"/>
    <cellStyle name="20% - Акцент3 8" xfId="2018"/>
    <cellStyle name="20% — акцент3 8" xfId="2019"/>
    <cellStyle name="20% - Акцент3 8 2" xfId="2020"/>
    <cellStyle name="20% - Акцент3 8 2 2" xfId="2021"/>
    <cellStyle name="20% - Акцент3 8 2 3" xfId="6974"/>
    <cellStyle name="20% - Акцент3 8 3" xfId="2022"/>
    <cellStyle name="20% - Акцент3 8 3 2" xfId="2023"/>
    <cellStyle name="20% - Акцент3 8 3 3" xfId="6975"/>
    <cellStyle name="20% - Акцент3 8 4" xfId="2024"/>
    <cellStyle name="20% - Акцент3 8 5" xfId="6976"/>
    <cellStyle name="20% - Акцент3 8_46EE.2011(v1.0)" xfId="2025"/>
    <cellStyle name="20% - Акцент3 9" xfId="2026"/>
    <cellStyle name="20% — акцент3 9" xfId="2027"/>
    <cellStyle name="20% - Акцент3 9 2" xfId="2028"/>
    <cellStyle name="20% - Акцент3 9 2 2" xfId="2029"/>
    <cellStyle name="20% - Акцент3 9 2 3" xfId="6977"/>
    <cellStyle name="20% - Акцент3 9 3" xfId="2030"/>
    <cellStyle name="20% - Акцент3 9 3 2" xfId="2031"/>
    <cellStyle name="20% - Акцент3 9 3 3" xfId="6978"/>
    <cellStyle name="20% - Акцент3 9 4" xfId="2032"/>
    <cellStyle name="20% - Акцент3 9 5" xfId="6979"/>
    <cellStyle name="20% - Акцент3 9_46EE.2011(v1.0)" xfId="2033"/>
    <cellStyle name="20% — акцент3_Расчет тарифа на тэ 2015 СЛФ" xfId="2034"/>
    <cellStyle name="20% — акцент4" xfId="67"/>
    <cellStyle name="20% - Акцент4 10" xfId="2036"/>
    <cellStyle name="20% — акцент4 10" xfId="2037"/>
    <cellStyle name="20% - Акцент4 10 2" xfId="2038"/>
    <cellStyle name="20% - Акцент4 10 3" xfId="6980"/>
    <cellStyle name="20% - Акцент4 11" xfId="2039"/>
    <cellStyle name="20% — акцент4 11" xfId="2040"/>
    <cellStyle name="20% - Акцент4 11 2" xfId="2041"/>
    <cellStyle name="20% - Акцент4 11 3" xfId="6981"/>
    <cellStyle name="20% - Акцент4 12" xfId="6982"/>
    <cellStyle name="20% — акцент4 12" xfId="2042"/>
    <cellStyle name="20% - Акцент4 12 2" xfId="6983"/>
    <cellStyle name="20% - Акцент4 12 3" xfId="6984"/>
    <cellStyle name="20% - Акцент4 12 4" xfId="6985"/>
    <cellStyle name="20% - Акцент4 13" xfId="6986"/>
    <cellStyle name="20% — акцент4 13" xfId="2043"/>
    <cellStyle name="20% - Акцент4 13 2" xfId="6987"/>
    <cellStyle name="20% - Акцент4 13 3" xfId="6988"/>
    <cellStyle name="20% - Акцент4 13 4" xfId="6989"/>
    <cellStyle name="20% - Акцент4 14" xfId="6990"/>
    <cellStyle name="20% — акцент4 14" xfId="2044"/>
    <cellStyle name="20% - Акцент4 14 2" xfId="6991"/>
    <cellStyle name="20% - Акцент4 14 3" xfId="6992"/>
    <cellStyle name="20% - Акцент4 15" xfId="6993"/>
    <cellStyle name="20% — акцент4 15" xfId="2045"/>
    <cellStyle name="20% - Акцент4 15 2" xfId="6994"/>
    <cellStyle name="20% - Акцент4 15 3" xfId="6995"/>
    <cellStyle name="20% - Акцент4 16" xfId="6996"/>
    <cellStyle name="20% — акцент4 16" xfId="2046"/>
    <cellStyle name="20% - Акцент4 16 2" xfId="6997"/>
    <cellStyle name="20% - Акцент4 16 3" xfId="6998"/>
    <cellStyle name="20% - Акцент4 17" xfId="6999"/>
    <cellStyle name="20% — акцент4 17" xfId="2047"/>
    <cellStyle name="20% - Акцент4 18" xfId="7000"/>
    <cellStyle name="20% — акцент4 18" xfId="2048"/>
    <cellStyle name="20% — акцент4 19" xfId="2049"/>
    <cellStyle name="20% - Акцент4 2" xfId="68"/>
    <cellStyle name="20% — акцент4 2" xfId="69"/>
    <cellStyle name="20% - Акцент4 2 1" xfId="7001"/>
    <cellStyle name="20% - Акцент4 2 10" xfId="70"/>
    <cellStyle name="20% - Акцент4 2 10 2" xfId="2052"/>
    <cellStyle name="20% - Акцент4 2 11" xfId="5810"/>
    <cellStyle name="20% - Акцент4 2 11 2" xfId="10822"/>
    <cellStyle name="20% - Акцент4 2 11 3" xfId="6082"/>
    <cellStyle name="20% - Акцент4 2 12" xfId="5918"/>
    <cellStyle name="20% - Акцент4 2 12 2" xfId="10823"/>
    <cellStyle name="20% - Акцент4 2 13" xfId="5969"/>
    <cellStyle name="20% - Акцент4 2 14" xfId="7002"/>
    <cellStyle name="20% - Акцент4 2 15" xfId="7003"/>
    <cellStyle name="20% - Акцент4 2 16" xfId="7004"/>
    <cellStyle name="20% - Акцент4 2 16 2" xfId="10824"/>
    <cellStyle name="20% - Акцент4 2 17" xfId="10825"/>
    <cellStyle name="20% - Акцент4 2 18" xfId="10826"/>
    <cellStyle name="20% - Акцент4 2 19" xfId="10827"/>
    <cellStyle name="20% - Акцент4 2 2" xfId="71"/>
    <cellStyle name="20% — акцент4 2 2" xfId="2051"/>
    <cellStyle name="20% - Акцент4 2 2 10" xfId="11232"/>
    <cellStyle name="20% - Акцент4 2 2 2" xfId="2054"/>
    <cellStyle name="20% - Акцент4 2 2 2 2" xfId="7005"/>
    <cellStyle name="20% - Акцент4 2 2 2 3" xfId="6083"/>
    <cellStyle name="20% - Акцент4 2 2 3" xfId="2053"/>
    <cellStyle name="20% - Акцент4 2 2 4" xfId="11181"/>
    <cellStyle name="20% - Акцент4 2 2 5" xfId="12188"/>
    <cellStyle name="20% - Акцент4 2 2 6" xfId="11434"/>
    <cellStyle name="20% - Акцент4 2 2 7" xfId="11500"/>
    <cellStyle name="20% - Акцент4 2 2 8" xfId="11778"/>
    <cellStyle name="20% - Акцент4 2 2 9" xfId="11705"/>
    <cellStyle name="20% - Акцент4 2 20" xfId="6081"/>
    <cellStyle name="20% - Акцент4 2 21" xfId="2050"/>
    <cellStyle name="20% - Акцент4 2 22" xfId="11178"/>
    <cellStyle name="20% - Акцент4 2 23" xfId="12124"/>
    <cellStyle name="20% - Акцент4 2 24" xfId="11686"/>
    <cellStyle name="20% - Акцент4 2 25" xfId="11915"/>
    <cellStyle name="20% - Акцент4 2 26" xfId="11871"/>
    <cellStyle name="20% - Акцент4 2 27" xfId="11810"/>
    <cellStyle name="20% - Акцент4 2 28" xfId="11431"/>
    <cellStyle name="20% - Акцент4 2 3" xfId="72"/>
    <cellStyle name="20% — акцент4 2 3" xfId="11179"/>
    <cellStyle name="20% - Акцент4 2 3 10" xfId="11416"/>
    <cellStyle name="20% - Акцент4 2 3 2" xfId="2056"/>
    <cellStyle name="20% - Акцент4 2 3 3" xfId="7006"/>
    <cellStyle name="20% - Акцент4 2 3 4" xfId="2055"/>
    <cellStyle name="20% - Акцент4 2 3 5" xfId="12122"/>
    <cellStyle name="20% - Акцент4 2 3 6" xfId="11097"/>
    <cellStyle name="20% - Акцент4 2 3 7" xfId="12157"/>
    <cellStyle name="20% - Акцент4 2 3 8" xfId="11927"/>
    <cellStyle name="20% - Акцент4 2 3 9" xfId="11525"/>
    <cellStyle name="20% - Акцент4 2 4" xfId="73"/>
    <cellStyle name="20% — акцент4 2 4" xfId="12123"/>
    <cellStyle name="20% - Акцент4 2 4 2" xfId="7007"/>
    <cellStyle name="20% - Акцент4 2 4 3" xfId="2057"/>
    <cellStyle name="20% - Акцент4 2 4 4" xfId="11098"/>
    <cellStyle name="20% - Акцент4 2 4 5" xfId="11041"/>
    <cellStyle name="20% - Акцент4 2 4 6" xfId="11256"/>
    <cellStyle name="20% - Акцент4 2 4 7" xfId="11662"/>
    <cellStyle name="20% - Акцент4 2 4 8" xfId="12043"/>
    <cellStyle name="20% - Акцент4 2 5" xfId="74"/>
    <cellStyle name="20% — акцент4 2 5" xfId="11096"/>
    <cellStyle name="20% - Акцент4 2 5 2" xfId="7008"/>
    <cellStyle name="20% - Акцент4 2 5 3" xfId="2058"/>
    <cellStyle name="20% - Акцент4 2 5 4" xfId="11738"/>
    <cellStyle name="20% - Акцент4 2 5 5" xfId="11062"/>
    <cellStyle name="20% - Акцент4 2 5 6" xfId="11237"/>
    <cellStyle name="20% - Акцент4 2 5 7" xfId="11935"/>
    <cellStyle name="20% - Акцент4 2 6" xfId="75"/>
    <cellStyle name="20% — акцент4 2 6" xfId="12158"/>
    <cellStyle name="20% - Акцент4 2 6 2" xfId="2059"/>
    <cellStyle name="20% - Акцент4 2 6 3" xfId="11679"/>
    <cellStyle name="20% - Акцент4 2 6 4" xfId="12029"/>
    <cellStyle name="20% - Акцент4 2 6 5" xfId="11708"/>
    <cellStyle name="20% - Акцент4 2 7" xfId="76"/>
    <cellStyle name="20% — акцент4 2 7" xfId="12203"/>
    <cellStyle name="20% - Акцент4 2 7 2" xfId="2060"/>
    <cellStyle name="20% - Акцент4 2 7 3" xfId="11637"/>
    <cellStyle name="20% - Акцент4 2 7 4" xfId="11678"/>
    <cellStyle name="20% - Акцент4 2 8" xfId="77"/>
    <cellStyle name="20% — акцент4 2 8" xfId="11262"/>
    <cellStyle name="20% - Акцент4 2 8 2" xfId="2061"/>
    <cellStyle name="20% - Акцент4 2 8 3" xfId="11358"/>
    <cellStyle name="20% - Акцент4 2 9" xfId="78"/>
    <cellStyle name="20% — акцент4 2 9" xfId="11359"/>
    <cellStyle name="20% - Акцент4 2 9 2" xfId="2062"/>
    <cellStyle name="20% - Акцент4 2_46EE.2011(v1.0)" xfId="2063"/>
    <cellStyle name="20% — акцент4 20" xfId="2064"/>
    <cellStyle name="20% — акцент4 21" xfId="2065"/>
    <cellStyle name="20% — акцент4 22" xfId="2035"/>
    <cellStyle name="20% — акцент4 23" xfId="11176"/>
    <cellStyle name="20% — акцент4 24" xfId="11602"/>
    <cellStyle name="20% — акцент4 25" xfId="11094"/>
    <cellStyle name="20% — акцент4 26" xfId="11658"/>
    <cellStyle name="20% — акцент4 27" xfId="11061"/>
    <cellStyle name="20% — акцент4 28" xfId="12231"/>
    <cellStyle name="20% — акцент4 29" xfId="11905"/>
    <cellStyle name="20% - Акцент4 3" xfId="79"/>
    <cellStyle name="20% — акцент4 3" xfId="2067"/>
    <cellStyle name="20% - Акцент4 3 10" xfId="80"/>
    <cellStyle name="20% - Акцент4 3 10 2" xfId="2068"/>
    <cellStyle name="20% - Акцент4 3 11" xfId="2069"/>
    <cellStyle name="20% - Акцент4 3 12" xfId="5811"/>
    <cellStyle name="20% - Акцент4 3 13" xfId="5917"/>
    <cellStyle name="20% - Акцент4 3 14" xfId="5968"/>
    <cellStyle name="20% - Акцент4 3 15" xfId="6084"/>
    <cellStyle name="20% - Акцент4 3 16" xfId="2066"/>
    <cellStyle name="20% - Акцент4 3 17" xfId="11186"/>
    <cellStyle name="20% - Акцент4 3 18" xfId="12120"/>
    <cellStyle name="20% - Акцент4 3 19" xfId="11875"/>
    <cellStyle name="20% - Акцент4 3 2" xfId="81"/>
    <cellStyle name="20% - Акцент4 3 2 2" xfId="2071"/>
    <cellStyle name="20% - Акцент4 3 2 3" xfId="7009"/>
    <cellStyle name="20% - Акцент4 3 2 4" xfId="2070"/>
    <cellStyle name="20% - Акцент4 3 20" xfId="11291"/>
    <cellStyle name="20% - Акцент4 3 21" xfId="11560"/>
    <cellStyle name="20% - Акцент4 3 22" xfId="11838"/>
    <cellStyle name="20% - Акцент4 3 23" xfId="12085"/>
    <cellStyle name="20% - Акцент4 3 3" xfId="82"/>
    <cellStyle name="20% - Акцент4 3 3 2" xfId="2073"/>
    <cellStyle name="20% - Акцент4 3 3 3" xfId="7010"/>
    <cellStyle name="20% - Акцент4 3 3 4" xfId="2072"/>
    <cellStyle name="20% - Акцент4 3 4" xfId="83"/>
    <cellStyle name="20% - Акцент4 3 4 2" xfId="7011"/>
    <cellStyle name="20% - Акцент4 3 4 2 2" xfId="7012"/>
    <cellStyle name="20% - Акцент4 3 4 3" xfId="2074"/>
    <cellStyle name="20% - Акцент4 3 5" xfId="84"/>
    <cellStyle name="20% - Акцент4 3 5 2" xfId="2075"/>
    <cellStyle name="20% - Акцент4 3 6" xfId="85"/>
    <cellStyle name="20% - Акцент4 3 6 2" xfId="2076"/>
    <cellStyle name="20% - Акцент4 3 7" xfId="86"/>
    <cellStyle name="20% - Акцент4 3 7 2" xfId="2077"/>
    <cellStyle name="20% - Акцент4 3 8" xfId="87"/>
    <cellStyle name="20% - Акцент4 3 8 2" xfId="2078"/>
    <cellStyle name="20% - Акцент4 3 9" xfId="88"/>
    <cellStyle name="20% - Акцент4 3 9 2" xfId="2079"/>
    <cellStyle name="20% - Акцент4 3_46EE.2011(v1.0)" xfId="2080"/>
    <cellStyle name="20% - Акцент4 4" xfId="2081"/>
    <cellStyle name="20% — акцент4 4" xfId="2082"/>
    <cellStyle name="20% - Акцент4 4 2" xfId="2083"/>
    <cellStyle name="20% - Акцент4 4 2 2" xfId="2084"/>
    <cellStyle name="20% - Акцент4 4 2 3" xfId="7013"/>
    <cellStyle name="20% - Акцент4 4 3" xfId="2085"/>
    <cellStyle name="20% - Акцент4 4 3 2" xfId="2086"/>
    <cellStyle name="20% - Акцент4 4 3 3" xfId="7014"/>
    <cellStyle name="20% - Акцент4 4 4" xfId="6085"/>
    <cellStyle name="20% - Акцент4 4 4 2" xfId="7015"/>
    <cellStyle name="20% - Акцент4 4_46EE.2011(v1.0)" xfId="2087"/>
    <cellStyle name="20% - Акцент4 5" xfId="2088"/>
    <cellStyle name="20% — акцент4 5" xfId="2089"/>
    <cellStyle name="20% - Акцент4 5 2" xfId="2090"/>
    <cellStyle name="20% - Акцент4 5 2 2" xfId="2091"/>
    <cellStyle name="20% - Акцент4 5 2 3" xfId="7016"/>
    <cellStyle name="20% - Акцент4 5 3" xfId="2092"/>
    <cellStyle name="20% - Акцент4 5 3 2" xfId="2093"/>
    <cellStyle name="20% - Акцент4 5 3 3" xfId="7017"/>
    <cellStyle name="20% - Акцент4 5 4" xfId="6086"/>
    <cellStyle name="20% - Акцент4 5 4 2" xfId="7018"/>
    <cellStyle name="20% - Акцент4 5_46EE.2011(v1.0)" xfId="2094"/>
    <cellStyle name="20% - Акцент4 6" xfId="2095"/>
    <cellStyle name="20% — акцент4 6" xfId="2096"/>
    <cellStyle name="20% - Акцент4 6 2" xfId="2097"/>
    <cellStyle name="20% - Акцент4 6 2 2" xfId="2098"/>
    <cellStyle name="20% - Акцент4 6 2 3" xfId="7019"/>
    <cellStyle name="20% - Акцент4 6 3" xfId="2099"/>
    <cellStyle name="20% - Акцент4 6 3 2" xfId="2100"/>
    <cellStyle name="20% - Акцент4 6 3 3" xfId="7020"/>
    <cellStyle name="20% - Акцент4 6 4" xfId="6087"/>
    <cellStyle name="20% - Акцент4 6 4 2" xfId="7021"/>
    <cellStyle name="20% - Акцент4 6_46EE.2011(v1.0)" xfId="2101"/>
    <cellStyle name="20% - Акцент4 7" xfId="2102"/>
    <cellStyle name="20% — акцент4 7" xfId="2103"/>
    <cellStyle name="20% - Акцент4 7 2" xfId="2104"/>
    <cellStyle name="20% - Акцент4 7 2 2" xfId="2105"/>
    <cellStyle name="20% - Акцент4 7 2 3" xfId="7022"/>
    <cellStyle name="20% - Акцент4 7 3" xfId="2106"/>
    <cellStyle name="20% - Акцент4 7 3 2" xfId="2107"/>
    <cellStyle name="20% - Акцент4 7 3 3" xfId="7023"/>
    <cellStyle name="20% - Акцент4 7 4" xfId="6088"/>
    <cellStyle name="20% - Акцент4 7 4 2" xfId="7024"/>
    <cellStyle name="20% - Акцент4 7_46EE.2011(v1.0)" xfId="2108"/>
    <cellStyle name="20% - Акцент4 8" xfId="2109"/>
    <cellStyle name="20% — акцент4 8" xfId="2110"/>
    <cellStyle name="20% - Акцент4 8 2" xfId="2111"/>
    <cellStyle name="20% - Акцент4 8 2 2" xfId="2112"/>
    <cellStyle name="20% - Акцент4 8 2 3" xfId="7025"/>
    <cellStyle name="20% - Акцент4 8 3" xfId="2113"/>
    <cellStyle name="20% - Акцент4 8 3 2" xfId="2114"/>
    <cellStyle name="20% - Акцент4 8 3 3" xfId="7026"/>
    <cellStyle name="20% - Акцент4 8 4" xfId="2115"/>
    <cellStyle name="20% - Акцент4 8 5" xfId="7027"/>
    <cellStyle name="20% - Акцент4 8_46EE.2011(v1.0)" xfId="2116"/>
    <cellStyle name="20% - Акцент4 9" xfId="2117"/>
    <cellStyle name="20% — акцент4 9" xfId="2118"/>
    <cellStyle name="20% - Акцент4 9 2" xfId="2119"/>
    <cellStyle name="20% - Акцент4 9 2 2" xfId="2120"/>
    <cellStyle name="20% - Акцент4 9 2 3" xfId="7028"/>
    <cellStyle name="20% - Акцент4 9 3" xfId="2121"/>
    <cellStyle name="20% - Акцент4 9 3 2" xfId="2122"/>
    <cellStyle name="20% - Акцент4 9 3 3" xfId="7029"/>
    <cellStyle name="20% - Акцент4 9 4" xfId="2123"/>
    <cellStyle name="20% - Акцент4 9 5" xfId="7030"/>
    <cellStyle name="20% - Акцент4 9_46EE.2011(v1.0)" xfId="2124"/>
    <cellStyle name="20% — акцент4_Расчет тарифа на тэ 2015 СЛФ" xfId="2125"/>
    <cellStyle name="20% — акцент5" xfId="89"/>
    <cellStyle name="20% - Акцент5 10" xfId="2127"/>
    <cellStyle name="20% — акцент5 10" xfId="2128"/>
    <cellStyle name="20% - Акцент5 10 2" xfId="2129"/>
    <cellStyle name="20% - Акцент5 10 3" xfId="7031"/>
    <cellStyle name="20% - Акцент5 11" xfId="2130"/>
    <cellStyle name="20% — акцент5 11" xfId="2131"/>
    <cellStyle name="20% - Акцент5 11 2" xfId="2132"/>
    <cellStyle name="20% - Акцент5 11 3" xfId="7032"/>
    <cellStyle name="20% - Акцент5 12" xfId="7033"/>
    <cellStyle name="20% — акцент5 12" xfId="2133"/>
    <cellStyle name="20% - Акцент5 12 2" xfId="7034"/>
    <cellStyle name="20% - Акцент5 12 3" xfId="7035"/>
    <cellStyle name="20% - Акцент5 12 4" xfId="7036"/>
    <cellStyle name="20% - Акцент5 13" xfId="7037"/>
    <cellStyle name="20% — акцент5 13" xfId="2134"/>
    <cellStyle name="20% - Акцент5 13 2" xfId="7038"/>
    <cellStyle name="20% - Акцент5 13 3" xfId="7039"/>
    <cellStyle name="20% - Акцент5 13 4" xfId="7040"/>
    <cellStyle name="20% - Акцент5 14" xfId="7041"/>
    <cellStyle name="20% — акцент5 14" xfId="2135"/>
    <cellStyle name="20% - Акцент5 14 2" xfId="7042"/>
    <cellStyle name="20% - Акцент5 14 3" xfId="7043"/>
    <cellStyle name="20% - Акцент5 15" xfId="7044"/>
    <cellStyle name="20% — акцент5 15" xfId="2136"/>
    <cellStyle name="20% - Акцент5 15 2" xfId="7045"/>
    <cellStyle name="20% - Акцент5 15 3" xfId="7046"/>
    <cellStyle name="20% - Акцент5 16" xfId="7047"/>
    <cellStyle name="20% — акцент5 16" xfId="2137"/>
    <cellStyle name="20% - Акцент5 16 2" xfId="7048"/>
    <cellStyle name="20% - Акцент5 16 3" xfId="7049"/>
    <cellStyle name="20% - Акцент5 17" xfId="7050"/>
    <cellStyle name="20% — акцент5 17" xfId="2138"/>
    <cellStyle name="20% - Акцент5 18" xfId="7051"/>
    <cellStyle name="20% — акцент5 18" xfId="2139"/>
    <cellStyle name="20% — акцент5 19" xfId="2140"/>
    <cellStyle name="20% - Акцент5 2" xfId="90"/>
    <cellStyle name="20% — акцент5 2" xfId="91"/>
    <cellStyle name="20% - Акцент5 2 1" xfId="7052"/>
    <cellStyle name="20% - Акцент5 2 10" xfId="92"/>
    <cellStyle name="20% - Акцент5 2 10 2" xfId="2143"/>
    <cellStyle name="20% - Акцент5 2 11" xfId="5812"/>
    <cellStyle name="20% - Акцент5 2 11 2" xfId="10828"/>
    <cellStyle name="20% - Акцент5 2 11 3" xfId="6090"/>
    <cellStyle name="20% - Акцент5 2 12" xfId="5916"/>
    <cellStyle name="20% - Акцент5 2 12 2" xfId="10829"/>
    <cellStyle name="20% - Акцент5 2 13" xfId="5967"/>
    <cellStyle name="20% - Акцент5 2 14" xfId="7053"/>
    <cellStyle name="20% - Акцент5 2 15" xfId="7054"/>
    <cellStyle name="20% - Акцент5 2 16" xfId="7055"/>
    <cellStyle name="20% - Акцент5 2 16 2" xfId="10830"/>
    <cellStyle name="20% - Акцент5 2 17" xfId="10831"/>
    <cellStyle name="20% - Акцент5 2 18" xfId="10832"/>
    <cellStyle name="20% - Акцент5 2 19" xfId="10833"/>
    <cellStyle name="20% - Акцент5 2 2" xfId="93"/>
    <cellStyle name="20% — акцент5 2 2" xfId="2142"/>
    <cellStyle name="20% - Акцент5 2 2 10" xfId="12208"/>
    <cellStyle name="20% - Акцент5 2 2 2" xfId="2145"/>
    <cellStyle name="20% - Акцент5 2 2 2 2" xfId="7056"/>
    <cellStyle name="20% - Акцент5 2 2 2 3" xfId="6091"/>
    <cellStyle name="20% - Акцент5 2 2 3" xfId="2144"/>
    <cellStyle name="20% - Акцент5 2 2 4" xfId="11195"/>
    <cellStyle name="20% - Акцент5 2 2 5" xfId="11735"/>
    <cellStyle name="20% - Акцент5 2 2 6" xfId="11755"/>
    <cellStyle name="20% - Акцент5 2 2 7" xfId="12154"/>
    <cellStyle name="20% - Акцент5 2 2 8" xfId="11064"/>
    <cellStyle name="20% - Акцент5 2 2 9" xfId="11932"/>
    <cellStyle name="20% - Акцент5 2 20" xfId="6089"/>
    <cellStyle name="20% - Акцент5 2 21" xfId="2141"/>
    <cellStyle name="20% - Акцент5 2 22" xfId="11193"/>
    <cellStyle name="20% - Акцент5 2 23" xfId="12118"/>
    <cellStyle name="20% - Акцент5 2 24" xfId="11753"/>
    <cellStyle name="20% - Акцент5 2 25" xfId="12155"/>
    <cellStyle name="20% - Акцент5 2 26" xfId="11420"/>
    <cellStyle name="20% - Акцент5 2 27" xfId="12233"/>
    <cellStyle name="20% - Акцент5 2 28" xfId="11912"/>
    <cellStyle name="20% - Акцент5 2 3" xfId="94"/>
    <cellStyle name="20% — акцент5 2 3" xfId="11194"/>
    <cellStyle name="20% - Акцент5 2 3 10" xfId="11889"/>
    <cellStyle name="20% - Акцент5 2 3 2" xfId="2147"/>
    <cellStyle name="20% - Акцент5 2 3 3" xfId="7057"/>
    <cellStyle name="20% - Акцент5 2 3 4" xfId="2146"/>
    <cellStyle name="20% - Акцент5 2 3 5" xfId="12116"/>
    <cellStyle name="20% - Акцент5 2 3 6" xfId="11099"/>
    <cellStyle name="20% - Акцент5 2 3 7" xfId="11657"/>
    <cellStyle name="20% - Акцент5 2 3 8" xfId="11065"/>
    <cellStyle name="20% - Акцент5 2 3 9" xfId="11704"/>
    <cellStyle name="20% - Акцент5 2 4" xfId="95"/>
    <cellStyle name="20% — акцент5 2 4" xfId="12117"/>
    <cellStyle name="20% - Акцент5 2 4 2" xfId="7058"/>
    <cellStyle name="20% - Акцент5 2 4 3" xfId="2148"/>
    <cellStyle name="20% - Акцент5 2 4 4" xfId="11435"/>
    <cellStyle name="20% - Акцент5 2 4 5" xfId="12025"/>
    <cellStyle name="20% - Акцент5 2 4 6" xfId="11163"/>
    <cellStyle name="20% - Акцент5 2 4 7" xfId="12181"/>
    <cellStyle name="20% - Акцент5 2 4 8" xfId="12205"/>
    <cellStyle name="20% - Акцент5 2 5" xfId="96"/>
    <cellStyle name="20% — акцент5 2 5" xfId="11754"/>
    <cellStyle name="20% - Акцент5 2 5 2" xfId="7059"/>
    <cellStyle name="20% - Акцент5 2 5 3" xfId="2149"/>
    <cellStyle name="20% - Акцент5 2 5 4" xfId="12024"/>
    <cellStyle name="20% - Акцент5 2 5 5" xfId="11779"/>
    <cellStyle name="20% - Акцент5 2 5 6" xfId="11908"/>
    <cellStyle name="20% - Акцент5 2 5 7" xfId="11357"/>
    <cellStyle name="20% - Акцент5 2 6" xfId="97"/>
    <cellStyle name="20% — акцент5 2 6" xfId="11703"/>
    <cellStyle name="20% - Акцент5 2 6 2" xfId="2150"/>
    <cellStyle name="20% - Акцент5 2 6 3" xfId="11694"/>
    <cellStyle name="20% - Акцент5 2 6 4" xfId="11400"/>
    <cellStyle name="20% - Акцент5 2 6 5" xfId="11711"/>
    <cellStyle name="20% - Акцент5 2 7" xfId="98"/>
    <cellStyle name="20% — акцент5 2 7" xfId="11063"/>
    <cellStyle name="20% - Акцент5 2 7 2" xfId="2151"/>
    <cellStyle name="20% - Акцент5 2 7 3" xfId="11563"/>
    <cellStyle name="20% - Акцент5 2 7 4" xfId="12152"/>
    <cellStyle name="20% - Акцент5 2 8" xfId="99"/>
    <cellStyle name="20% — акцент5 2 8" xfId="12166"/>
    <cellStyle name="20% - Акцент5 2 8 2" xfId="2152"/>
    <cellStyle name="20% - Акцент5 2 8 3" xfId="11890"/>
    <cellStyle name="20% - Акцент5 2 9" xfId="100"/>
    <cellStyle name="20% — акцент5 2 9" xfId="11499"/>
    <cellStyle name="20% - Акцент5 2 9 2" xfId="2153"/>
    <cellStyle name="20% - Акцент5 2_46EE.2011(v1.0)" xfId="2154"/>
    <cellStyle name="20% — акцент5 20" xfId="2155"/>
    <cellStyle name="20% — акцент5 21" xfId="2156"/>
    <cellStyle name="20% — акцент5 22" xfId="2126"/>
    <cellStyle name="20% — акцент5 23" xfId="11190"/>
    <cellStyle name="20% — акцент5 24" xfId="12119"/>
    <cellStyle name="20% — акцент5 25" xfId="11687"/>
    <cellStyle name="20% — акцент5 26" xfId="12156"/>
    <cellStyle name="20% — акцент5 27" xfId="11419"/>
    <cellStyle name="20% — акцент5 28" xfId="11792"/>
    <cellStyle name="20% — акцент5 29" xfId="12224"/>
    <cellStyle name="20% - Акцент5 3" xfId="101"/>
    <cellStyle name="20% — акцент5 3" xfId="2158"/>
    <cellStyle name="20% - Акцент5 3 10" xfId="102"/>
    <cellStyle name="20% - Акцент5 3 10 2" xfId="2159"/>
    <cellStyle name="20% - Акцент5 3 11" xfId="2160"/>
    <cellStyle name="20% - Акцент5 3 12" xfId="5813"/>
    <cellStyle name="20% - Акцент5 3 13" xfId="5860"/>
    <cellStyle name="20% - Акцент5 3 14" xfId="5966"/>
    <cellStyle name="20% - Акцент5 3 15" xfId="6092"/>
    <cellStyle name="20% - Акцент5 3 16" xfId="2157"/>
    <cellStyle name="20% - Акцент5 3 17" xfId="11196"/>
    <cellStyle name="20% - Акцент5 3 18" xfId="12114"/>
    <cellStyle name="20% - Акцент5 3 19" xfId="11100"/>
    <cellStyle name="20% - Акцент5 3 2" xfId="103"/>
    <cellStyle name="20% - Акцент5 3 2 2" xfId="2162"/>
    <cellStyle name="20% - Акцент5 3 2 3" xfId="7060"/>
    <cellStyle name="20% - Акцент5 3 2 4" xfId="2161"/>
    <cellStyle name="20% - Акцент5 3 20" xfId="11914"/>
    <cellStyle name="20% - Акцент5 3 21" xfId="11066"/>
    <cellStyle name="20% - Акцент5 3 22" xfId="11113"/>
    <cellStyle name="20% - Акцент5 3 23" xfId="11842"/>
    <cellStyle name="20% - Акцент5 3 3" xfId="104"/>
    <cellStyle name="20% - Акцент5 3 3 2" xfId="2164"/>
    <cellStyle name="20% - Акцент5 3 3 3" xfId="7061"/>
    <cellStyle name="20% - Акцент5 3 3 4" xfId="2163"/>
    <cellStyle name="20% - Акцент5 3 4" xfId="105"/>
    <cellStyle name="20% - Акцент5 3 4 2" xfId="7062"/>
    <cellStyle name="20% - Акцент5 3 4 2 2" xfId="7063"/>
    <cellStyle name="20% - Акцент5 3 4 3" xfId="2165"/>
    <cellStyle name="20% - Акцент5 3 5" xfId="106"/>
    <cellStyle name="20% - Акцент5 3 5 2" xfId="2166"/>
    <cellStyle name="20% - Акцент5 3 6" xfId="107"/>
    <cellStyle name="20% - Акцент5 3 6 2" xfId="2167"/>
    <cellStyle name="20% - Акцент5 3 7" xfId="108"/>
    <cellStyle name="20% - Акцент5 3 7 2" xfId="2168"/>
    <cellStyle name="20% - Акцент5 3 8" xfId="109"/>
    <cellStyle name="20% - Акцент5 3 8 2" xfId="2169"/>
    <cellStyle name="20% - Акцент5 3 9" xfId="110"/>
    <cellStyle name="20% - Акцент5 3 9 2" xfId="2170"/>
    <cellStyle name="20% - Акцент5 3_46EE.2011(v1.0)" xfId="2171"/>
    <cellStyle name="20% - Акцент5 4" xfId="2172"/>
    <cellStyle name="20% — акцент5 4" xfId="2173"/>
    <cellStyle name="20% - Акцент5 4 2" xfId="2174"/>
    <cellStyle name="20% - Акцент5 4 2 2" xfId="2175"/>
    <cellStyle name="20% - Акцент5 4 2 3" xfId="7064"/>
    <cellStyle name="20% - Акцент5 4 3" xfId="2176"/>
    <cellStyle name="20% - Акцент5 4 3 2" xfId="2177"/>
    <cellStyle name="20% - Акцент5 4 3 3" xfId="7065"/>
    <cellStyle name="20% - Акцент5 4 4" xfId="6093"/>
    <cellStyle name="20% - Акцент5 4 4 2" xfId="7066"/>
    <cellStyle name="20% - Акцент5 4_46EE.2011(v1.0)" xfId="2178"/>
    <cellStyle name="20% - Акцент5 5" xfId="2179"/>
    <cellStyle name="20% — акцент5 5" xfId="2180"/>
    <cellStyle name="20% - Акцент5 5 2" xfId="2181"/>
    <cellStyle name="20% - Акцент5 5 2 2" xfId="2182"/>
    <cellStyle name="20% - Акцент5 5 2 3" xfId="7067"/>
    <cellStyle name="20% - Акцент5 5 3" xfId="2183"/>
    <cellStyle name="20% - Акцент5 5 3 2" xfId="2184"/>
    <cellStyle name="20% - Акцент5 5 3 3" xfId="7068"/>
    <cellStyle name="20% - Акцент5 5 4" xfId="6094"/>
    <cellStyle name="20% - Акцент5 5 4 2" xfId="7069"/>
    <cellStyle name="20% - Акцент5 5_46EE.2011(v1.0)" xfId="2185"/>
    <cellStyle name="20% - Акцент5 6" xfId="2186"/>
    <cellStyle name="20% — акцент5 6" xfId="2187"/>
    <cellStyle name="20% - Акцент5 6 2" xfId="2188"/>
    <cellStyle name="20% - Акцент5 6 2 2" xfId="2189"/>
    <cellStyle name="20% - Акцент5 6 2 3" xfId="7070"/>
    <cellStyle name="20% - Акцент5 6 3" xfId="2190"/>
    <cellStyle name="20% - Акцент5 6 3 2" xfId="2191"/>
    <cellStyle name="20% - Акцент5 6 3 3" xfId="7071"/>
    <cellStyle name="20% - Акцент5 6 4" xfId="6095"/>
    <cellStyle name="20% - Акцент5 6 4 2" xfId="7072"/>
    <cellStyle name="20% - Акцент5 6_46EE.2011(v1.0)" xfId="2192"/>
    <cellStyle name="20% - Акцент5 7" xfId="2193"/>
    <cellStyle name="20% — акцент5 7" xfId="2194"/>
    <cellStyle name="20% - Акцент5 7 2" xfId="2195"/>
    <cellStyle name="20% - Акцент5 7 2 2" xfId="2196"/>
    <cellStyle name="20% - Акцент5 7 2 3" xfId="7073"/>
    <cellStyle name="20% - Акцент5 7 3" xfId="2197"/>
    <cellStyle name="20% - Акцент5 7 3 2" xfId="2198"/>
    <cellStyle name="20% - Акцент5 7 3 3" xfId="7074"/>
    <cellStyle name="20% - Акцент5 7 4" xfId="6096"/>
    <cellStyle name="20% - Акцент5 7 4 2" xfId="7075"/>
    <cellStyle name="20% - Акцент5 7_46EE.2011(v1.0)" xfId="2199"/>
    <cellStyle name="20% - Акцент5 8" xfId="2200"/>
    <cellStyle name="20% — акцент5 8" xfId="2201"/>
    <cellStyle name="20% - Акцент5 8 2" xfId="2202"/>
    <cellStyle name="20% - Акцент5 8 2 2" xfId="2203"/>
    <cellStyle name="20% - Акцент5 8 2 3" xfId="7076"/>
    <cellStyle name="20% - Акцент5 8 3" xfId="2204"/>
    <cellStyle name="20% - Акцент5 8 3 2" xfId="2205"/>
    <cellStyle name="20% - Акцент5 8 3 3" xfId="7077"/>
    <cellStyle name="20% - Акцент5 8 4" xfId="2206"/>
    <cellStyle name="20% - Акцент5 8 5" xfId="7078"/>
    <cellStyle name="20% - Акцент5 8_46EE.2011(v1.0)" xfId="2207"/>
    <cellStyle name="20% - Акцент5 9" xfId="2208"/>
    <cellStyle name="20% — акцент5 9" xfId="2209"/>
    <cellStyle name="20% - Акцент5 9 2" xfId="2210"/>
    <cellStyle name="20% - Акцент5 9 2 2" xfId="2211"/>
    <cellStyle name="20% - Акцент5 9 2 3" xfId="7079"/>
    <cellStyle name="20% - Акцент5 9 3" xfId="2212"/>
    <cellStyle name="20% - Акцент5 9 3 2" xfId="2213"/>
    <cellStyle name="20% - Акцент5 9 3 3" xfId="7080"/>
    <cellStyle name="20% - Акцент5 9 4" xfId="2214"/>
    <cellStyle name="20% - Акцент5 9 5" xfId="7081"/>
    <cellStyle name="20% - Акцент5 9_46EE.2011(v1.0)" xfId="2215"/>
    <cellStyle name="20% — акцент5_Расчет тарифа на тэ 2015 СЛФ" xfId="2216"/>
    <cellStyle name="20% — акцент6" xfId="111"/>
    <cellStyle name="20% - Акцент6 10" xfId="2218"/>
    <cellStyle name="20% — акцент6 10" xfId="2219"/>
    <cellStyle name="20% - Акцент6 10 2" xfId="2220"/>
    <cellStyle name="20% - Акцент6 10 3" xfId="7082"/>
    <cellStyle name="20% - Акцент6 11" xfId="2221"/>
    <cellStyle name="20% — акцент6 11" xfId="2222"/>
    <cellStyle name="20% - Акцент6 11 2" xfId="2223"/>
    <cellStyle name="20% - Акцент6 11 3" xfId="7083"/>
    <cellStyle name="20% - Акцент6 12" xfId="7084"/>
    <cellStyle name="20% — акцент6 12" xfId="2224"/>
    <cellStyle name="20% - Акцент6 12 2" xfId="7085"/>
    <cellStyle name="20% - Акцент6 12 3" xfId="7086"/>
    <cellStyle name="20% - Акцент6 12 4" xfId="7087"/>
    <cellStyle name="20% - Акцент6 13" xfId="7088"/>
    <cellStyle name="20% — акцент6 13" xfId="2225"/>
    <cellStyle name="20% - Акцент6 13 2" xfId="7089"/>
    <cellStyle name="20% - Акцент6 13 3" xfId="7090"/>
    <cellStyle name="20% - Акцент6 13 4" xfId="7091"/>
    <cellStyle name="20% - Акцент6 14" xfId="7092"/>
    <cellStyle name="20% — акцент6 14" xfId="2226"/>
    <cellStyle name="20% - Акцент6 14 2" xfId="7093"/>
    <cellStyle name="20% - Акцент6 14 3" xfId="7094"/>
    <cellStyle name="20% - Акцент6 15" xfId="7095"/>
    <cellStyle name="20% — акцент6 15" xfId="2227"/>
    <cellStyle name="20% - Акцент6 15 2" xfId="7096"/>
    <cellStyle name="20% - Акцент6 15 3" xfId="7097"/>
    <cellStyle name="20% - Акцент6 16" xfId="7098"/>
    <cellStyle name="20% — акцент6 16" xfId="2228"/>
    <cellStyle name="20% - Акцент6 16 2" xfId="7099"/>
    <cellStyle name="20% - Акцент6 16 3" xfId="7100"/>
    <cellStyle name="20% - Акцент6 17" xfId="7101"/>
    <cellStyle name="20% — акцент6 17" xfId="2229"/>
    <cellStyle name="20% - Акцент6 18" xfId="7102"/>
    <cellStyle name="20% — акцент6 18" xfId="2230"/>
    <cellStyle name="20% — акцент6 19" xfId="2231"/>
    <cellStyle name="20% - Акцент6 2" xfId="112"/>
    <cellStyle name="20% — акцент6 2" xfId="113"/>
    <cellStyle name="20% - Акцент6 2 1" xfId="7103"/>
    <cellStyle name="20% - Акцент6 2 10" xfId="114"/>
    <cellStyle name="20% - Акцент6 2 10 2" xfId="2234"/>
    <cellStyle name="20% - Акцент6 2 11" xfId="5814"/>
    <cellStyle name="20% - Акцент6 2 11 2" xfId="10834"/>
    <cellStyle name="20% - Акцент6 2 11 3" xfId="6098"/>
    <cellStyle name="20% - Акцент6 2 12" xfId="5915"/>
    <cellStyle name="20% - Акцент6 2 12 2" xfId="10835"/>
    <cellStyle name="20% - Акцент6 2 13" xfId="5965"/>
    <cellStyle name="20% - Акцент6 2 14" xfId="7104"/>
    <cellStyle name="20% - Акцент6 2 15" xfId="7105"/>
    <cellStyle name="20% - Акцент6 2 16" xfId="7106"/>
    <cellStyle name="20% - Акцент6 2 16 2" xfId="10836"/>
    <cellStyle name="20% - Акцент6 2 17" xfId="10837"/>
    <cellStyle name="20% - Акцент6 2 18" xfId="10838"/>
    <cellStyle name="20% - Акцент6 2 19" xfId="10839"/>
    <cellStyle name="20% - Акцент6 2 2" xfId="115"/>
    <cellStyle name="20% — акцент6 2 2" xfId="2233"/>
    <cellStyle name="20% - Акцент6 2 2 10" xfId="11725"/>
    <cellStyle name="20% - Акцент6 2 2 2" xfId="2236"/>
    <cellStyle name="20% - Акцент6 2 2 2 2" xfId="7107"/>
    <cellStyle name="20% - Акцент6 2 2 2 3" xfId="6099"/>
    <cellStyle name="20% - Акцент6 2 2 3" xfId="2235"/>
    <cellStyle name="20% - Акцент6 2 2 4" xfId="11200"/>
    <cellStyle name="20% - Акцент6 2 2 5" xfId="11596"/>
    <cellStyle name="20% - Акцент6 2 2 6" xfId="11106"/>
    <cellStyle name="20% - Акцент6 2 2 7" xfId="11627"/>
    <cellStyle name="20% - Акцент6 2 2 8" xfId="11743"/>
    <cellStyle name="20% - Акцент6 2 2 9" xfId="11723"/>
    <cellStyle name="20% - Акцент6 2 20" xfId="6097"/>
    <cellStyle name="20% - Акцент6 2 21" xfId="2232"/>
    <cellStyle name="20% - Акцент6 2 22" xfId="11198"/>
    <cellStyle name="20% - Акцент6 2 23" xfId="12112"/>
    <cellStyle name="20% - Акцент6 2 24" xfId="11948"/>
    <cellStyle name="20% - Акцент6 2 25" xfId="11801"/>
    <cellStyle name="20% - Акцент6 2 26" xfId="11367"/>
    <cellStyle name="20% - Акцент6 2 27" xfId="11395"/>
    <cellStyle name="20% - Акцент6 2 28" xfId="11243"/>
    <cellStyle name="20% - Акцент6 2 3" xfId="116"/>
    <cellStyle name="20% — акцент6 2 3" xfId="11199"/>
    <cellStyle name="20% - Акцент6 2 3 10" xfId="11401"/>
    <cellStyle name="20% - Акцент6 2 3 2" xfId="2238"/>
    <cellStyle name="20% - Акцент6 2 3 3" xfId="7108"/>
    <cellStyle name="20% - Акцент6 2 3 4" xfId="2237"/>
    <cellStyle name="20% - Акцент6 2 3 5" xfId="11595"/>
    <cellStyle name="20% - Акцент6 2 3 6" xfId="11688"/>
    <cellStyle name="20% - Акцент6 2 3 7" xfId="11654"/>
    <cellStyle name="20% - Акцент6 2 3 8" xfId="11421"/>
    <cellStyle name="20% - Акцент6 2 3 9" xfId="12139"/>
    <cellStyle name="20% - Акцент6 2 4" xfId="117"/>
    <cellStyle name="20% — акцент6 2 4" xfId="11597"/>
    <cellStyle name="20% - Акцент6 2 4 2" xfId="7109"/>
    <cellStyle name="20% - Акцент6 2 4 3" xfId="2239"/>
    <cellStyle name="20% - Акцент6 2 4 4" xfId="11107"/>
    <cellStyle name="20% - Акцент6 2 4 5" xfId="11626"/>
    <cellStyle name="20% - Акцент6 2 4 6" xfId="11872"/>
    <cellStyle name="20% - Акцент6 2 4 7" xfId="12030"/>
    <cellStyle name="20% - Акцент6 2 4 8" xfId="12078"/>
    <cellStyle name="20% - Акцент6 2 5" xfId="118"/>
    <cellStyle name="20% — акцент6 2 5" xfId="11105"/>
    <cellStyle name="20% - Акцент6 2 5 2" xfId="7110"/>
    <cellStyle name="20% - Акцент6 2 5 3" xfId="2240"/>
    <cellStyle name="20% - Акцент6 2 5 4" xfId="11800"/>
    <cellStyle name="20% - Акцент6 2 5 5" xfId="11368"/>
    <cellStyle name="20% - Акцент6 2 5 6" xfId="12214"/>
    <cellStyle name="20% - Акцент6 2 5 7" xfId="12222"/>
    <cellStyle name="20% - Акцент6 2 6" xfId="119"/>
    <cellStyle name="20% — акцент6 2 6" xfId="11655"/>
    <cellStyle name="20% - Акцент6 2 6 2" xfId="2241"/>
    <cellStyle name="20% - Акцент6 2 6 3" xfId="11067"/>
    <cellStyle name="20% - Акцент6 2 6 4" xfId="11809"/>
    <cellStyle name="20% - Акцент6 2 6 5" xfId="11384"/>
    <cellStyle name="20% - Акцент6 2 7" xfId="120"/>
    <cellStyle name="20% — акцент6 2 7" xfId="11938"/>
    <cellStyle name="20% - Акцент6 2 7 2" xfId="2242"/>
    <cellStyle name="20% - Акцент6 2 7 3" xfId="11231"/>
    <cellStyle name="20% - Акцент6 2 7 4" xfId="11447"/>
    <cellStyle name="20% - Акцент6 2 8" xfId="121"/>
    <cellStyle name="20% — акцент6 2 8" xfId="11807"/>
    <cellStyle name="20% - Акцент6 2 8 2" xfId="2243"/>
    <cellStyle name="20% - Акцент6 2 8 3" xfId="11348"/>
    <cellStyle name="20% - Акцент6 2 9" xfId="122"/>
    <cellStyle name="20% — акцент6 2 9" xfId="11729"/>
    <cellStyle name="20% - Акцент6 2 9 2" xfId="2244"/>
    <cellStyle name="20% - Акцент6 2_46EE.2011(v1.0)" xfId="2245"/>
    <cellStyle name="20% — акцент6 20" xfId="2246"/>
    <cellStyle name="20% — акцент6 21" xfId="2247"/>
    <cellStyle name="20% — акцент6 22" xfId="2217"/>
    <cellStyle name="20% — акцент6 23" xfId="11197"/>
    <cellStyle name="20% — акцент6 24" xfId="12113"/>
    <cellStyle name="20% — акцент6 25" xfId="11104"/>
    <cellStyle name="20% — акцент6 26" xfId="11656"/>
    <cellStyle name="20% — акцент6 27" xfId="11751"/>
    <cellStyle name="20% — акцент6 28" xfId="11112"/>
    <cellStyle name="20% — акцент6 29" xfId="11188"/>
    <cellStyle name="20% - Акцент6 3" xfId="123"/>
    <cellStyle name="20% — акцент6 3" xfId="2249"/>
    <cellStyle name="20% - Акцент6 3 10" xfId="124"/>
    <cellStyle name="20% - Акцент6 3 10 2" xfId="2250"/>
    <cellStyle name="20% - Акцент6 3 11" xfId="2251"/>
    <cellStyle name="20% - Акцент6 3 12" xfId="5815"/>
    <cellStyle name="20% - Акцент6 3 13" xfId="5914"/>
    <cellStyle name="20% - Акцент6 3 14" xfId="5964"/>
    <cellStyle name="20% - Акцент6 3 15" xfId="6100"/>
    <cellStyle name="20% - Акцент6 3 16" xfId="2248"/>
    <cellStyle name="20% - Акцент6 3 17" xfId="11204"/>
    <cellStyle name="20% - Акцент6 3 18" xfId="12109"/>
    <cellStyle name="20% - Акцент6 3 19" xfId="11109"/>
    <cellStyle name="20% - Акцент6 3 2" xfId="125"/>
    <cellStyle name="20% - Акцент6 3 2 2" xfId="2253"/>
    <cellStyle name="20% - Акцент6 3 2 3" xfId="7111"/>
    <cellStyle name="20% - Акцент6 3 2 4" xfId="2252"/>
    <cellStyle name="20% - Акцент6 3 20" xfId="11625"/>
    <cellStyle name="20% - Акцент6 3 21" xfId="11068"/>
    <cellStyle name="20% - Акцент6 3 22" xfId="11524"/>
    <cellStyle name="20% - Акцент6 3 23" xfId="12227"/>
    <cellStyle name="20% - Акцент6 3 3" xfId="126"/>
    <cellStyle name="20% - Акцент6 3 3 2" xfId="2255"/>
    <cellStyle name="20% - Акцент6 3 3 3" xfId="7112"/>
    <cellStyle name="20% - Акцент6 3 3 4" xfId="2254"/>
    <cellStyle name="20% - Акцент6 3 4" xfId="127"/>
    <cellStyle name="20% - Акцент6 3 4 2" xfId="7113"/>
    <cellStyle name="20% - Акцент6 3 4 2 2" xfId="7114"/>
    <cellStyle name="20% - Акцент6 3 4 3" xfId="2256"/>
    <cellStyle name="20% - Акцент6 3 5" xfId="128"/>
    <cellStyle name="20% - Акцент6 3 5 2" xfId="2257"/>
    <cellStyle name="20% - Акцент6 3 6" xfId="129"/>
    <cellStyle name="20% - Акцент6 3 6 2" xfId="2258"/>
    <cellStyle name="20% - Акцент6 3 7" xfId="130"/>
    <cellStyle name="20% - Акцент6 3 7 2" xfId="2259"/>
    <cellStyle name="20% - Акцент6 3 8" xfId="131"/>
    <cellStyle name="20% - Акцент6 3 8 2" xfId="2260"/>
    <cellStyle name="20% - Акцент6 3 9" xfId="132"/>
    <cellStyle name="20% - Акцент6 3 9 2" xfId="2261"/>
    <cellStyle name="20% - Акцент6 3_46EE.2011(v1.0)" xfId="2262"/>
    <cellStyle name="20% - Акцент6 4" xfId="2263"/>
    <cellStyle name="20% — акцент6 4" xfId="2264"/>
    <cellStyle name="20% - Акцент6 4 2" xfId="2265"/>
    <cellStyle name="20% - Акцент6 4 2 2" xfId="2266"/>
    <cellStyle name="20% - Акцент6 4 2 3" xfId="7115"/>
    <cellStyle name="20% - Акцент6 4 3" xfId="2267"/>
    <cellStyle name="20% - Акцент6 4 3 2" xfId="2268"/>
    <cellStyle name="20% - Акцент6 4 3 3" xfId="7116"/>
    <cellStyle name="20% - Акцент6 4 4" xfId="6101"/>
    <cellStyle name="20% - Акцент6 4 4 2" xfId="7117"/>
    <cellStyle name="20% - Акцент6 4_46EE.2011(v1.0)" xfId="2269"/>
    <cellStyle name="20% - Акцент6 5" xfId="2270"/>
    <cellStyle name="20% — акцент6 5" xfId="2271"/>
    <cellStyle name="20% - Акцент6 5 2" xfId="2272"/>
    <cellStyle name="20% - Акцент6 5 2 2" xfId="2273"/>
    <cellStyle name="20% - Акцент6 5 2 3" xfId="7118"/>
    <cellStyle name="20% - Акцент6 5 3" xfId="2274"/>
    <cellStyle name="20% - Акцент6 5 3 2" xfId="2275"/>
    <cellStyle name="20% - Акцент6 5 3 3" xfId="7119"/>
    <cellStyle name="20% - Акцент6 5 4" xfId="6102"/>
    <cellStyle name="20% - Акцент6 5 4 2" xfId="7120"/>
    <cellStyle name="20% - Акцент6 5_46EE.2011(v1.0)" xfId="2276"/>
    <cellStyle name="20% - Акцент6 6" xfId="2277"/>
    <cellStyle name="20% — акцент6 6" xfId="2278"/>
    <cellStyle name="20% - Акцент6 6 2" xfId="2279"/>
    <cellStyle name="20% - Акцент6 6 2 2" xfId="2280"/>
    <cellStyle name="20% - Акцент6 6 2 3" xfId="7121"/>
    <cellStyle name="20% - Акцент6 6 3" xfId="2281"/>
    <cellStyle name="20% - Акцент6 6 3 2" xfId="2282"/>
    <cellStyle name="20% - Акцент6 6 3 3" xfId="7122"/>
    <cellStyle name="20% - Акцент6 6 4" xfId="6103"/>
    <cellStyle name="20% - Акцент6 6 4 2" xfId="7123"/>
    <cellStyle name="20% - Акцент6 6_46EE.2011(v1.0)" xfId="2283"/>
    <cellStyle name="20% - Акцент6 7" xfId="2284"/>
    <cellStyle name="20% — акцент6 7" xfId="2285"/>
    <cellStyle name="20% - Акцент6 7 2" xfId="2286"/>
    <cellStyle name="20% - Акцент6 7 2 2" xfId="2287"/>
    <cellStyle name="20% - Акцент6 7 2 3" xfId="7124"/>
    <cellStyle name="20% - Акцент6 7 3" xfId="2288"/>
    <cellStyle name="20% - Акцент6 7 3 2" xfId="2289"/>
    <cellStyle name="20% - Акцент6 7 3 3" xfId="7125"/>
    <cellStyle name="20% - Акцент6 7 4" xfId="6104"/>
    <cellStyle name="20% - Акцент6 7 4 2" xfId="7126"/>
    <cellStyle name="20% - Акцент6 7_46EE.2011(v1.0)" xfId="2290"/>
    <cellStyle name="20% - Акцент6 8" xfId="2291"/>
    <cellStyle name="20% — акцент6 8" xfId="2292"/>
    <cellStyle name="20% - Акцент6 8 2" xfId="2293"/>
    <cellStyle name="20% - Акцент6 8 2 2" xfId="2294"/>
    <cellStyle name="20% - Акцент6 8 2 3" xfId="7127"/>
    <cellStyle name="20% - Акцент6 8 3" xfId="2295"/>
    <cellStyle name="20% - Акцент6 8 3 2" xfId="2296"/>
    <cellStyle name="20% - Акцент6 8 3 3" xfId="7128"/>
    <cellStyle name="20% - Акцент6 8 4" xfId="2297"/>
    <cellStyle name="20% - Акцент6 8 5" xfId="7129"/>
    <cellStyle name="20% - Акцент6 8_46EE.2011(v1.0)" xfId="2298"/>
    <cellStyle name="20% - Акцент6 9" xfId="2299"/>
    <cellStyle name="20% — акцент6 9" xfId="2300"/>
    <cellStyle name="20% - Акцент6 9 2" xfId="2301"/>
    <cellStyle name="20% - Акцент6 9 2 2" xfId="2302"/>
    <cellStyle name="20% - Акцент6 9 2 3" xfId="7130"/>
    <cellStyle name="20% - Акцент6 9 3" xfId="2303"/>
    <cellStyle name="20% - Акцент6 9 3 2" xfId="2304"/>
    <cellStyle name="20% - Акцент6 9 3 3" xfId="7131"/>
    <cellStyle name="20% - Акцент6 9 4" xfId="2305"/>
    <cellStyle name="20% - Акцент6 9 5" xfId="7132"/>
    <cellStyle name="20% - Акцент6 9_46EE.2011(v1.0)" xfId="2306"/>
    <cellStyle name="20% — акцент6_Расчет тарифа на тэ 2015 СЛФ" xfId="2307"/>
    <cellStyle name="40% - Accent1" xfId="2308"/>
    <cellStyle name="40% - Accent1 1" xfId="7133"/>
    <cellStyle name="40% - Accent1 2" xfId="2309"/>
    <cellStyle name="40% - Accent1 2 2" xfId="2310"/>
    <cellStyle name="40% - Accent1 2 2 2" xfId="7134"/>
    <cellStyle name="40% - Accent1 2 3" xfId="7135"/>
    <cellStyle name="40% - Accent1 3" xfId="2311"/>
    <cellStyle name="40% - Accent1 3 2" xfId="2312"/>
    <cellStyle name="40% - Accent1 3 2 2" xfId="7136"/>
    <cellStyle name="40% - Accent1 3 3" xfId="7137"/>
    <cellStyle name="40% - Accent1 4" xfId="2313"/>
    <cellStyle name="40% - Accent1 4 2" xfId="7139"/>
    <cellStyle name="40% - Accent1 4 3" xfId="7138"/>
    <cellStyle name="40% - Accent1 5" xfId="7140"/>
    <cellStyle name="40% - Accent1_46EE.2011(v1.0)" xfId="2314"/>
    <cellStyle name="40% - Accent2" xfId="2315"/>
    <cellStyle name="40% - Accent2 1" xfId="7141"/>
    <cellStyle name="40% - Accent2 2" xfId="2316"/>
    <cellStyle name="40% - Accent2 2 2" xfId="2317"/>
    <cellStyle name="40% - Accent2 2 2 2" xfId="7142"/>
    <cellStyle name="40% - Accent2 2 3" xfId="7143"/>
    <cellStyle name="40% - Accent2 3" xfId="2318"/>
    <cellStyle name="40% - Accent2 3 2" xfId="2319"/>
    <cellStyle name="40% - Accent2 3 2 2" xfId="7144"/>
    <cellStyle name="40% - Accent2 3 3" xfId="7145"/>
    <cellStyle name="40% - Accent2 4" xfId="2320"/>
    <cellStyle name="40% - Accent2 4 2" xfId="7147"/>
    <cellStyle name="40% - Accent2 4 3" xfId="7146"/>
    <cellStyle name="40% - Accent2 5" xfId="7148"/>
    <cellStyle name="40% - Accent2_46EE.2011(v1.0)" xfId="2321"/>
    <cellStyle name="40% - Accent3" xfId="2322"/>
    <cellStyle name="40% - Accent3 1" xfId="7149"/>
    <cellStyle name="40% - Accent3 2" xfId="2323"/>
    <cellStyle name="40% - Accent3 2 2" xfId="2324"/>
    <cellStyle name="40% - Accent3 2 2 2" xfId="7150"/>
    <cellStyle name="40% - Accent3 2 3" xfId="7151"/>
    <cellStyle name="40% - Accent3 3" xfId="2325"/>
    <cellStyle name="40% - Accent3 3 2" xfId="2326"/>
    <cellStyle name="40% - Accent3 3 2 2" xfId="7152"/>
    <cellStyle name="40% - Accent3 3 3" xfId="7153"/>
    <cellStyle name="40% - Accent3 4" xfId="2327"/>
    <cellStyle name="40% - Accent3 4 2" xfId="7155"/>
    <cellStyle name="40% - Accent3 4 3" xfId="7154"/>
    <cellStyle name="40% - Accent3 5" xfId="7156"/>
    <cellStyle name="40% - Accent3_46EE.2011(v1.0)" xfId="2328"/>
    <cellStyle name="40% - Accent4" xfId="2329"/>
    <cellStyle name="40% - Accent4 1" xfId="7157"/>
    <cellStyle name="40% - Accent4 2" xfId="2330"/>
    <cellStyle name="40% - Accent4 2 2" xfId="2331"/>
    <cellStyle name="40% - Accent4 2 2 2" xfId="7158"/>
    <cellStyle name="40% - Accent4 2 3" xfId="7159"/>
    <cellStyle name="40% - Accent4 3" xfId="2332"/>
    <cellStyle name="40% - Accent4 3 2" xfId="2333"/>
    <cellStyle name="40% - Accent4 3 2 2" xfId="7160"/>
    <cellStyle name="40% - Accent4 3 3" xfId="7161"/>
    <cellStyle name="40% - Accent4 4" xfId="2334"/>
    <cellStyle name="40% - Accent4 4 2" xfId="7163"/>
    <cellStyle name="40% - Accent4 4 3" xfId="7162"/>
    <cellStyle name="40% - Accent4 5" xfId="7164"/>
    <cellStyle name="40% - Accent4_46EE.2011(v1.0)" xfId="2335"/>
    <cellStyle name="40% - Accent5" xfId="2336"/>
    <cellStyle name="40% - Accent5 1" xfId="7165"/>
    <cellStyle name="40% - Accent5 2" xfId="2337"/>
    <cellStyle name="40% - Accent5 2 2" xfId="2338"/>
    <cellStyle name="40% - Accent5 2 2 2" xfId="7166"/>
    <cellStyle name="40% - Accent5 2 3" xfId="7167"/>
    <cellStyle name="40% - Accent5 3" xfId="2339"/>
    <cellStyle name="40% - Accent5 3 2" xfId="2340"/>
    <cellStyle name="40% - Accent5 3 2 2" xfId="7168"/>
    <cellStyle name="40% - Accent5 3 3" xfId="7169"/>
    <cellStyle name="40% - Accent5 4" xfId="2341"/>
    <cellStyle name="40% - Accent5 4 2" xfId="7171"/>
    <cellStyle name="40% - Accent5 4 3" xfId="7170"/>
    <cellStyle name="40% - Accent5 5" xfId="7172"/>
    <cellStyle name="40% - Accent5_46EE.2011(v1.0)" xfId="2342"/>
    <cellStyle name="40% - Accent6" xfId="2343"/>
    <cellStyle name="40% - Accent6 1" xfId="7173"/>
    <cellStyle name="40% - Accent6 2" xfId="2344"/>
    <cellStyle name="40% - Accent6 2 2" xfId="2345"/>
    <cellStyle name="40% - Accent6 2 2 2" xfId="7174"/>
    <cellStyle name="40% - Accent6 2 3" xfId="7175"/>
    <cellStyle name="40% - Accent6 3" xfId="2346"/>
    <cellStyle name="40% - Accent6 3 2" xfId="2347"/>
    <cellStyle name="40% - Accent6 3 2 2" xfId="7176"/>
    <cellStyle name="40% - Accent6 3 3" xfId="7177"/>
    <cellStyle name="40% - Accent6 4" xfId="2348"/>
    <cellStyle name="40% - Accent6 4 2" xfId="7179"/>
    <cellStyle name="40% - Accent6 4 3" xfId="7178"/>
    <cellStyle name="40% - Accent6 5" xfId="7180"/>
    <cellStyle name="40% - Accent6_46EE.2011(v1.0)" xfId="2349"/>
    <cellStyle name="40% — акцент1" xfId="133"/>
    <cellStyle name="40% - Акцент1 10" xfId="2351"/>
    <cellStyle name="40% — акцент1 10" xfId="2352"/>
    <cellStyle name="40% - Акцент1 10 2" xfId="2353"/>
    <cellStyle name="40% - Акцент1 10 3" xfId="7181"/>
    <cellStyle name="40% - Акцент1 11" xfId="2354"/>
    <cellStyle name="40% — акцент1 11" xfId="2355"/>
    <cellStyle name="40% - Акцент1 11 2" xfId="2356"/>
    <cellStyle name="40% - Акцент1 11 3" xfId="7182"/>
    <cellStyle name="40% - Акцент1 12" xfId="7183"/>
    <cellStyle name="40% — акцент1 12" xfId="2357"/>
    <cellStyle name="40% - Акцент1 12 2" xfId="7184"/>
    <cellStyle name="40% - Акцент1 12 3" xfId="7185"/>
    <cellStyle name="40% - Акцент1 12 4" xfId="7186"/>
    <cellStyle name="40% - Акцент1 13" xfId="7187"/>
    <cellStyle name="40% — акцент1 13" xfId="2358"/>
    <cellStyle name="40% - Акцент1 13 2" xfId="7188"/>
    <cellStyle name="40% — акцент1 13 2" xfId="5501"/>
    <cellStyle name="40% - Акцент1 13 3" xfId="7189"/>
    <cellStyle name="40% — акцент1 13 3" xfId="5781"/>
    <cellStyle name="40% - Акцент1 13 4" xfId="7190"/>
    <cellStyle name="40% - Акцент1 14" xfId="7191"/>
    <cellStyle name="40% — акцент1 14" xfId="2359"/>
    <cellStyle name="40% - Акцент1 14 2" xfId="7192"/>
    <cellStyle name="40% — акцент1 14 2" xfId="5502"/>
    <cellStyle name="40% - Акцент1 14 3" xfId="7193"/>
    <cellStyle name="40% — акцент1 14 3" xfId="5780"/>
    <cellStyle name="40% - Акцент1 15" xfId="7194"/>
    <cellStyle name="40% — акцент1 15" xfId="2360"/>
    <cellStyle name="40% - Акцент1 15 2" xfId="7195"/>
    <cellStyle name="40% — акцент1 15 2" xfId="5503"/>
    <cellStyle name="40% - Акцент1 15 3" xfId="7196"/>
    <cellStyle name="40% — акцент1 15 3" xfId="5779"/>
    <cellStyle name="40% - Акцент1 16" xfId="7197"/>
    <cellStyle name="40% — акцент1 16" xfId="2361"/>
    <cellStyle name="40% - Акцент1 16 2" xfId="7198"/>
    <cellStyle name="40% — акцент1 16 2" xfId="5504"/>
    <cellStyle name="40% - Акцент1 16 3" xfId="7199"/>
    <cellStyle name="40% — акцент1 16 3" xfId="5778"/>
    <cellStyle name="40% - Акцент1 17" xfId="7200"/>
    <cellStyle name="40% — акцент1 17" xfId="2362"/>
    <cellStyle name="40% — акцент1 17 2" xfId="5505"/>
    <cellStyle name="40% - Акцент1 18" xfId="7201"/>
    <cellStyle name="40% — акцент1 18" xfId="2363"/>
    <cellStyle name="40% — акцент1 19" xfId="2364"/>
    <cellStyle name="40% - Акцент1 2" xfId="134"/>
    <cellStyle name="40% — акцент1 2" xfId="135"/>
    <cellStyle name="40% - Акцент1 2 1" xfId="7202"/>
    <cellStyle name="40% - Акцент1 2 10" xfId="136"/>
    <cellStyle name="40% - Акцент1 2 10 2" xfId="2367"/>
    <cellStyle name="40% - Акцент1 2 11" xfId="5816"/>
    <cellStyle name="40% - Акцент1 2 11 2" xfId="10840"/>
    <cellStyle name="40% - Акцент1 2 11 3" xfId="6106"/>
    <cellStyle name="40% - Акцент1 2 12" xfId="5913"/>
    <cellStyle name="40% - Акцент1 2 12 2" xfId="10841"/>
    <cellStyle name="40% - Акцент1 2 13" xfId="5976"/>
    <cellStyle name="40% - Акцент1 2 14" xfId="7203"/>
    <cellStyle name="40% - Акцент1 2 15" xfId="7204"/>
    <cellStyle name="40% - Акцент1 2 16" xfId="7205"/>
    <cellStyle name="40% - Акцент1 2 16 2" xfId="10842"/>
    <cellStyle name="40% - Акцент1 2 17" xfId="10843"/>
    <cellStyle name="40% - Акцент1 2 18" xfId="10844"/>
    <cellStyle name="40% - Акцент1 2 19" xfId="10845"/>
    <cellStyle name="40% - Акцент1 2 2" xfId="137"/>
    <cellStyle name="40% — акцент1 2 2" xfId="2366"/>
    <cellStyle name="40% - Акцент1 2 2 10" xfId="11346"/>
    <cellStyle name="40% - Акцент1 2 2 2" xfId="2369"/>
    <cellStyle name="40% - Акцент1 2 2 2 2" xfId="7206"/>
    <cellStyle name="40% - Акцент1 2 2 2 3" xfId="6107"/>
    <cellStyle name="40% - Акцент1 2 2 3" xfId="2368"/>
    <cellStyle name="40% - Акцент1 2 2 4" xfId="11223"/>
    <cellStyle name="40% - Акцент1 2 2 5" xfId="12104"/>
    <cellStyle name="40% - Акцент1 2 2 6" xfId="11756"/>
    <cellStyle name="40% - Акцент1 2 2 7" xfId="12151"/>
    <cellStyle name="40% - Акцент1 2 2 8" xfId="11873"/>
    <cellStyle name="40% - Акцент1 2 2 9" xfId="11727"/>
    <cellStyle name="40% - Акцент1 2 20" xfId="6105"/>
    <cellStyle name="40% - Акцент1 2 21" xfId="2365"/>
    <cellStyle name="40% - Акцент1 2 22" xfId="11221"/>
    <cellStyle name="40% - Акцент1 2 23" xfId="11586"/>
    <cellStyle name="40% - Акцент1 2 24" xfId="11439"/>
    <cellStyle name="40% - Акцент1 2 25" xfId="11498"/>
    <cellStyle name="40% - Акцент1 2 26" xfId="11981"/>
    <cellStyle name="40% - Акцент1 2 27" xfId="11900"/>
    <cellStyle name="40% - Акцент1 2 28" xfId="11309"/>
    <cellStyle name="40% - Акцент1 2 3" xfId="138"/>
    <cellStyle name="40% — акцент1 2 3" xfId="11222"/>
    <cellStyle name="40% - Акцент1 2 3 10" xfId="11533"/>
    <cellStyle name="40% - Акцент1 2 3 2" xfId="2371"/>
    <cellStyle name="40% - Акцент1 2 3 3" xfId="7207"/>
    <cellStyle name="40% - Акцент1 2 3 4" xfId="2370"/>
    <cellStyle name="40% - Акцент1 2 3 5" xfId="11585"/>
    <cellStyle name="40% - Акцент1 2 3 6" xfId="11933"/>
    <cellStyle name="40% - Акцент1 2 3 7" xfId="12196"/>
    <cellStyle name="40% - Акцент1 2 3 8" xfId="12207"/>
    <cellStyle name="40% - Акцент1 2 3 9" xfId="11950"/>
    <cellStyle name="40% - Акцент1 2 4" xfId="139"/>
    <cellStyle name="40% — акцент1 2 4" xfId="11733"/>
    <cellStyle name="40% - Акцент1 2 4 2" xfId="7208"/>
    <cellStyle name="40% - Акцент1 2 4 3" xfId="2372"/>
    <cellStyle name="40% - Акцент1 2 4 4" xfId="11441"/>
    <cellStyle name="40% - Акцент1 2 4 5" xfId="12021"/>
    <cellStyle name="40% - Акцент1 2 4 6" xfId="11983"/>
    <cellStyle name="40% - Акцент1 2 4 7" xfId="12164"/>
    <cellStyle name="40% - Акцент1 2 4 8" xfId="11922"/>
    <cellStyle name="40% - Акцент1 2 5" xfId="140"/>
    <cellStyle name="40% — акцент1 2 5" xfId="11440"/>
    <cellStyle name="40% - Акцент1 2 5 2" xfId="7209"/>
    <cellStyle name="40% - Акцент1 2 5 3" xfId="2373"/>
    <cellStyle name="40% - Акцент1 2 5 4" xfId="11647"/>
    <cellStyle name="40% - Акцент1 2 5 5" xfId="11874"/>
    <cellStyle name="40% - Акцент1 2 5 6" xfId="11832"/>
    <cellStyle name="40% - Акцент1 2 5 7" xfId="11826"/>
    <cellStyle name="40% - Акцент1 2 6" xfId="141"/>
    <cellStyle name="40% — акцент1 2 6" xfId="12022"/>
    <cellStyle name="40% - Акцент1 2 6 2" xfId="2374"/>
    <cellStyle name="40% - Акцент1 2 6 3" xfId="11165"/>
    <cellStyle name="40% - Акцент1 2 6 4" xfId="11691"/>
    <cellStyle name="40% - Акцент1 2 6 5" xfId="11797"/>
    <cellStyle name="40% - Акцент1 2 7" xfId="142"/>
    <cellStyle name="40% — акцент1 2 7" xfId="11982"/>
    <cellStyle name="40% - Акцент1 2 7 2" xfId="2375"/>
    <cellStyle name="40% - Акцент1 2 7 3" xfId="11668"/>
    <cellStyle name="40% - Акцент1 2 7 4" xfId="11793"/>
    <cellStyle name="40% - Акцент1 2 8" xfId="143"/>
    <cellStyle name="40% — акцент1 2 8" xfId="11661"/>
    <cellStyle name="40% - Акцент1 2 8 2" xfId="2376"/>
    <cellStyle name="40% - Акцент1 2 8 3" xfId="12185"/>
    <cellStyle name="40% - Акцент1 2 9" xfId="144"/>
    <cellStyle name="40% — акцент1 2 9" xfId="12136"/>
    <cellStyle name="40% - Акцент1 2 9 2" xfId="2377"/>
    <cellStyle name="40% - Акцент1 2_46EE.2011(v1.0)" xfId="2378"/>
    <cellStyle name="40% — акцент1 20" xfId="2379"/>
    <cellStyle name="40% — акцент1 21" xfId="2380"/>
    <cellStyle name="40% — акцент1 22" xfId="5478"/>
    <cellStyle name="40% — акцент1 23" xfId="5492"/>
    <cellStyle name="40% — акцент1 24" xfId="5477"/>
    <cellStyle name="40% — акцент1 25" xfId="5491"/>
    <cellStyle name="40% — акцент1 26" xfId="5783"/>
    <cellStyle name="40% — акцент1 27" xfId="5790"/>
    <cellStyle name="40% — акцент1 28" xfId="2350"/>
    <cellStyle name="40% — акцент1 29" xfId="11217"/>
    <cellStyle name="40% - Акцент1 3" xfId="145"/>
    <cellStyle name="40% — акцент1 3" xfId="2382"/>
    <cellStyle name="40% - Акцент1 3 10" xfId="146"/>
    <cellStyle name="40% - Акцент1 3 10 2" xfId="2383"/>
    <cellStyle name="40% - Акцент1 3 11" xfId="2384"/>
    <cellStyle name="40% - Акцент1 3 12" xfId="5817"/>
    <cellStyle name="40% - Акцент1 3 13" xfId="5912"/>
    <cellStyle name="40% - Акцент1 3 14" xfId="5885"/>
    <cellStyle name="40% - Акцент1 3 15" xfId="6108"/>
    <cellStyle name="40% - Акцент1 3 16" xfId="2381"/>
    <cellStyle name="40% - Акцент1 3 17" xfId="11224"/>
    <cellStyle name="40% - Акцент1 3 18" xfId="11584"/>
    <cellStyle name="40% - Акцент1 3 19" xfId="12182"/>
    <cellStyle name="40% - Акцент1 3 2" xfId="147"/>
    <cellStyle name="40% — акцент1 3 2" xfId="5506"/>
    <cellStyle name="40% - Акцент1 3 2 10" xfId="11347"/>
    <cellStyle name="40% - Акцент1 3 2 11" xfId="12178"/>
    <cellStyle name="40% - Акцент1 3 2 2" xfId="2386"/>
    <cellStyle name="40% — акцент1 3 2 2" xfId="7210"/>
    <cellStyle name="40% - Акцент1 3 2 3" xfId="7211"/>
    <cellStyle name="40% — акцент1 3 2 3" xfId="11034"/>
    <cellStyle name="40% - Акцент1 3 2 4" xfId="2385"/>
    <cellStyle name="40% - Акцент1 3 2 5" xfId="11225"/>
    <cellStyle name="40% - Акцент1 3 2 6" xfId="12103"/>
    <cellStyle name="40% - Акцент1 3 2 7" xfId="11442"/>
    <cellStyle name="40% - Акцент1 3 2 8" xfId="11214"/>
    <cellStyle name="40% - Акцент1 3 2 9" xfId="11701"/>
    <cellStyle name="40% - Акцент1 3 20" xfId="12037"/>
    <cellStyle name="40% - Акцент1 3 21" xfId="11976"/>
    <cellStyle name="40% - Акцент1 3 22" xfId="12049"/>
    <cellStyle name="40% - Акцент1 3 23" xfId="11567"/>
    <cellStyle name="40% - Акцент1 3 3" xfId="148"/>
    <cellStyle name="40% — акцент1 3 3" xfId="5470"/>
    <cellStyle name="40% - Акцент1 3 3 10" xfId="11572"/>
    <cellStyle name="40% - Акцент1 3 3 11" xfId="11611"/>
    <cellStyle name="40% - Акцент1 3 3 2" xfId="2388"/>
    <cellStyle name="40% - Акцент1 3 3 3" xfId="7212"/>
    <cellStyle name="40% - Акцент1 3 3 4" xfId="2387"/>
    <cellStyle name="40% - Акцент1 3 3 5" xfId="11226"/>
    <cellStyle name="40% - Акцент1 3 3 6" xfId="11583"/>
    <cellStyle name="40% - Акцент1 3 3 7" xfId="11952"/>
    <cellStyle name="40% - Акцент1 3 3 8" xfId="12197"/>
    <cellStyle name="40% - Акцент1 3 3 9" xfId="12209"/>
    <cellStyle name="40% - Акцент1 3 4" xfId="149"/>
    <cellStyle name="40% — акцент1 3 4" xfId="5495"/>
    <cellStyle name="40% - Акцент1 3 4 10" xfId="11147"/>
    <cellStyle name="40% - Акцент1 3 4 2" xfId="7213"/>
    <cellStyle name="40% - Акцент1 3 4 2 2" xfId="7214"/>
    <cellStyle name="40% - Акцент1 3 4 3" xfId="2389"/>
    <cellStyle name="40% - Акцент1 3 4 4" xfId="11227"/>
    <cellStyle name="40% - Акцент1 3 4 5" xfId="12102"/>
    <cellStyle name="40% - Акцент1 3 4 6" xfId="12180"/>
    <cellStyle name="40% - Акцент1 3 4 7" xfId="11888"/>
    <cellStyle name="40% - Акцент1 3 4 8" xfId="11276"/>
    <cellStyle name="40% - Акцент1 3 4 9" xfId="11909"/>
    <cellStyle name="40% - Акцент1 3 5" xfId="150"/>
    <cellStyle name="40% — акцент1 3 5" xfId="5475"/>
    <cellStyle name="40% - Акцент1 3 5 2" xfId="2390"/>
    <cellStyle name="40% - Акцент1 3 5 3" xfId="11228"/>
    <cellStyle name="40% - Акцент1 3 5 4" xfId="12101"/>
    <cellStyle name="40% - Акцент1 3 5 5" xfId="11115"/>
    <cellStyle name="40% - Акцент1 3 5 6" xfId="11048"/>
    <cellStyle name="40% - Акцент1 3 5 7" xfId="11813"/>
    <cellStyle name="40% - Акцент1 3 5 8" xfId="11404"/>
    <cellStyle name="40% - Акцент1 3 5 9" xfId="11568"/>
    <cellStyle name="40% - Акцент1 3 6" xfId="151"/>
    <cellStyle name="40% — акцент1 3 6" xfId="5792"/>
    <cellStyle name="40% - Акцент1 3 6 2" xfId="2391"/>
    <cellStyle name="40% - Акцент1 3 6 3" xfId="11229"/>
    <cellStyle name="40% - Акцент1 3 6 4" xfId="11640"/>
    <cellStyle name="40% - Акцент1 3 6 5" xfId="11116"/>
    <cellStyle name="40% - Акцент1 3 6 6" xfId="11911"/>
    <cellStyle name="40% - Акцент1 3 6 7" xfId="11069"/>
    <cellStyle name="40% - Акцент1 3 6 8" xfId="11876"/>
    <cellStyle name="40% - Акцент1 3 6 9" xfId="12153"/>
    <cellStyle name="40% - Акцент1 3 7" xfId="152"/>
    <cellStyle name="40% — акцент1 3 7" xfId="5777"/>
    <cellStyle name="40% - Акцент1 3 7 2" xfId="2392"/>
    <cellStyle name="40% - Акцент1 3 7 3" xfId="11230"/>
    <cellStyle name="40% - Акцент1 3 7 4" xfId="11582"/>
    <cellStyle name="40% - Акцент1 3 7 5" xfId="11408"/>
    <cellStyle name="40% - Акцент1 3 7 6" xfId="12036"/>
    <cellStyle name="40% - Акцент1 3 7 7" xfId="11156"/>
    <cellStyle name="40% - Акцент1 3 7 8" xfId="11511"/>
    <cellStyle name="40% - Акцент1 3 7 9" xfId="11329"/>
    <cellStyle name="40% - Акцент1 3 8" xfId="153"/>
    <cellStyle name="40% - Акцент1 3 8 2" xfId="2393"/>
    <cellStyle name="40% - Акцент1 3 9" xfId="154"/>
    <cellStyle name="40% - Акцент1 3 9 2" xfId="2394"/>
    <cellStyle name="40% - Акцент1 3_46EE.2011(v1.0)" xfId="2395"/>
    <cellStyle name="40% — акцент1 30" xfId="12106"/>
    <cellStyle name="40% — акцент1 31" xfId="11716"/>
    <cellStyle name="40% — акцент1 32" xfId="12023"/>
    <cellStyle name="40% — акцент1 33" xfId="11164"/>
    <cellStyle name="40% — акцент1 34" xfId="12165"/>
    <cellStyle name="40% — акцент1 35" xfId="12046"/>
    <cellStyle name="40% - Акцент1 4" xfId="2396"/>
    <cellStyle name="40% — акцент1 4" xfId="2397"/>
    <cellStyle name="40% - Акцент1 4 2" xfId="2398"/>
    <cellStyle name="40% — акцент1 4 2" xfId="7215"/>
    <cellStyle name="40% - Акцент1 4 2 2" xfId="2399"/>
    <cellStyle name="40% - Акцент1 4 2 3" xfId="7216"/>
    <cellStyle name="40% - Акцент1 4 3" xfId="2400"/>
    <cellStyle name="40% - Акцент1 4 3 2" xfId="2401"/>
    <cellStyle name="40% - Акцент1 4 3 3" xfId="7217"/>
    <cellStyle name="40% - Акцент1 4 4" xfId="6109"/>
    <cellStyle name="40% - Акцент1 4 4 2" xfId="7218"/>
    <cellStyle name="40% - Акцент1 4_46EE.2011(v1.0)" xfId="2402"/>
    <cellStyle name="40% - Акцент1 5" xfId="2403"/>
    <cellStyle name="40% — акцент1 5" xfId="2404"/>
    <cellStyle name="40% - Акцент1 5 2" xfId="2405"/>
    <cellStyle name="40% — акцент1 5 2" xfId="7219"/>
    <cellStyle name="40% - Акцент1 5 2 2" xfId="2406"/>
    <cellStyle name="40% - Акцент1 5 2 3" xfId="7220"/>
    <cellStyle name="40% - Акцент1 5 3" xfId="2407"/>
    <cellStyle name="40% - Акцент1 5 3 2" xfId="2408"/>
    <cellStyle name="40% - Акцент1 5 3 3" xfId="7221"/>
    <cellStyle name="40% - Акцент1 5 4" xfId="6110"/>
    <cellStyle name="40% - Акцент1 5 4 2" xfId="7222"/>
    <cellStyle name="40% - Акцент1 5_46EE.2011(v1.0)" xfId="2409"/>
    <cellStyle name="40% - Акцент1 6" xfId="2410"/>
    <cellStyle name="40% — акцент1 6" xfId="2411"/>
    <cellStyle name="40% - Акцент1 6 2" xfId="2412"/>
    <cellStyle name="40% — акцент1 6 2" xfId="7223"/>
    <cellStyle name="40% - Акцент1 6 2 2" xfId="2413"/>
    <cellStyle name="40% - Акцент1 6 2 3" xfId="7224"/>
    <cellStyle name="40% - Акцент1 6 3" xfId="2414"/>
    <cellStyle name="40% - Акцент1 6 3 2" xfId="2415"/>
    <cellStyle name="40% - Акцент1 6 3 3" xfId="7225"/>
    <cellStyle name="40% - Акцент1 6 4" xfId="6111"/>
    <cellStyle name="40% - Акцент1 6 4 2" xfId="7226"/>
    <cellStyle name="40% - Акцент1 6_46EE.2011(v1.0)" xfId="2416"/>
    <cellStyle name="40% - Акцент1 7" xfId="2417"/>
    <cellStyle name="40% — акцент1 7" xfId="2418"/>
    <cellStyle name="40% - Акцент1 7 2" xfId="2419"/>
    <cellStyle name="40% - Акцент1 7 2 2" xfId="2420"/>
    <cellStyle name="40% - Акцент1 7 2 3" xfId="7227"/>
    <cellStyle name="40% - Акцент1 7 3" xfId="2421"/>
    <cellStyle name="40% - Акцент1 7 3 2" xfId="2422"/>
    <cellStyle name="40% - Акцент1 7 3 3" xfId="7228"/>
    <cellStyle name="40% - Акцент1 7 4" xfId="6112"/>
    <cellStyle name="40% - Акцент1 7 4 2" xfId="7229"/>
    <cellStyle name="40% - Акцент1 7_46EE.2011(v1.0)" xfId="2423"/>
    <cellStyle name="40% - Акцент1 8" xfId="2424"/>
    <cellStyle name="40% — акцент1 8" xfId="2425"/>
    <cellStyle name="40% - Акцент1 8 2" xfId="2426"/>
    <cellStyle name="40% - Акцент1 8 2 2" xfId="2427"/>
    <cellStyle name="40% - Акцент1 8 2 3" xfId="7230"/>
    <cellStyle name="40% - Акцент1 8 3" xfId="2428"/>
    <cellStyle name="40% - Акцент1 8 3 2" xfId="2429"/>
    <cellStyle name="40% - Акцент1 8 3 3" xfId="7231"/>
    <cellStyle name="40% - Акцент1 8 4" xfId="2430"/>
    <cellStyle name="40% - Акцент1 8 5" xfId="7232"/>
    <cellStyle name="40% - Акцент1 8_46EE.2011(v1.0)" xfId="2431"/>
    <cellStyle name="40% - Акцент1 9" xfId="2432"/>
    <cellStyle name="40% — акцент1 9" xfId="2433"/>
    <cellStyle name="40% - Акцент1 9 2" xfId="2434"/>
    <cellStyle name="40% - Акцент1 9 2 2" xfId="2435"/>
    <cellStyle name="40% - Акцент1 9 2 3" xfId="7233"/>
    <cellStyle name="40% - Акцент1 9 3" xfId="2436"/>
    <cellStyle name="40% - Акцент1 9 3 2" xfId="2437"/>
    <cellStyle name="40% - Акцент1 9 3 3" xfId="7234"/>
    <cellStyle name="40% - Акцент1 9 4" xfId="2438"/>
    <cellStyle name="40% - Акцент1 9 5" xfId="7235"/>
    <cellStyle name="40% - Акцент1 9_46EE.2011(v1.0)" xfId="2439"/>
    <cellStyle name="40% — акцент1_Расчет тарифа на тэ 2015 СЛФ" xfId="2440"/>
    <cellStyle name="40% — акцент2" xfId="155"/>
    <cellStyle name="40% - Акцент2 10" xfId="2442"/>
    <cellStyle name="40% — акцент2 10" xfId="2443"/>
    <cellStyle name="40% - Акцент2 10 2" xfId="2444"/>
    <cellStyle name="40% - Акцент2 10 3" xfId="7236"/>
    <cellStyle name="40% - Акцент2 11" xfId="2445"/>
    <cellStyle name="40% — акцент2 11" xfId="2446"/>
    <cellStyle name="40% - Акцент2 11 2" xfId="2447"/>
    <cellStyle name="40% - Акцент2 11 3" xfId="7237"/>
    <cellStyle name="40% - Акцент2 12" xfId="7238"/>
    <cellStyle name="40% — акцент2 12" xfId="2448"/>
    <cellStyle name="40% - Акцент2 12 2" xfId="7239"/>
    <cellStyle name="40% - Акцент2 12 3" xfId="7240"/>
    <cellStyle name="40% - Акцент2 12 4" xfId="7241"/>
    <cellStyle name="40% - Акцент2 13" xfId="7242"/>
    <cellStyle name="40% — акцент2 13" xfId="2449"/>
    <cellStyle name="40% - Акцент2 13 2" xfId="7243"/>
    <cellStyle name="40% - Акцент2 13 3" xfId="7244"/>
    <cellStyle name="40% - Акцент2 13 4" xfId="7245"/>
    <cellStyle name="40% - Акцент2 14" xfId="7246"/>
    <cellStyle name="40% — акцент2 14" xfId="2450"/>
    <cellStyle name="40% - Акцент2 14 2" xfId="7247"/>
    <cellStyle name="40% - Акцент2 14 3" xfId="7248"/>
    <cellStyle name="40% - Акцент2 15" xfId="7249"/>
    <cellStyle name="40% — акцент2 15" xfId="2451"/>
    <cellStyle name="40% - Акцент2 15 2" xfId="7250"/>
    <cellStyle name="40% - Акцент2 15 3" xfId="7251"/>
    <cellStyle name="40% - Акцент2 16" xfId="7252"/>
    <cellStyle name="40% — акцент2 16" xfId="2452"/>
    <cellStyle name="40% - Акцент2 16 2" xfId="7253"/>
    <cellStyle name="40% - Акцент2 16 3" xfId="7254"/>
    <cellStyle name="40% - Акцент2 17" xfId="7255"/>
    <cellStyle name="40% — акцент2 17" xfId="2453"/>
    <cellStyle name="40% - Акцент2 18" xfId="7256"/>
    <cellStyle name="40% — акцент2 18" xfId="2454"/>
    <cellStyle name="40% — акцент2 19" xfId="2455"/>
    <cellStyle name="40% - Акцент2 2" xfId="156"/>
    <cellStyle name="40% — акцент2 2" xfId="157"/>
    <cellStyle name="40% - Акцент2 2 1" xfId="7257"/>
    <cellStyle name="40% - Акцент2 2 10" xfId="158"/>
    <cellStyle name="40% - Акцент2 2 10 2" xfId="2458"/>
    <cellStyle name="40% - Акцент2 2 11" xfId="5818"/>
    <cellStyle name="40% - Акцент2 2 11 2" xfId="10846"/>
    <cellStyle name="40% - Акцент2 2 11 3" xfId="6114"/>
    <cellStyle name="40% - Акцент2 2 12" xfId="5911"/>
    <cellStyle name="40% - Акцент2 2 12 2" xfId="10847"/>
    <cellStyle name="40% - Акцент2 2 13" xfId="5870"/>
    <cellStyle name="40% - Акцент2 2 14" xfId="7258"/>
    <cellStyle name="40% - Акцент2 2 15" xfId="7259"/>
    <cellStyle name="40% - Акцент2 2 16" xfId="7260"/>
    <cellStyle name="40% - Акцент2 2 16 2" xfId="10848"/>
    <cellStyle name="40% - Акцент2 2 17" xfId="10849"/>
    <cellStyle name="40% - Акцент2 2 18" xfId="10850"/>
    <cellStyle name="40% - Акцент2 2 19" xfId="10851"/>
    <cellStyle name="40% - Акцент2 2 2" xfId="159"/>
    <cellStyle name="40% — акцент2 2 2" xfId="2457"/>
    <cellStyle name="40% - Акцент2 2 2 10" xfId="11153"/>
    <cellStyle name="40% - Акцент2 2 2 2" xfId="2460"/>
    <cellStyle name="40% - Акцент2 2 2 2 2" xfId="7261"/>
    <cellStyle name="40% - Акцент2 2 2 2 3" xfId="6115"/>
    <cellStyle name="40% - Акцент2 2 2 3" xfId="2459"/>
    <cellStyle name="40% - Акцент2 2 2 4" xfId="11241"/>
    <cellStyle name="40% - Акцент2 2 2 5" xfId="11731"/>
    <cellStyle name="40% - Акцент2 2 2 6" xfId="11444"/>
    <cellStyle name="40% - Акцент2 2 2 7" xfId="11394"/>
    <cellStyle name="40% - Акцент2 2 2 8" xfId="11277"/>
    <cellStyle name="40% - Акцент2 2 2 9" xfId="12132"/>
    <cellStyle name="40% - Акцент2 2 20" xfId="6113"/>
    <cellStyle name="40% - Акцент2 2 21" xfId="2456"/>
    <cellStyle name="40% - Акцент2 2 22" xfId="11239"/>
    <cellStyle name="40% - Акцент2 2 23" xfId="12099"/>
    <cellStyle name="40% - Акцент2 2 24" xfId="11443"/>
    <cellStyle name="40% - Акцент2 2 25" xfId="12020"/>
    <cellStyle name="40% - Акцент2 2 26" xfId="11984"/>
    <cellStyle name="40% - Акцент2 2 27" xfId="11610"/>
    <cellStyle name="40% - Акцент2 2 28" xfId="11931"/>
    <cellStyle name="40% - Акцент2 2 3" xfId="160"/>
    <cellStyle name="40% — акцент2 2 3" xfId="11240"/>
    <cellStyle name="40% - Акцент2 2 3 10" xfId="11085"/>
    <cellStyle name="40% - Акцент2 2 3 2" xfId="2462"/>
    <cellStyle name="40% - Акцент2 2 3 3" xfId="7262"/>
    <cellStyle name="40% - Акцент2 2 3 4" xfId="2461"/>
    <cellStyle name="40% - Акцент2 2 3 5" xfId="12098"/>
    <cellStyle name="40% - Акцент2 2 3 6" xfId="11120"/>
    <cellStyle name="40% - Акцент2 2 3 7" xfId="11047"/>
    <cellStyle name="40% - Акцент2 2 3 8" xfId="11898"/>
    <cellStyle name="40% - Акцент2 2 3 9" xfId="11666"/>
    <cellStyle name="40% - Акцент2 2 4" xfId="161"/>
    <cellStyle name="40% — акцент2 2 4" xfId="11578"/>
    <cellStyle name="40% - Акцент2 2 4 2" xfId="7263"/>
    <cellStyle name="40% - Акцент2 2 4 3" xfId="2463"/>
    <cellStyle name="40% - Акцент2 2 4 4" xfId="11714"/>
    <cellStyle name="40% - Акцент2 2 4 5" xfId="11722"/>
    <cellStyle name="40% - Акцент2 2 4 6" xfId="11157"/>
    <cellStyle name="40% - Акцент2 2 4 7" xfId="11398"/>
    <cellStyle name="40% - Акцент2 2 4 8" xfId="11845"/>
    <cellStyle name="40% - Акцент2 2 5" xfId="162"/>
    <cellStyle name="40% — акцент2 2 5" xfId="11119"/>
    <cellStyle name="40% - Акцент2 2 5 2" xfId="7264"/>
    <cellStyle name="40% - Акцент2 2 5 3" xfId="2464"/>
    <cellStyle name="40% - Акцент2 2 5 4" xfId="11796"/>
    <cellStyle name="40% - Акцент2 2 5 5" xfId="11589"/>
    <cellStyle name="40% - Акцент2 2 5 6" xfId="11816"/>
    <cellStyle name="40% - Акцент2 2 5 7" xfId="12100"/>
    <cellStyle name="40% - Акцент2 2 6" xfId="163"/>
    <cellStyle name="40% — акцент2 2 6" xfId="11621"/>
    <cellStyle name="40% - Акцент2 2 6 2" xfId="2465"/>
    <cellStyle name="40% - Акцент2 2 6 3" xfId="11369"/>
    <cellStyle name="40% - Акцент2 2 6 4" xfId="12048"/>
    <cellStyle name="40% - Акцент2 2 6 5" xfId="11187"/>
    <cellStyle name="40% - Акцент2 2 7" xfId="164"/>
    <cellStyle name="40% — акцент2 2 7" xfId="12053"/>
    <cellStyle name="40% - Акцент2 2 7 2" xfId="2466"/>
    <cellStyle name="40% - Акцент2 2 7 3" xfId="11604"/>
    <cellStyle name="40% - Акцент2 2 7 4" xfId="12115"/>
    <cellStyle name="40% - Акцент2 2 8" xfId="165"/>
    <cellStyle name="40% — акцент2 2 8" xfId="11267"/>
    <cellStyle name="40% - Акцент2 2 8 2" xfId="2467"/>
    <cellStyle name="40% - Акцент2 2 8 3" xfId="12191"/>
    <cellStyle name="40% - Акцент2 2 9" xfId="166"/>
    <cellStyle name="40% — акцент2 2 9" xfId="12195"/>
    <cellStyle name="40% - Акцент2 2 9 2" xfId="2468"/>
    <cellStyle name="40% - Акцент2 2_46EE.2011(v1.0)" xfId="2469"/>
    <cellStyle name="40% — акцент2 20" xfId="2470"/>
    <cellStyle name="40% — акцент2 21" xfId="2471"/>
    <cellStyle name="40% — акцент2 22" xfId="2441"/>
    <cellStyle name="40% — акцент2 23" xfId="11235"/>
    <cellStyle name="40% — акцент2 24" xfId="11579"/>
    <cellStyle name="40% — акцент2 25" xfId="11118"/>
    <cellStyle name="40% — акцент2 26" xfId="11622"/>
    <cellStyle name="40% — акцент2 27" xfId="11665"/>
    <cellStyle name="40% — акцент2 28" xfId="11605"/>
    <cellStyle name="40% — акцент2 29" xfId="11712"/>
    <cellStyle name="40% - Акцент2 3" xfId="167"/>
    <cellStyle name="40% — акцент2 3" xfId="2473"/>
    <cellStyle name="40% - Акцент2 3 10" xfId="168"/>
    <cellStyle name="40% - Акцент2 3 10 2" xfId="2474"/>
    <cellStyle name="40% - Акцент2 3 11" xfId="2475"/>
    <cellStyle name="40% - Акцент2 3 12" xfId="5819"/>
    <cellStyle name="40% - Акцент2 3 13" xfId="5910"/>
    <cellStyle name="40% - Акцент2 3 14" xfId="5963"/>
    <cellStyle name="40% - Акцент2 3 15" xfId="6116"/>
    <cellStyle name="40% - Акцент2 3 16" xfId="2472"/>
    <cellStyle name="40% - Акцент2 3 17" xfId="11242"/>
    <cellStyle name="40% - Акцент2 3 18" xfId="12097"/>
    <cellStyle name="40% - Акцент2 3 19" xfId="11121"/>
    <cellStyle name="40% - Акцент2 3 2" xfId="169"/>
    <cellStyle name="40% - Акцент2 3 2 2" xfId="2477"/>
    <cellStyle name="40% - Акцент2 3 2 3" xfId="7265"/>
    <cellStyle name="40% - Акцент2 3 2 4" xfId="2476"/>
    <cellStyle name="40% - Акцент2 3 20" xfId="12150"/>
    <cellStyle name="40% - Акцент2 3 21" xfId="11899"/>
    <cellStyle name="40% - Акцент2 3 22" xfId="12127"/>
    <cellStyle name="40% - Акцент2 3 23" xfId="11376"/>
    <cellStyle name="40% - Акцент2 3 3" xfId="170"/>
    <cellStyle name="40% - Акцент2 3 3 2" xfId="2479"/>
    <cellStyle name="40% - Акцент2 3 3 3" xfId="7266"/>
    <cellStyle name="40% - Акцент2 3 3 4" xfId="2478"/>
    <cellStyle name="40% - Акцент2 3 4" xfId="171"/>
    <cellStyle name="40% - Акцент2 3 4 2" xfId="7267"/>
    <cellStyle name="40% - Акцент2 3 4 2 2" xfId="7268"/>
    <cellStyle name="40% - Акцент2 3 4 3" xfId="2480"/>
    <cellStyle name="40% - Акцент2 3 5" xfId="172"/>
    <cellStyle name="40% - Акцент2 3 5 2" xfId="2481"/>
    <cellStyle name="40% - Акцент2 3 6" xfId="173"/>
    <cellStyle name="40% - Акцент2 3 6 2" xfId="2482"/>
    <cellStyle name="40% - Акцент2 3 7" xfId="174"/>
    <cellStyle name="40% - Акцент2 3 7 2" xfId="2483"/>
    <cellStyle name="40% - Акцент2 3 8" xfId="175"/>
    <cellStyle name="40% - Акцент2 3 8 2" xfId="2484"/>
    <cellStyle name="40% - Акцент2 3 9" xfId="176"/>
    <cellStyle name="40% - Акцент2 3 9 2" xfId="2485"/>
    <cellStyle name="40% - Акцент2 3_46EE.2011(v1.0)" xfId="2486"/>
    <cellStyle name="40% - Акцент2 4" xfId="2487"/>
    <cellStyle name="40% — акцент2 4" xfId="2488"/>
    <cellStyle name="40% - Акцент2 4 2" xfId="2489"/>
    <cellStyle name="40% - Акцент2 4 2 2" xfId="2490"/>
    <cellStyle name="40% - Акцент2 4 2 3" xfId="7269"/>
    <cellStyle name="40% - Акцент2 4 3" xfId="2491"/>
    <cellStyle name="40% - Акцент2 4 3 2" xfId="2492"/>
    <cellStyle name="40% - Акцент2 4 3 3" xfId="7270"/>
    <cellStyle name="40% - Акцент2 4 4" xfId="6117"/>
    <cellStyle name="40% - Акцент2 4 4 2" xfId="7271"/>
    <cellStyle name="40% - Акцент2 4_46EE.2011(v1.0)" xfId="2493"/>
    <cellStyle name="40% - Акцент2 5" xfId="2494"/>
    <cellStyle name="40% — акцент2 5" xfId="2495"/>
    <cellStyle name="40% - Акцент2 5 2" xfId="2496"/>
    <cellStyle name="40% - Акцент2 5 2 2" xfId="2497"/>
    <cellStyle name="40% - Акцент2 5 2 3" xfId="7272"/>
    <cellStyle name="40% - Акцент2 5 3" xfId="2498"/>
    <cellStyle name="40% - Акцент2 5 3 2" xfId="2499"/>
    <cellStyle name="40% - Акцент2 5 3 3" xfId="7273"/>
    <cellStyle name="40% - Акцент2 5 4" xfId="6118"/>
    <cellStyle name="40% - Акцент2 5 4 2" xfId="7274"/>
    <cellStyle name="40% - Акцент2 5_46EE.2011(v1.0)" xfId="2500"/>
    <cellStyle name="40% - Акцент2 6" xfId="2501"/>
    <cellStyle name="40% — акцент2 6" xfId="2502"/>
    <cellStyle name="40% - Акцент2 6 2" xfId="2503"/>
    <cellStyle name="40% - Акцент2 6 2 2" xfId="2504"/>
    <cellStyle name="40% - Акцент2 6 2 3" xfId="7275"/>
    <cellStyle name="40% - Акцент2 6 3" xfId="2505"/>
    <cellStyle name="40% - Акцент2 6 3 2" xfId="2506"/>
    <cellStyle name="40% - Акцент2 6 3 3" xfId="7276"/>
    <cellStyle name="40% - Акцент2 6 4" xfId="6119"/>
    <cellStyle name="40% - Акцент2 6 4 2" xfId="7277"/>
    <cellStyle name="40% - Акцент2 6_46EE.2011(v1.0)" xfId="2507"/>
    <cellStyle name="40% - Акцент2 7" xfId="2508"/>
    <cellStyle name="40% — акцент2 7" xfId="2509"/>
    <cellStyle name="40% - Акцент2 7 2" xfId="2510"/>
    <cellStyle name="40% - Акцент2 7 2 2" xfId="2511"/>
    <cellStyle name="40% - Акцент2 7 2 3" xfId="7278"/>
    <cellStyle name="40% - Акцент2 7 3" xfId="2512"/>
    <cellStyle name="40% - Акцент2 7 3 2" xfId="2513"/>
    <cellStyle name="40% - Акцент2 7 3 3" xfId="7279"/>
    <cellStyle name="40% - Акцент2 7 4" xfId="6120"/>
    <cellStyle name="40% - Акцент2 7 4 2" xfId="7280"/>
    <cellStyle name="40% - Акцент2 7_46EE.2011(v1.0)" xfId="2514"/>
    <cellStyle name="40% - Акцент2 8" xfId="2515"/>
    <cellStyle name="40% — акцент2 8" xfId="2516"/>
    <cellStyle name="40% - Акцент2 8 2" xfId="2517"/>
    <cellStyle name="40% - Акцент2 8 2 2" xfId="2518"/>
    <cellStyle name="40% - Акцент2 8 2 3" xfId="7281"/>
    <cellStyle name="40% - Акцент2 8 3" xfId="2519"/>
    <cellStyle name="40% - Акцент2 8 3 2" xfId="2520"/>
    <cellStyle name="40% - Акцент2 8 3 3" xfId="7282"/>
    <cellStyle name="40% - Акцент2 8 4" xfId="2521"/>
    <cellStyle name="40% - Акцент2 8 5" xfId="7283"/>
    <cellStyle name="40% - Акцент2 8_46EE.2011(v1.0)" xfId="2522"/>
    <cellStyle name="40% - Акцент2 9" xfId="2523"/>
    <cellStyle name="40% — акцент2 9" xfId="2524"/>
    <cellStyle name="40% - Акцент2 9 2" xfId="2525"/>
    <cellStyle name="40% - Акцент2 9 2 2" xfId="2526"/>
    <cellStyle name="40% - Акцент2 9 2 3" xfId="7284"/>
    <cellStyle name="40% - Акцент2 9 3" xfId="2527"/>
    <cellStyle name="40% - Акцент2 9 3 2" xfId="2528"/>
    <cellStyle name="40% - Акцент2 9 3 3" xfId="7285"/>
    <cellStyle name="40% - Акцент2 9 4" xfId="2529"/>
    <cellStyle name="40% - Акцент2 9 5" xfId="7286"/>
    <cellStyle name="40% - Акцент2 9_46EE.2011(v1.0)" xfId="2530"/>
    <cellStyle name="40% — акцент2_Расчет тарифа на тэ 2015 СЛФ" xfId="2531"/>
    <cellStyle name="40% — акцент3" xfId="177"/>
    <cellStyle name="40% - Акцент3 10" xfId="2533"/>
    <cellStyle name="40% — акцент3 10" xfId="2534"/>
    <cellStyle name="40% - Акцент3 10 2" xfId="2535"/>
    <cellStyle name="40% - Акцент3 10 3" xfId="7287"/>
    <cellStyle name="40% - Акцент3 11" xfId="2536"/>
    <cellStyle name="40% — акцент3 11" xfId="2537"/>
    <cellStyle name="40% - Акцент3 11 2" xfId="2538"/>
    <cellStyle name="40% - Акцент3 11 3" xfId="7288"/>
    <cellStyle name="40% - Акцент3 12" xfId="7289"/>
    <cellStyle name="40% — акцент3 12" xfId="2539"/>
    <cellStyle name="40% - Акцент3 12 2" xfId="7290"/>
    <cellStyle name="40% - Акцент3 12 3" xfId="7291"/>
    <cellStyle name="40% - Акцент3 12 4" xfId="7292"/>
    <cellStyle name="40% - Акцент3 13" xfId="7293"/>
    <cellStyle name="40% — акцент3 13" xfId="2540"/>
    <cellStyle name="40% - Акцент3 13 2" xfId="7294"/>
    <cellStyle name="40% - Акцент3 13 3" xfId="7295"/>
    <cellStyle name="40% - Акцент3 13 4" xfId="7296"/>
    <cellStyle name="40% - Акцент3 14" xfId="7297"/>
    <cellStyle name="40% — акцент3 14" xfId="2541"/>
    <cellStyle name="40% - Акцент3 14 2" xfId="7298"/>
    <cellStyle name="40% - Акцент3 14 3" xfId="7299"/>
    <cellStyle name="40% - Акцент3 15" xfId="7300"/>
    <cellStyle name="40% — акцент3 15" xfId="2542"/>
    <cellStyle name="40% - Акцент3 15 2" xfId="7301"/>
    <cellStyle name="40% - Акцент3 15 3" xfId="7302"/>
    <cellStyle name="40% - Акцент3 16" xfId="7303"/>
    <cellStyle name="40% — акцент3 16" xfId="2543"/>
    <cellStyle name="40% - Акцент3 16 2" xfId="7304"/>
    <cellStyle name="40% - Акцент3 16 3" xfId="7305"/>
    <cellStyle name="40% - Акцент3 17" xfId="7306"/>
    <cellStyle name="40% — акцент3 17" xfId="2544"/>
    <cellStyle name="40% - Акцент3 18" xfId="7307"/>
    <cellStyle name="40% — акцент3 18" xfId="2545"/>
    <cellStyle name="40% — акцент3 19" xfId="2546"/>
    <cellStyle name="40% - Акцент3 2" xfId="178"/>
    <cellStyle name="40% — акцент3 2" xfId="179"/>
    <cellStyle name="40% - Акцент3 2 1" xfId="7308"/>
    <cellStyle name="40% - Акцент3 2 10" xfId="180"/>
    <cellStyle name="40% - Акцент3 2 10 2" xfId="2549"/>
    <cellStyle name="40% - Акцент3 2 11" xfId="5820"/>
    <cellStyle name="40% - Акцент3 2 11 2" xfId="10852"/>
    <cellStyle name="40% - Акцент3 2 11 3" xfId="6122"/>
    <cellStyle name="40% - Акцент3 2 12" xfId="5909"/>
    <cellStyle name="40% - Акцент3 2 12 2" xfId="10853"/>
    <cellStyle name="40% - Акцент3 2 13" xfId="5962"/>
    <cellStyle name="40% - Акцент3 2 14" xfId="7309"/>
    <cellStyle name="40% - Акцент3 2 15" xfId="7310"/>
    <cellStyle name="40% - Акцент3 2 16" xfId="7311"/>
    <cellStyle name="40% - Акцент3 2 16 2" xfId="10854"/>
    <cellStyle name="40% - Акцент3 2 17" xfId="10855"/>
    <cellStyle name="40% - Акцент3 2 18" xfId="10856"/>
    <cellStyle name="40% - Акцент3 2 19" xfId="10857"/>
    <cellStyle name="40% - Акцент3 2 2" xfId="181"/>
    <cellStyle name="40% — акцент3 2 2" xfId="2548"/>
    <cellStyle name="40% - Акцент3 2 2 10" xfId="11290"/>
    <cellStyle name="40% - Акцент3 2 2 2" xfId="2551"/>
    <cellStyle name="40% - Акцент3 2 2 2 2" xfId="7312"/>
    <cellStyle name="40% - Акцент3 2 2 2 3" xfId="6123"/>
    <cellStyle name="40% - Акцент3 2 2 3" xfId="2550"/>
    <cellStyle name="40% - Акцент3 2 2 4" xfId="11253"/>
    <cellStyle name="40% - Акцент3 2 2 5" xfId="11574"/>
    <cellStyle name="40% - Акцент3 2 2 6" xfId="11123"/>
    <cellStyle name="40% - Акцент3 2 2 7" xfId="11619"/>
    <cellStyle name="40% - Акцент3 2 2 8" xfId="11939"/>
    <cellStyle name="40% - Акцент3 2 2 9" xfId="11949"/>
    <cellStyle name="40% - Акцент3 2 20" xfId="6121"/>
    <cellStyle name="40% - Акцент3 2 21" xfId="2547"/>
    <cellStyle name="40% - Акцент3 2 22" xfId="11251"/>
    <cellStyle name="40% - Акцент3 2 23" xfId="11576"/>
    <cellStyle name="40% - Акцент3 2 24" xfId="11409"/>
    <cellStyle name="40% - Акцент3 2 25" xfId="12035"/>
    <cellStyle name="40% - Акцент3 2 26" xfId="11977"/>
    <cellStyle name="40% - Акцент3 2 27" xfId="11505"/>
    <cellStyle name="40% - Акцент3 2 28" xfId="11953"/>
    <cellStyle name="40% - Акцент3 2 3" xfId="182"/>
    <cellStyle name="40% — акцент3 2 3" xfId="11252"/>
    <cellStyle name="40% - Акцент3 2 3 10" xfId="11919"/>
    <cellStyle name="40% - Акцент3 2 3 2" xfId="2553"/>
    <cellStyle name="40% - Акцент3 2 3 3" xfId="7313"/>
    <cellStyle name="40% - Акцент3 2 3 4" xfId="2552"/>
    <cellStyle name="40% - Акцент3 2 3 5" xfId="11573"/>
    <cellStyle name="40% - Акцент3 2 3 6" xfId="11448"/>
    <cellStyle name="40% - Акцент3 2 3 7" xfId="12019"/>
    <cellStyle name="40% - Акцент3 2 3 8" xfId="11780"/>
    <cellStyle name="40% - Акцент3 2 3 9" xfId="11858"/>
    <cellStyle name="40% - Акцент3 2 4" xfId="183"/>
    <cellStyle name="40% — акцент3 2 4" xfId="11575"/>
    <cellStyle name="40% - Акцент3 2 4 2" xfId="7314"/>
    <cellStyle name="40% - Акцент3 2 4 3" xfId="2554"/>
    <cellStyle name="40% - Акцент3 2 4 4" xfId="11124"/>
    <cellStyle name="40% - Акцент3 2 4 5" xfId="11646"/>
    <cellStyle name="40% - Акцент3 2 4 6" xfId="11940"/>
    <cellStyle name="40% - Акцент3 2 4 7" xfId="11805"/>
    <cellStyle name="40% - Акцент3 2 4 8" xfId="12031"/>
    <cellStyle name="40% - Акцент3 2 5" xfId="184"/>
    <cellStyle name="40% — акцент3 2 5" xfId="11446"/>
    <cellStyle name="40% - Акцент3 2 5 2" xfId="7315"/>
    <cellStyle name="40% - Акцент3 2 5 3" xfId="2555"/>
    <cellStyle name="40% - Акцент3 2 5 4" xfId="11910"/>
    <cellStyle name="40% - Акцент3 2 5 5" xfId="11422"/>
    <cellStyle name="40% - Акцент3 2 5 6" xfId="11746"/>
    <cellStyle name="40% - Акцент3 2 5 7" xfId="11821"/>
    <cellStyle name="40% - Акцент3 2 6" xfId="185"/>
    <cellStyle name="40% — акцент3 2 6" xfId="12198"/>
    <cellStyle name="40% - Акцент3 2 6 2" xfId="2556"/>
    <cellStyle name="40% - Акцент3 2 6 3" xfId="11985"/>
    <cellStyle name="40% - Акцент3 2 6 4" xfId="12040"/>
    <cellStyle name="40% - Акцент3 2 6 5" xfId="11732"/>
    <cellStyle name="40% - Акцент3 2 7" xfId="186"/>
    <cellStyle name="40% — акцент3 2 7" xfId="12210"/>
    <cellStyle name="40% - Акцент3 2 7 2" xfId="2557"/>
    <cellStyle name="40% - Акцент3 2 7 3" xfId="11145"/>
    <cellStyle name="40% - Акцент3 2 7 4" xfId="11978"/>
    <cellStyle name="40% - Акцент3 2 8" xfId="187"/>
    <cellStyle name="40% — акцент3 2 8" xfId="11603"/>
    <cellStyle name="40% - Акцент3 2 8 2" xfId="2558"/>
    <cellStyle name="40% - Акцент3 2 8 3" xfId="11634"/>
    <cellStyle name="40% - Акцент3 2 9" xfId="188"/>
    <cellStyle name="40% — акцент3 2 9" xfId="11287"/>
    <cellStyle name="40% - Акцент3 2 9 2" xfId="2559"/>
    <cellStyle name="40% - Акцент3 2_46EE.2011(v1.0)" xfId="2560"/>
    <cellStyle name="40% — акцент3 20" xfId="2561"/>
    <cellStyle name="40% — акцент3 21" xfId="2562"/>
    <cellStyle name="40% — акцент3 22" xfId="2532"/>
    <cellStyle name="40% — акцент3 23" xfId="11249"/>
    <cellStyle name="40% — акцент3 24" xfId="12095"/>
    <cellStyle name="40% — акцент3 25" xfId="11122"/>
    <cellStyle name="40% — акцент3 26" xfId="11620"/>
    <cellStyle name="40% — акцент3 27" xfId="11407"/>
    <cellStyle name="40% — акцент3 28" xfId="11508"/>
    <cellStyle name="40% — акцент3 29" xfId="11316"/>
    <cellStyle name="40% - Акцент3 3" xfId="189"/>
    <cellStyle name="40% — акцент3 3" xfId="2564"/>
    <cellStyle name="40% - Акцент3 3 10" xfId="190"/>
    <cellStyle name="40% - Акцент3 3 10 2" xfId="2565"/>
    <cellStyle name="40% - Акцент3 3 11" xfId="2566"/>
    <cellStyle name="40% - Акцент3 3 12" xfId="5821"/>
    <cellStyle name="40% - Акцент3 3 13" xfId="5933"/>
    <cellStyle name="40% - Акцент3 3 14" xfId="5930"/>
    <cellStyle name="40% - Акцент3 3 15" xfId="6124"/>
    <cellStyle name="40% - Акцент3 3 16" xfId="2563"/>
    <cellStyle name="40% - Акцент3 3 17" xfId="11257"/>
    <cellStyle name="40% - Акцент3 3 18" xfId="11730"/>
    <cellStyle name="40% - Акцент3 3 19" xfId="11449"/>
    <cellStyle name="40% - Акцент3 3 2" xfId="191"/>
    <cellStyle name="40% - Акцент3 3 2 2" xfId="2568"/>
    <cellStyle name="40% - Акцент3 3 2 3" xfId="7316"/>
    <cellStyle name="40% - Акцент3 3 2 4" xfId="2567"/>
    <cellStyle name="40% - Акцент3 3 20" xfId="12018"/>
    <cellStyle name="40% - Акцент3 3 21" xfId="11167"/>
    <cellStyle name="40% - Акцент3 3 22" xfId="11220"/>
    <cellStyle name="40% - Акцент3 3 23" xfId="11936"/>
    <cellStyle name="40% - Акцент3 3 3" xfId="192"/>
    <cellStyle name="40% - Акцент3 3 3 2" xfId="2570"/>
    <cellStyle name="40% - Акцент3 3 3 3" xfId="7317"/>
    <cellStyle name="40% - Акцент3 3 3 4" xfId="2569"/>
    <cellStyle name="40% - Акцент3 3 4" xfId="193"/>
    <cellStyle name="40% - Акцент3 3 4 2" xfId="7318"/>
    <cellStyle name="40% - Акцент3 3 4 2 2" xfId="7319"/>
    <cellStyle name="40% - Акцент3 3 4 3" xfId="2571"/>
    <cellStyle name="40% - Акцент3 3 5" xfId="194"/>
    <cellStyle name="40% - Акцент3 3 5 2" xfId="2572"/>
    <cellStyle name="40% - Акцент3 3 6" xfId="195"/>
    <cellStyle name="40% - Акцент3 3 6 2" xfId="2573"/>
    <cellStyle name="40% - Акцент3 3 7" xfId="196"/>
    <cellStyle name="40% - Акцент3 3 7 2" xfId="2574"/>
    <cellStyle name="40% - Акцент3 3 8" xfId="197"/>
    <cellStyle name="40% - Акцент3 3 8 2" xfId="2575"/>
    <cellStyle name="40% - Акцент3 3 9" xfId="198"/>
    <cellStyle name="40% - Акцент3 3 9 2" xfId="2576"/>
    <cellStyle name="40% - Акцент3 3_46EE.2011(v1.0)" xfId="2577"/>
    <cellStyle name="40% - Акцент3 4" xfId="2578"/>
    <cellStyle name="40% — акцент3 4" xfId="2579"/>
    <cellStyle name="40% - Акцент3 4 2" xfId="2580"/>
    <cellStyle name="40% - Акцент3 4 2 2" xfId="2581"/>
    <cellStyle name="40% - Акцент3 4 2 3" xfId="7320"/>
    <cellStyle name="40% - Акцент3 4 3" xfId="2582"/>
    <cellStyle name="40% - Акцент3 4 3 2" xfId="2583"/>
    <cellStyle name="40% - Акцент3 4 3 3" xfId="7321"/>
    <cellStyle name="40% - Акцент3 4 4" xfId="6125"/>
    <cellStyle name="40% - Акцент3 4 4 2" xfId="7322"/>
    <cellStyle name="40% - Акцент3 4_46EE.2011(v1.0)" xfId="2584"/>
    <cellStyle name="40% - Акцент3 5" xfId="2585"/>
    <cellStyle name="40% — акцент3 5" xfId="2586"/>
    <cellStyle name="40% - Акцент3 5 2" xfId="2587"/>
    <cellStyle name="40% - Акцент3 5 2 2" xfId="2588"/>
    <cellStyle name="40% - Акцент3 5 2 3" xfId="7323"/>
    <cellStyle name="40% - Акцент3 5 3" xfId="2589"/>
    <cellStyle name="40% - Акцент3 5 3 2" xfId="2590"/>
    <cellStyle name="40% - Акцент3 5 3 3" xfId="7324"/>
    <cellStyle name="40% - Акцент3 5 4" xfId="6126"/>
    <cellStyle name="40% - Акцент3 5 4 2" xfId="7325"/>
    <cellStyle name="40% - Акцент3 5_46EE.2011(v1.0)" xfId="2591"/>
    <cellStyle name="40% - Акцент3 6" xfId="2592"/>
    <cellStyle name="40% — акцент3 6" xfId="2593"/>
    <cellStyle name="40% - Акцент3 6 2" xfId="2594"/>
    <cellStyle name="40% - Акцент3 6 2 2" xfId="2595"/>
    <cellStyle name="40% - Акцент3 6 2 3" xfId="7326"/>
    <cellStyle name="40% - Акцент3 6 3" xfId="2596"/>
    <cellStyle name="40% - Акцент3 6 3 2" xfId="2597"/>
    <cellStyle name="40% - Акцент3 6 3 3" xfId="7327"/>
    <cellStyle name="40% - Акцент3 6 4" xfId="6127"/>
    <cellStyle name="40% - Акцент3 6 4 2" xfId="7328"/>
    <cellStyle name="40% - Акцент3 6_46EE.2011(v1.0)" xfId="2598"/>
    <cellStyle name="40% - Акцент3 7" xfId="2599"/>
    <cellStyle name="40% — акцент3 7" xfId="2600"/>
    <cellStyle name="40% - Акцент3 7 2" xfId="2601"/>
    <cellStyle name="40% - Акцент3 7 2 2" xfId="2602"/>
    <cellStyle name="40% - Акцент3 7 2 3" xfId="7329"/>
    <cellStyle name="40% - Акцент3 7 3" xfId="2603"/>
    <cellStyle name="40% - Акцент3 7 3 2" xfId="2604"/>
    <cellStyle name="40% - Акцент3 7 3 3" xfId="7330"/>
    <cellStyle name="40% - Акцент3 7 4" xfId="6128"/>
    <cellStyle name="40% - Акцент3 7 4 2" xfId="7331"/>
    <cellStyle name="40% - Акцент3 7_46EE.2011(v1.0)" xfId="2605"/>
    <cellStyle name="40% - Акцент3 8" xfId="2606"/>
    <cellStyle name="40% — акцент3 8" xfId="2607"/>
    <cellStyle name="40% - Акцент3 8 2" xfId="2608"/>
    <cellStyle name="40% - Акцент3 8 2 2" xfId="2609"/>
    <cellStyle name="40% - Акцент3 8 2 3" xfId="7332"/>
    <cellStyle name="40% - Акцент3 8 3" xfId="2610"/>
    <cellStyle name="40% - Акцент3 8 3 2" xfId="2611"/>
    <cellStyle name="40% - Акцент3 8 3 3" xfId="7333"/>
    <cellStyle name="40% - Акцент3 8 4" xfId="2612"/>
    <cellStyle name="40% - Акцент3 8 5" xfId="7334"/>
    <cellStyle name="40% - Акцент3 8_46EE.2011(v1.0)" xfId="2613"/>
    <cellStyle name="40% - Акцент3 9" xfId="2614"/>
    <cellStyle name="40% — акцент3 9" xfId="2615"/>
    <cellStyle name="40% - Акцент3 9 2" xfId="2616"/>
    <cellStyle name="40% - Акцент3 9 2 2" xfId="2617"/>
    <cellStyle name="40% - Акцент3 9 2 3" xfId="7335"/>
    <cellStyle name="40% - Акцент3 9 3" xfId="2618"/>
    <cellStyle name="40% - Акцент3 9 3 2" xfId="2619"/>
    <cellStyle name="40% - Акцент3 9 3 3" xfId="7336"/>
    <cellStyle name="40% - Акцент3 9 4" xfId="2620"/>
    <cellStyle name="40% - Акцент3 9 5" xfId="7337"/>
    <cellStyle name="40% - Акцент3 9_46EE.2011(v1.0)" xfId="2621"/>
    <cellStyle name="40% — акцент3_Расчет тарифа на тэ 2015 СЛФ" xfId="2622"/>
    <cellStyle name="40% — акцент4" xfId="199"/>
    <cellStyle name="40% - Акцент4 10" xfId="2624"/>
    <cellStyle name="40% — акцент4 10" xfId="2625"/>
    <cellStyle name="40% - Акцент4 10 2" xfId="2626"/>
    <cellStyle name="40% - Акцент4 10 3" xfId="7338"/>
    <cellStyle name="40% - Акцент4 11" xfId="2627"/>
    <cellStyle name="40% — акцент4 11" xfId="2628"/>
    <cellStyle name="40% - Акцент4 11 2" xfId="2629"/>
    <cellStyle name="40% - Акцент4 11 3" xfId="7339"/>
    <cellStyle name="40% - Акцент4 12" xfId="7340"/>
    <cellStyle name="40% — акцент4 12" xfId="2630"/>
    <cellStyle name="40% - Акцент4 12 2" xfId="7341"/>
    <cellStyle name="40% - Акцент4 12 3" xfId="7342"/>
    <cellStyle name="40% - Акцент4 12 4" xfId="7343"/>
    <cellStyle name="40% - Акцент4 13" xfId="7344"/>
    <cellStyle name="40% — акцент4 13" xfId="2631"/>
    <cellStyle name="40% - Акцент4 13 2" xfId="7345"/>
    <cellStyle name="40% — акцент4 13 2" xfId="5507"/>
    <cellStyle name="40% - Акцент4 13 3" xfId="7346"/>
    <cellStyle name="40% — акцент4 13 3" xfId="5776"/>
    <cellStyle name="40% - Акцент4 13 4" xfId="7347"/>
    <cellStyle name="40% - Акцент4 14" xfId="7348"/>
    <cellStyle name="40% — акцент4 14" xfId="2632"/>
    <cellStyle name="40% - Акцент4 14 2" xfId="7349"/>
    <cellStyle name="40% — акцент4 14 2" xfId="5508"/>
    <cellStyle name="40% - Акцент4 14 3" xfId="7350"/>
    <cellStyle name="40% — акцент4 14 3" xfId="5775"/>
    <cellStyle name="40% - Акцент4 15" xfId="7351"/>
    <cellStyle name="40% — акцент4 15" xfId="2633"/>
    <cellStyle name="40% - Акцент4 15 2" xfId="7352"/>
    <cellStyle name="40% — акцент4 15 2" xfId="5509"/>
    <cellStyle name="40% - Акцент4 15 3" xfId="7353"/>
    <cellStyle name="40% — акцент4 15 3" xfId="5774"/>
    <cellStyle name="40% - Акцент4 16" xfId="7354"/>
    <cellStyle name="40% — акцент4 16" xfId="2634"/>
    <cellStyle name="40% - Акцент4 16 2" xfId="7355"/>
    <cellStyle name="40% — акцент4 16 2" xfId="5510"/>
    <cellStyle name="40% - Акцент4 16 3" xfId="7356"/>
    <cellStyle name="40% — акцент4 16 3" xfId="5773"/>
    <cellStyle name="40% - Акцент4 17" xfId="7357"/>
    <cellStyle name="40% — акцент4 17" xfId="2635"/>
    <cellStyle name="40% — акцент4 17 2" xfId="5511"/>
    <cellStyle name="40% - Акцент4 18" xfId="7358"/>
    <cellStyle name="40% — акцент4 18" xfId="2636"/>
    <cellStyle name="40% — акцент4 19" xfId="2637"/>
    <cellStyle name="40% - Акцент4 2" xfId="200"/>
    <cellStyle name="40% — акцент4 2" xfId="201"/>
    <cellStyle name="40% - Акцент4 2 1" xfId="7359"/>
    <cellStyle name="40% - Акцент4 2 10" xfId="202"/>
    <cellStyle name="40% - Акцент4 2 10 2" xfId="2640"/>
    <cellStyle name="40% - Акцент4 2 11" xfId="5822"/>
    <cellStyle name="40% - Акцент4 2 11 2" xfId="10858"/>
    <cellStyle name="40% - Акцент4 2 11 3" xfId="6130"/>
    <cellStyle name="40% - Акцент4 2 12" xfId="5908"/>
    <cellStyle name="40% - Акцент4 2 12 2" xfId="10859"/>
    <cellStyle name="40% - Акцент4 2 13" xfId="5961"/>
    <cellStyle name="40% - Акцент4 2 14" xfId="7360"/>
    <cellStyle name="40% - Акцент4 2 15" xfId="7361"/>
    <cellStyle name="40% - Акцент4 2 16" xfId="7362"/>
    <cellStyle name="40% - Акцент4 2 16 2" xfId="10860"/>
    <cellStyle name="40% - Акцент4 2 17" xfId="10861"/>
    <cellStyle name="40% - Акцент4 2 18" xfId="10862"/>
    <cellStyle name="40% - Акцент4 2 19" xfId="10863"/>
    <cellStyle name="40% - Акцент4 2 2" xfId="203"/>
    <cellStyle name="40% — акцент4 2 2" xfId="2639"/>
    <cellStyle name="40% - Акцент4 2 2 10" xfId="11772"/>
    <cellStyle name="40% - Акцент4 2 2 2" xfId="2642"/>
    <cellStyle name="40% - Акцент4 2 2 2 2" xfId="7363"/>
    <cellStyle name="40% - Акцент4 2 2 2 3" xfId="6131"/>
    <cellStyle name="40% - Акцент4 2 2 3" xfId="2641"/>
    <cellStyle name="40% - Акцент4 2 2 4" xfId="11266"/>
    <cellStyle name="40% - Акцент4 2 2 5" xfId="11569"/>
    <cellStyle name="40% - Акцент4 2 2 6" xfId="11450"/>
    <cellStyle name="40% - Акцент4 2 2 7" xfId="12017"/>
    <cellStyle name="40% - Акцент4 2 2 8" xfId="11168"/>
    <cellStyle name="40% - Акцент4 2 2 9" xfId="11887"/>
    <cellStyle name="40% - Акцент4 2 20" xfId="6129"/>
    <cellStyle name="40% - Акцент4 2 21" xfId="2638"/>
    <cellStyle name="40% - Акцент4 2 22" xfId="11264"/>
    <cellStyle name="40% - Акцент4 2 23" xfId="12093"/>
    <cellStyle name="40% - Акцент4 2 24" xfId="11877"/>
    <cellStyle name="40% - Акцент4 2 25" xfId="11822"/>
    <cellStyle name="40% - Акцент4 2 26" xfId="11902"/>
    <cellStyle name="40% - Акцент4 2 27" xfId="11412"/>
    <cellStyle name="40% - Акцент4 2 28" xfId="12206"/>
    <cellStyle name="40% - Акцент4 2 3" xfId="204"/>
    <cellStyle name="40% — акцент4 2 3" xfId="11265"/>
    <cellStyle name="40% - Акцент4 2 3 10" xfId="11344"/>
    <cellStyle name="40% - Акцент4 2 3 2" xfId="2644"/>
    <cellStyle name="40% - Акцент4 2 3 3" xfId="7364"/>
    <cellStyle name="40% - Акцент4 2 3 4" xfId="2643"/>
    <cellStyle name="40% - Акцент4 2 3 5" xfId="12092"/>
    <cellStyle name="40% - Акцент4 2 3 6" xfId="11128"/>
    <cellStyle name="40% - Акцент4 2 3 7" xfId="11617"/>
    <cellStyle name="40% - Акцент4 2 3 8" xfId="11259"/>
    <cellStyle name="40% - Акцент4 2 3 9" xfId="11236"/>
    <cellStyle name="40% - Акцент4 2 4" xfId="205"/>
    <cellStyle name="40% — акцент4 2 4" xfId="11570"/>
    <cellStyle name="40% - Акцент4 2 4 2" xfId="7365"/>
    <cellStyle name="40% - Акцент4 2 4 3" xfId="2645"/>
    <cellStyle name="40% - Акцент4 2 4 4" xfId="11878"/>
    <cellStyle name="40% - Акцент4 2 4 5" xfId="11288"/>
    <cellStyle name="40% - Акцент4 2 4 6" xfId="11901"/>
    <cellStyle name="40% - Акцент4 2 4 7" xfId="11504"/>
    <cellStyle name="40% - Акцент4 2 4 8" xfId="11089"/>
    <cellStyle name="40% - Акцент4 2 5" xfId="206"/>
    <cellStyle name="40% — акцент4 2 5" xfId="11127"/>
    <cellStyle name="40% - Акцент4 2 5 2" xfId="7366"/>
    <cellStyle name="40% - Акцент4 2 5 3" xfId="2646"/>
    <cellStyle name="40% - Акцент4 2 5 4" xfId="11616"/>
    <cellStyle name="40% - Акцент4 2 5 5" xfId="11260"/>
    <cellStyle name="40% - Акцент4 2 5 6" xfId="12126"/>
    <cellStyle name="40% - Акцент4 2 5 7" xfId="11403"/>
    <cellStyle name="40% - Акцент4 2 6" xfId="207"/>
    <cellStyle name="40% — акцент4 2 6" xfId="11645"/>
    <cellStyle name="40% - Акцент4 2 6 2" xfId="2647"/>
    <cellStyle name="40% - Акцент4 2 6 3" xfId="11169"/>
    <cellStyle name="40% - Акцент4 2 6 4" xfId="11700"/>
    <cellStyle name="40% - Акцент4 2 6 5" xfId="11469"/>
    <cellStyle name="40% - Акцент4 2 7" xfId="208"/>
    <cellStyle name="40% — акцент4 2 7" xfId="11258"/>
    <cellStyle name="40% - Акцент4 2 7 2" xfId="2648"/>
    <cellStyle name="40% - Акцент4 2 7 3" xfId="11261"/>
    <cellStyle name="40% - Акцент4 2 7 4" xfId="11837"/>
    <cellStyle name="40% - Акцент4 2 8" xfId="209"/>
    <cellStyle name="40% — акцент4 2 8" xfId="11750"/>
    <cellStyle name="40% - Акцент4 2 8 2" xfId="2649"/>
    <cellStyle name="40% - Акцент4 2 8 3" xfId="11648"/>
    <cellStyle name="40% - Акцент4 2 9" xfId="210"/>
    <cellStyle name="40% — акцент4 2 9" xfId="11088"/>
    <cellStyle name="40% - Акцент4 2 9 2" xfId="2650"/>
    <cellStyle name="40% - Акцент4 2_46EE.2011(v1.0)" xfId="2651"/>
    <cellStyle name="40% — акцент4 20" xfId="2652"/>
    <cellStyle name="40% — акцент4 21" xfId="2653"/>
    <cellStyle name="40% — акцент4 22" xfId="5481"/>
    <cellStyle name="40% — акцент4 23" xfId="5490"/>
    <cellStyle name="40% — акцент4 24" xfId="5479"/>
    <cellStyle name="40% — акцент4 25" xfId="5489"/>
    <cellStyle name="40% — акцент4 26" xfId="5784"/>
    <cellStyle name="40% — акцент4 27" xfId="5789"/>
    <cellStyle name="40% — акцент4 28" xfId="2623"/>
    <cellStyle name="40% — акцент4 29" xfId="11263"/>
    <cellStyle name="40% - Акцент4 3" xfId="211"/>
    <cellStyle name="40% — акцент4 3" xfId="2655"/>
    <cellStyle name="40% - Акцент4 3 10" xfId="212"/>
    <cellStyle name="40% - Акцент4 3 10 2" xfId="2656"/>
    <cellStyle name="40% - Акцент4 3 11" xfId="2657"/>
    <cellStyle name="40% - Акцент4 3 12" xfId="5823"/>
    <cellStyle name="40% - Акцент4 3 13" xfId="5907"/>
    <cellStyle name="40% - Акцент4 3 14" xfId="5884"/>
    <cellStyle name="40% - Акцент4 3 15" xfId="6132"/>
    <cellStyle name="40% - Акцент4 3 16" xfId="2654"/>
    <cellStyle name="40% - Акцент4 3 17" xfId="11268"/>
    <cellStyle name="40% - Акцент4 3 18" xfId="11566"/>
    <cellStyle name="40% - Акцент4 3 19" xfId="11451"/>
    <cellStyle name="40% - Акцент4 3 2" xfId="213"/>
    <cellStyle name="40% — акцент4 3 2" xfId="5512"/>
    <cellStyle name="40% - Акцент4 3 2 10" xfId="11390"/>
    <cellStyle name="40% - Акцент4 3 2 11" xfId="11154"/>
    <cellStyle name="40% - Акцент4 3 2 2" xfId="2659"/>
    <cellStyle name="40% — акцент4 3 2 2" xfId="7367"/>
    <cellStyle name="40% - Акцент4 3 2 3" xfId="7368"/>
    <cellStyle name="40% — акцент4 3 2 3" xfId="11035"/>
    <cellStyle name="40% - Акцент4 3 2 4" xfId="2658"/>
    <cellStyle name="40% - Акцент4 3 2 5" xfId="11270"/>
    <cellStyle name="40% - Акцент4 3 2 6" xfId="12091"/>
    <cellStyle name="40% - Акцент4 3 2 7" xfId="11452"/>
    <cellStyle name="40% - Акцент4 3 2 8" xfId="12015"/>
    <cellStyle name="40% - Акцент4 3 2 9" xfId="11695"/>
    <cellStyle name="40% - Акцент4 3 20" xfId="12016"/>
    <cellStyle name="40% - Акцент4 3 21" xfId="11170"/>
    <cellStyle name="40% - Акцент4 3 22" xfId="11689"/>
    <cellStyle name="40% - Акцент4 3 23" xfId="11057"/>
    <cellStyle name="40% - Акцент4 3 3" xfId="214"/>
    <cellStyle name="40% — акцент4 3 3" xfId="5469"/>
    <cellStyle name="40% - Акцент4 3 3 10" xfId="11049"/>
    <cellStyle name="40% - Акцент4 3 3 11" xfId="11580"/>
    <cellStyle name="40% - Акцент4 3 3 2" xfId="2661"/>
    <cellStyle name="40% - Акцент4 3 3 3" xfId="7369"/>
    <cellStyle name="40% - Акцент4 3 3 4" xfId="2660"/>
    <cellStyle name="40% - Акцент4 3 3 5" xfId="11271"/>
    <cellStyle name="40% - Акцент4 3 3 6" xfId="12090"/>
    <cellStyle name="40% - Акцент4 3 3 7" xfId="11453"/>
    <cellStyle name="40% - Акцент4 3 3 8" xfId="12014"/>
    <cellStyle name="40% - Акцент4 3 3 9" xfId="11781"/>
    <cellStyle name="40% - Акцент4 3 4" xfId="215"/>
    <cellStyle name="40% — акцент4 3 4" xfId="5496"/>
    <cellStyle name="40% - Акцент4 3 4 10" xfId="11043"/>
    <cellStyle name="40% - Акцент4 3 4 2" xfId="7370"/>
    <cellStyle name="40% - Акцент4 3 4 2 2" xfId="7371"/>
    <cellStyle name="40% - Акцент4 3 4 3" xfId="2662"/>
    <cellStyle name="40% - Акцент4 3 4 4" xfId="11272"/>
    <cellStyle name="40% - Акцент4 3 4 5" xfId="12089"/>
    <cellStyle name="40% - Акцент4 3 4 6" xfId="11454"/>
    <cellStyle name="40% - Акцент4 3 4 7" xfId="12013"/>
    <cellStyle name="40% - Акцент4 3 4 8" xfId="11171"/>
    <cellStyle name="40% - Акцент4 3 4 9" xfId="11660"/>
    <cellStyle name="40% - Акцент4 3 5" xfId="216"/>
    <cellStyle name="40% — акцент4 3 5" xfId="5474"/>
    <cellStyle name="40% - Акцент4 3 5 2" xfId="2663"/>
    <cellStyle name="40% - Акцент4 3 5 3" xfId="11273"/>
    <cellStyle name="40% - Акцент4 3 5 4" xfId="11565"/>
    <cellStyle name="40% - Акцент4 3 5 5" xfId="11129"/>
    <cellStyle name="40% - Акцент4 3 5 6" xfId="12149"/>
    <cellStyle name="40% - Акцент4 3 5 7" xfId="11928"/>
    <cellStyle name="40% - Акцент4 3 5 8" xfId="12039"/>
    <cellStyle name="40% - Акцент4 3 5 9" xfId="11979"/>
    <cellStyle name="40% - Акцент4 3 6" xfId="217"/>
    <cellStyle name="40% — акцент4 3 6" xfId="5793"/>
    <cellStyle name="40% - Акцент4 3 6 2" xfId="2664"/>
    <cellStyle name="40% - Акцент4 3 6 3" xfId="11274"/>
    <cellStyle name="40% - Акцент4 3 6 4" xfId="12088"/>
    <cellStyle name="40% - Акцент4 3 6 5" xfId="11455"/>
    <cellStyle name="40% - Акцент4 3 6 6" xfId="12012"/>
    <cellStyle name="40% - Акцент4 3 6 7" xfId="11172"/>
    <cellStyle name="40% - Акцент4 3 6 8" xfId="11749"/>
    <cellStyle name="40% - Акцент4 3 6 9" xfId="11846"/>
    <cellStyle name="40% - Акцент4 3 7" xfId="218"/>
    <cellStyle name="40% — акцент4 3 7" xfId="5772"/>
    <cellStyle name="40% - Акцент4 3 7 2" xfId="2665"/>
    <cellStyle name="40% - Акцент4 3 7 3" xfId="11275"/>
    <cellStyle name="40% - Акцент4 3 7 4" xfId="11564"/>
    <cellStyle name="40% - Акцент4 3 7 5" xfId="11130"/>
    <cellStyle name="40% - Акцент4 3 7 6" xfId="11615"/>
    <cellStyle name="40% - Акцент4 3 7 7" xfId="11424"/>
    <cellStyle name="40% - Акцент4 3 7 8" xfId="11804"/>
    <cellStyle name="40% - Акцент4 3 7 9" xfId="11091"/>
    <cellStyle name="40% - Акцент4 3 8" xfId="219"/>
    <cellStyle name="40% - Акцент4 3 8 2" xfId="2666"/>
    <cellStyle name="40% - Акцент4 3 9" xfId="220"/>
    <cellStyle name="40% - Акцент4 3 9 2" xfId="2667"/>
    <cellStyle name="40% - Акцент4 3_46EE.2011(v1.0)" xfId="2668"/>
    <cellStyle name="40% — акцент4 30" xfId="12094"/>
    <cellStyle name="40% — акцент4 31" xfId="11126"/>
    <cellStyle name="40% — акцент4 32" xfId="11618"/>
    <cellStyle name="40% — акцент4 33" xfId="11423"/>
    <cellStyle name="40% — акцент4 34" xfId="11413"/>
    <cellStyle name="40% — акцент4 35" xfId="11125"/>
    <cellStyle name="40% - Акцент4 4" xfId="2669"/>
    <cellStyle name="40% — акцент4 4" xfId="2670"/>
    <cellStyle name="40% - Акцент4 4 2" xfId="2671"/>
    <cellStyle name="40% — акцент4 4 2" xfId="7372"/>
    <cellStyle name="40% - Акцент4 4 2 2" xfId="2672"/>
    <cellStyle name="40% - Акцент4 4 2 3" xfId="7373"/>
    <cellStyle name="40% - Акцент4 4 3" xfId="2673"/>
    <cellStyle name="40% - Акцент4 4 3 2" xfId="2674"/>
    <cellStyle name="40% - Акцент4 4 3 3" xfId="7374"/>
    <cellStyle name="40% - Акцент4 4 4" xfId="6133"/>
    <cellStyle name="40% - Акцент4 4 4 2" xfId="7375"/>
    <cellStyle name="40% - Акцент4 4_46EE.2011(v1.0)" xfId="2675"/>
    <cellStyle name="40% - Акцент4 5" xfId="2676"/>
    <cellStyle name="40% — акцент4 5" xfId="2677"/>
    <cellStyle name="40% - Акцент4 5 2" xfId="2678"/>
    <cellStyle name="40% — акцент4 5 2" xfId="7376"/>
    <cellStyle name="40% - Акцент4 5 2 2" xfId="2679"/>
    <cellStyle name="40% - Акцент4 5 2 3" xfId="7377"/>
    <cellStyle name="40% - Акцент4 5 3" xfId="2680"/>
    <cellStyle name="40% - Акцент4 5 3 2" xfId="2681"/>
    <cellStyle name="40% - Акцент4 5 3 3" xfId="7378"/>
    <cellStyle name="40% - Акцент4 5 4" xfId="6134"/>
    <cellStyle name="40% - Акцент4 5 4 2" xfId="7379"/>
    <cellStyle name="40% - Акцент4 5_46EE.2011(v1.0)" xfId="2682"/>
    <cellStyle name="40% - Акцент4 6" xfId="2683"/>
    <cellStyle name="40% — акцент4 6" xfId="2684"/>
    <cellStyle name="40% - Акцент4 6 2" xfId="2685"/>
    <cellStyle name="40% — акцент4 6 2" xfId="7380"/>
    <cellStyle name="40% - Акцент4 6 2 2" xfId="2686"/>
    <cellStyle name="40% - Акцент4 6 2 3" xfId="7381"/>
    <cellStyle name="40% - Акцент4 6 3" xfId="2687"/>
    <cellStyle name="40% - Акцент4 6 3 2" xfId="2688"/>
    <cellStyle name="40% - Акцент4 6 3 3" xfId="7382"/>
    <cellStyle name="40% - Акцент4 6 4" xfId="6135"/>
    <cellStyle name="40% - Акцент4 6 4 2" xfId="7383"/>
    <cellStyle name="40% - Акцент4 6_46EE.2011(v1.0)" xfId="2689"/>
    <cellStyle name="40% - Акцент4 7" xfId="2690"/>
    <cellStyle name="40% — акцент4 7" xfId="2691"/>
    <cellStyle name="40% - Акцент4 7 2" xfId="2692"/>
    <cellStyle name="40% - Акцент4 7 2 2" xfId="2693"/>
    <cellStyle name="40% - Акцент4 7 2 3" xfId="7384"/>
    <cellStyle name="40% - Акцент4 7 3" xfId="2694"/>
    <cellStyle name="40% - Акцент4 7 3 2" xfId="2695"/>
    <cellStyle name="40% - Акцент4 7 3 3" xfId="7385"/>
    <cellStyle name="40% - Акцент4 7 4" xfId="6136"/>
    <cellStyle name="40% - Акцент4 7 4 2" xfId="7386"/>
    <cellStyle name="40% - Акцент4 7_46EE.2011(v1.0)" xfId="2696"/>
    <cellStyle name="40% - Акцент4 8" xfId="2697"/>
    <cellStyle name="40% — акцент4 8" xfId="2698"/>
    <cellStyle name="40% - Акцент4 8 2" xfId="2699"/>
    <cellStyle name="40% - Акцент4 8 2 2" xfId="2700"/>
    <cellStyle name="40% - Акцент4 8 2 3" xfId="7387"/>
    <cellStyle name="40% - Акцент4 8 3" xfId="2701"/>
    <cellStyle name="40% - Акцент4 8 3 2" xfId="2702"/>
    <cellStyle name="40% - Акцент4 8 3 3" xfId="7388"/>
    <cellStyle name="40% - Акцент4 8 4" xfId="2703"/>
    <cellStyle name="40% - Акцент4 8 5" xfId="7389"/>
    <cellStyle name="40% - Акцент4 8_46EE.2011(v1.0)" xfId="2704"/>
    <cellStyle name="40% - Акцент4 9" xfId="2705"/>
    <cellStyle name="40% — акцент4 9" xfId="2706"/>
    <cellStyle name="40% - Акцент4 9 2" xfId="2707"/>
    <cellStyle name="40% - Акцент4 9 2 2" xfId="2708"/>
    <cellStyle name="40% - Акцент4 9 2 3" xfId="7390"/>
    <cellStyle name="40% - Акцент4 9 3" xfId="2709"/>
    <cellStyle name="40% - Акцент4 9 3 2" xfId="2710"/>
    <cellStyle name="40% - Акцент4 9 3 3" xfId="7391"/>
    <cellStyle name="40% - Акцент4 9 4" xfId="2711"/>
    <cellStyle name="40% - Акцент4 9 5" xfId="7392"/>
    <cellStyle name="40% - Акцент4 9_46EE.2011(v1.0)" xfId="2712"/>
    <cellStyle name="40% — акцент4_Расчет тарифа на тэ 2015 СЛФ" xfId="2713"/>
    <cellStyle name="40% — акцент5" xfId="221"/>
    <cellStyle name="40% - Акцент5 10" xfId="2715"/>
    <cellStyle name="40% — акцент5 10" xfId="2716"/>
    <cellStyle name="40% - Акцент5 10 2" xfId="2717"/>
    <cellStyle name="40% - Акцент5 10 3" xfId="7393"/>
    <cellStyle name="40% - Акцент5 11" xfId="2718"/>
    <cellStyle name="40% — акцент5 11" xfId="2719"/>
    <cellStyle name="40% - Акцент5 11 2" xfId="2720"/>
    <cellStyle name="40% - Акцент5 11 3" xfId="7394"/>
    <cellStyle name="40% - Акцент5 12" xfId="7395"/>
    <cellStyle name="40% — акцент5 12" xfId="2721"/>
    <cellStyle name="40% - Акцент5 12 2" xfId="7396"/>
    <cellStyle name="40% - Акцент5 12 3" xfId="7397"/>
    <cellStyle name="40% - Акцент5 12 4" xfId="7398"/>
    <cellStyle name="40% - Акцент5 13" xfId="7399"/>
    <cellStyle name="40% — акцент5 13" xfId="2722"/>
    <cellStyle name="40% - Акцент5 13 2" xfId="7400"/>
    <cellStyle name="40% - Акцент5 13 3" xfId="7401"/>
    <cellStyle name="40% - Акцент5 13 4" xfId="7402"/>
    <cellStyle name="40% - Акцент5 14" xfId="7403"/>
    <cellStyle name="40% — акцент5 14" xfId="2723"/>
    <cellStyle name="40% - Акцент5 14 2" xfId="7404"/>
    <cellStyle name="40% - Акцент5 14 3" xfId="7405"/>
    <cellStyle name="40% - Акцент5 15" xfId="7406"/>
    <cellStyle name="40% — акцент5 15" xfId="2724"/>
    <cellStyle name="40% - Акцент5 15 2" xfId="7407"/>
    <cellStyle name="40% - Акцент5 15 3" xfId="7408"/>
    <cellStyle name="40% - Акцент5 16" xfId="7409"/>
    <cellStyle name="40% — акцент5 16" xfId="2725"/>
    <cellStyle name="40% - Акцент5 16 2" xfId="7410"/>
    <cellStyle name="40% - Акцент5 16 3" xfId="7411"/>
    <cellStyle name="40% - Акцент5 17" xfId="7412"/>
    <cellStyle name="40% — акцент5 17" xfId="2726"/>
    <cellStyle name="40% - Акцент5 18" xfId="7413"/>
    <cellStyle name="40% — акцент5 18" xfId="2727"/>
    <cellStyle name="40% — акцент5 19" xfId="2728"/>
    <cellStyle name="40% - Акцент5 2" xfId="222"/>
    <cellStyle name="40% — акцент5 2" xfId="223"/>
    <cellStyle name="40% - Акцент5 2 1" xfId="7414"/>
    <cellStyle name="40% - Акцент5 2 10" xfId="224"/>
    <cellStyle name="40% - Акцент5 2 10 2" xfId="2731"/>
    <cellStyle name="40% - Акцент5 2 11" xfId="5824"/>
    <cellStyle name="40% - Акцент5 2 11 2" xfId="10864"/>
    <cellStyle name="40% - Акцент5 2 11 3" xfId="6138"/>
    <cellStyle name="40% - Акцент5 2 12" xfId="5906"/>
    <cellStyle name="40% - Акцент5 2 12 2" xfId="10865"/>
    <cellStyle name="40% - Акцент5 2 13" xfId="5844"/>
    <cellStyle name="40% - Акцент5 2 14" xfId="7415"/>
    <cellStyle name="40% - Акцент5 2 15" xfId="7416"/>
    <cellStyle name="40% - Акцент5 2 16" xfId="7417"/>
    <cellStyle name="40% - Акцент5 2 16 2" xfId="10866"/>
    <cellStyle name="40% - Акцент5 2 17" xfId="10867"/>
    <cellStyle name="40% - Акцент5 2 18" xfId="10868"/>
    <cellStyle name="40% - Акцент5 2 19" xfId="10869"/>
    <cellStyle name="40% - Акцент5 2 2" xfId="225"/>
    <cellStyle name="40% — акцент5 2 2" xfId="2730"/>
    <cellStyle name="40% - Акцент5 2 2 10" xfId="12225"/>
    <cellStyle name="40% - Акцент5 2 2 2" xfId="2733"/>
    <cellStyle name="40% - Акцент5 2 2 2 2" xfId="7418"/>
    <cellStyle name="40% - Акцент5 2 2 2 3" xfId="6139"/>
    <cellStyle name="40% - Акцент5 2 2 3" xfId="2732"/>
    <cellStyle name="40% - Акцент5 2 2 4" xfId="11285"/>
    <cellStyle name="40% - Акцент5 2 2 5" xfId="12080"/>
    <cellStyle name="40% - Акцент5 2 2 6" xfId="11690"/>
    <cellStyle name="40% - Акцент5 2 2 7" xfId="12148"/>
    <cellStyle name="40% - Акцент5 2 2 8" xfId="12054"/>
    <cellStyle name="40% - Акцент5 2 2 9" xfId="11523"/>
    <cellStyle name="40% - Акцент5 2 20" xfId="6137"/>
    <cellStyle name="40% - Акцент5 2 21" xfId="2729"/>
    <cellStyle name="40% - Акцент5 2 22" xfId="11283"/>
    <cellStyle name="40% - Акцент5 2 23" xfId="12082"/>
    <cellStyle name="40% - Акцент5 2 24" xfId="11133"/>
    <cellStyle name="40% - Акцент5 2 25" xfId="11614"/>
    <cellStyle name="40% - Акцент5 2 26" xfId="11929"/>
    <cellStyle name="40% - Акцент5 2 27" xfId="11489"/>
    <cellStyle name="40% - Акцент5 2 28" xfId="12228"/>
    <cellStyle name="40% - Акцент5 2 3" xfId="226"/>
    <cellStyle name="40% — акцент5 2 3" xfId="11284"/>
    <cellStyle name="40% - Акцент5 2 3 10" xfId="12083"/>
    <cellStyle name="40% - Акцент5 2 3 2" xfId="2735"/>
    <cellStyle name="40% - Акцент5 2 3 3" xfId="7419"/>
    <cellStyle name="40% - Акцент5 2 3 4" xfId="2734"/>
    <cellStyle name="40% - Акцент5 2 3 5" xfId="12079"/>
    <cellStyle name="40% - Акцент5 2 3 6" xfId="11954"/>
    <cellStyle name="40% - Акцент5 2 3 7" xfId="11795"/>
    <cellStyle name="40% - Акцент5 2 3 8" xfId="11370"/>
    <cellStyle name="40% - Акцент5 2 3 9" xfId="11815"/>
    <cellStyle name="40% - Акцент5 2 4" xfId="227"/>
    <cellStyle name="40% — акцент5 2 4" xfId="12081"/>
    <cellStyle name="40% - Акцент5 2 4 2" xfId="7420"/>
    <cellStyle name="40% - Акцент5 2 4 3" xfId="2736"/>
    <cellStyle name="40% - Акцент5 2 4 4" xfId="11955"/>
    <cellStyle name="40% - Акцент5 2 4 5" xfId="11213"/>
    <cellStyle name="40% - Акцент5 2 4 6" xfId="12107"/>
    <cellStyle name="40% - Акцент5 2 4 7" xfId="11808"/>
    <cellStyle name="40% - Акцент5 2 4 8" xfId="12226"/>
    <cellStyle name="40% - Акцент5 2 5" xfId="228"/>
    <cellStyle name="40% — акцент5 2 5" xfId="11134"/>
    <cellStyle name="40% - Акцент5 2 5 2" xfId="7421"/>
    <cellStyle name="40% - Акцент5 2 5 3" xfId="2737"/>
    <cellStyle name="40% - Акцент5 2 5 4" xfId="11046"/>
    <cellStyle name="40% - Акцент5 2 5 5" xfId="11426"/>
    <cellStyle name="40% - Акцент5 2 5 6" xfId="12138"/>
    <cellStyle name="40% - Акцент5 2 5 7" xfId="12215"/>
    <cellStyle name="40% - Акцент5 2 6" xfId="229"/>
    <cellStyle name="40% — акцент5 2 6" xfId="12189"/>
    <cellStyle name="40% - Акцент5 2 6 2" xfId="2738"/>
    <cellStyle name="40% - Акцент5 2 6 3" xfId="11173"/>
    <cellStyle name="40% - Акцент5 2 6 4" xfId="11503"/>
    <cellStyle name="40% - Акцент5 2 6 5" xfId="11980"/>
    <cellStyle name="40% - Акцент5 2 7" xfId="230"/>
    <cellStyle name="40% — акцент5 2 7" xfId="11425"/>
    <cellStyle name="40% - Акцент5 2 7 2" xfId="2739"/>
    <cellStyle name="40% - Акцент5 2 7 3" xfId="11709"/>
    <cellStyle name="40% - Акцент5 2 7 4" xfId="11058"/>
    <cellStyle name="40% - Акцент5 2 8" xfId="231"/>
    <cellStyle name="40% — акцент5 2 8" xfId="11636"/>
    <cellStyle name="40% - Акцент5 2 8 2" xfId="2740"/>
    <cellStyle name="40% - Акцент5 2 8 3" xfId="11080"/>
    <cellStyle name="40% - Акцент5 2 9" xfId="232"/>
    <cellStyle name="40% — акцент5 2 9" xfId="11975"/>
    <cellStyle name="40% - Акцент5 2 9 2" xfId="2741"/>
    <cellStyle name="40% - Акцент5 2_46EE.2011(v1.0)" xfId="2742"/>
    <cellStyle name="40% — акцент5 20" xfId="2743"/>
    <cellStyle name="40% — акцент5 21" xfId="2744"/>
    <cellStyle name="40% — акцент5 22" xfId="2714"/>
    <cellStyle name="40% — акцент5 23" xfId="11281"/>
    <cellStyle name="40% — акцент5 24" xfId="12086"/>
    <cellStyle name="40% — акцент5 25" xfId="11132"/>
    <cellStyle name="40% — акцент5 26" xfId="11702"/>
    <cellStyle name="40% — акцент5 27" xfId="11070"/>
    <cellStyle name="40% — акцент5 28" xfId="12038"/>
    <cellStyle name="40% — акцент5 29" xfId="11155"/>
    <cellStyle name="40% - Акцент5 3" xfId="233"/>
    <cellStyle name="40% — акцент5 3" xfId="2746"/>
    <cellStyle name="40% - Акцент5 3 10" xfId="234"/>
    <cellStyle name="40% - Акцент5 3 10 2" xfId="2747"/>
    <cellStyle name="40% - Акцент5 3 11" xfId="2748"/>
    <cellStyle name="40% - Акцент5 3 12" xfId="5825"/>
    <cellStyle name="40% - Акцент5 3 13" xfId="5905"/>
    <cellStyle name="40% - Акцент5 3 14" xfId="5960"/>
    <cellStyle name="40% - Акцент5 3 15" xfId="6140"/>
    <cellStyle name="40% - Акцент5 3 16" xfId="2745"/>
    <cellStyle name="40% - Акцент5 3 17" xfId="11289"/>
    <cellStyle name="40% - Акцент5 3 18" xfId="11561"/>
    <cellStyle name="40% - Акцент5 3 19" xfId="11879"/>
    <cellStyle name="40% - Акцент5 3 2" xfId="235"/>
    <cellStyle name="40% - Акцент5 3 2 2" xfId="2750"/>
    <cellStyle name="40% - Акцент5 3 2 3" xfId="7422"/>
    <cellStyle name="40% - Акцент5 3 2 4" xfId="2749"/>
    <cellStyle name="40% - Акцент5 3 20" xfId="11286"/>
    <cellStyle name="40% - Акцент5 3 21" xfId="11042"/>
    <cellStyle name="40% - Акцент5 3 22" xfId="11995"/>
    <cellStyle name="40% - Акцент5 3 23" xfId="11994"/>
    <cellStyle name="40% - Акцент5 3 3" xfId="236"/>
    <cellStyle name="40% - Акцент5 3 3 2" xfId="2752"/>
    <cellStyle name="40% - Акцент5 3 3 3" xfId="7423"/>
    <cellStyle name="40% - Акцент5 3 3 4" xfId="2751"/>
    <cellStyle name="40% - Акцент5 3 4" xfId="237"/>
    <cellStyle name="40% - Акцент5 3 4 2" xfId="7424"/>
    <cellStyle name="40% - Акцент5 3 4 2 2" xfId="7425"/>
    <cellStyle name="40% - Акцент5 3 4 3" xfId="2753"/>
    <cellStyle name="40% - Акцент5 3 5" xfId="238"/>
    <cellStyle name="40% - Акцент5 3 5 2" xfId="2754"/>
    <cellStyle name="40% - Акцент5 3 6" xfId="239"/>
    <cellStyle name="40% - Акцент5 3 6 2" xfId="2755"/>
    <cellStyle name="40% - Акцент5 3 7" xfId="240"/>
    <cellStyle name="40% - Акцент5 3 7 2" xfId="2756"/>
    <cellStyle name="40% - Акцент5 3 8" xfId="241"/>
    <cellStyle name="40% - Акцент5 3 8 2" xfId="2757"/>
    <cellStyle name="40% - Акцент5 3 9" xfId="242"/>
    <cellStyle name="40% - Акцент5 3 9 2" xfId="2758"/>
    <cellStyle name="40% - Акцент5 3_46EE.2011(v1.0)" xfId="2759"/>
    <cellStyle name="40% - Акцент5 4" xfId="2760"/>
    <cellStyle name="40% — акцент5 4" xfId="2761"/>
    <cellStyle name="40% - Акцент5 4 2" xfId="2762"/>
    <cellStyle name="40% - Акцент5 4 2 2" xfId="2763"/>
    <cellStyle name="40% - Акцент5 4 2 3" xfId="7426"/>
    <cellStyle name="40% - Акцент5 4 3" xfId="2764"/>
    <cellStyle name="40% - Акцент5 4 3 2" xfId="2765"/>
    <cellStyle name="40% - Акцент5 4 3 3" xfId="7427"/>
    <cellStyle name="40% - Акцент5 4 4" xfId="6141"/>
    <cellStyle name="40% - Акцент5 4 4 2" xfId="7428"/>
    <cellStyle name="40% - Акцент5 4_46EE.2011(v1.0)" xfId="2766"/>
    <cellStyle name="40% - Акцент5 5" xfId="2767"/>
    <cellStyle name="40% — акцент5 5" xfId="2768"/>
    <cellStyle name="40% - Акцент5 5 2" xfId="2769"/>
    <cellStyle name="40% - Акцент5 5 2 2" xfId="2770"/>
    <cellStyle name="40% - Акцент5 5 2 3" xfId="7429"/>
    <cellStyle name="40% - Акцент5 5 3" xfId="2771"/>
    <cellStyle name="40% - Акцент5 5 3 2" xfId="2772"/>
    <cellStyle name="40% - Акцент5 5 3 3" xfId="7430"/>
    <cellStyle name="40% - Акцент5 5 4" xfId="6142"/>
    <cellStyle name="40% - Акцент5 5 4 2" xfId="7431"/>
    <cellStyle name="40% - Акцент5 5_46EE.2011(v1.0)" xfId="2773"/>
    <cellStyle name="40% - Акцент5 6" xfId="2774"/>
    <cellStyle name="40% — акцент5 6" xfId="2775"/>
    <cellStyle name="40% - Акцент5 6 2" xfId="2776"/>
    <cellStyle name="40% - Акцент5 6 2 2" xfId="2777"/>
    <cellStyle name="40% - Акцент5 6 2 3" xfId="7432"/>
    <cellStyle name="40% - Акцент5 6 3" xfId="2778"/>
    <cellStyle name="40% - Акцент5 6 3 2" xfId="2779"/>
    <cellStyle name="40% - Акцент5 6 3 3" xfId="7433"/>
    <cellStyle name="40% - Акцент5 6 4" xfId="6143"/>
    <cellStyle name="40% - Акцент5 6 4 2" xfId="7434"/>
    <cellStyle name="40% - Акцент5 6_46EE.2011(v1.0)" xfId="2780"/>
    <cellStyle name="40% - Акцент5 7" xfId="2781"/>
    <cellStyle name="40% — акцент5 7" xfId="2782"/>
    <cellStyle name="40% - Акцент5 7 2" xfId="2783"/>
    <cellStyle name="40% - Акцент5 7 2 2" xfId="2784"/>
    <cellStyle name="40% - Акцент5 7 2 3" xfId="7435"/>
    <cellStyle name="40% - Акцент5 7 3" xfId="2785"/>
    <cellStyle name="40% - Акцент5 7 3 2" xfId="2786"/>
    <cellStyle name="40% - Акцент5 7 3 3" xfId="7436"/>
    <cellStyle name="40% - Акцент5 7 4" xfId="6144"/>
    <cellStyle name="40% - Акцент5 7 4 2" xfId="7437"/>
    <cellStyle name="40% - Акцент5 7_46EE.2011(v1.0)" xfId="2787"/>
    <cellStyle name="40% - Акцент5 8" xfId="2788"/>
    <cellStyle name="40% — акцент5 8" xfId="2789"/>
    <cellStyle name="40% - Акцент5 8 2" xfId="2790"/>
    <cellStyle name="40% - Акцент5 8 2 2" xfId="2791"/>
    <cellStyle name="40% - Акцент5 8 2 3" xfId="7438"/>
    <cellStyle name="40% - Акцент5 8 3" xfId="2792"/>
    <cellStyle name="40% - Акцент5 8 3 2" xfId="2793"/>
    <cellStyle name="40% - Акцент5 8 3 3" xfId="7439"/>
    <cellStyle name="40% - Акцент5 8 4" xfId="2794"/>
    <cellStyle name="40% - Акцент5 8 5" xfId="7440"/>
    <cellStyle name="40% - Акцент5 8_46EE.2011(v1.0)" xfId="2795"/>
    <cellStyle name="40% - Акцент5 9" xfId="2796"/>
    <cellStyle name="40% — акцент5 9" xfId="2797"/>
    <cellStyle name="40% - Акцент5 9 2" xfId="2798"/>
    <cellStyle name="40% - Акцент5 9 2 2" xfId="2799"/>
    <cellStyle name="40% - Акцент5 9 2 3" xfId="7441"/>
    <cellStyle name="40% - Акцент5 9 3" xfId="2800"/>
    <cellStyle name="40% - Акцент5 9 3 2" xfId="2801"/>
    <cellStyle name="40% - Акцент5 9 3 3" xfId="7442"/>
    <cellStyle name="40% - Акцент5 9 4" xfId="2802"/>
    <cellStyle name="40% - Акцент5 9 5" xfId="7443"/>
    <cellStyle name="40% - Акцент5 9_46EE.2011(v1.0)" xfId="2803"/>
    <cellStyle name="40% — акцент5_Расчет тарифа на тэ 2015 СЛФ" xfId="2804"/>
    <cellStyle name="40% — акцент6" xfId="243"/>
    <cellStyle name="40% - Акцент6 10" xfId="2806"/>
    <cellStyle name="40% — акцент6 10" xfId="2807"/>
    <cellStyle name="40% - Акцент6 10 2" xfId="2808"/>
    <cellStyle name="40% - Акцент6 10 3" xfId="7444"/>
    <cellStyle name="40% - Акцент6 11" xfId="2809"/>
    <cellStyle name="40% — акцент6 11" xfId="2810"/>
    <cellStyle name="40% - Акцент6 11 2" xfId="2811"/>
    <cellStyle name="40% - Акцент6 11 3" xfId="7445"/>
    <cellStyle name="40% - Акцент6 12" xfId="7446"/>
    <cellStyle name="40% — акцент6 12" xfId="2812"/>
    <cellStyle name="40% - Акцент6 12 2" xfId="7447"/>
    <cellStyle name="40% - Акцент6 12 3" xfId="7448"/>
    <cellStyle name="40% - Акцент6 12 4" xfId="7449"/>
    <cellStyle name="40% - Акцент6 13" xfId="7450"/>
    <cellStyle name="40% — акцент6 13" xfId="2813"/>
    <cellStyle name="40% - Акцент6 13 2" xfId="7451"/>
    <cellStyle name="40% — акцент6 13 2" xfId="5513"/>
    <cellStyle name="40% - Акцент6 13 3" xfId="7452"/>
    <cellStyle name="40% — акцент6 13 3" xfId="5771"/>
    <cellStyle name="40% - Акцент6 13 4" xfId="7453"/>
    <cellStyle name="40% - Акцент6 14" xfId="7454"/>
    <cellStyle name="40% — акцент6 14" xfId="2814"/>
    <cellStyle name="40% - Акцент6 14 2" xfId="7455"/>
    <cellStyle name="40% — акцент6 14 2" xfId="5514"/>
    <cellStyle name="40% - Акцент6 14 3" xfId="7456"/>
    <cellStyle name="40% — акцент6 14 3" xfId="5770"/>
    <cellStyle name="40% - Акцент6 15" xfId="7457"/>
    <cellStyle name="40% — акцент6 15" xfId="2815"/>
    <cellStyle name="40% - Акцент6 15 2" xfId="7458"/>
    <cellStyle name="40% — акцент6 15 2" xfId="5515"/>
    <cellStyle name="40% - Акцент6 15 3" xfId="7459"/>
    <cellStyle name="40% — акцент6 15 3" xfId="5769"/>
    <cellStyle name="40% - Акцент6 16" xfId="7460"/>
    <cellStyle name="40% — акцент6 16" xfId="2816"/>
    <cellStyle name="40% - Акцент6 16 2" xfId="7461"/>
    <cellStyle name="40% — акцент6 16 2" xfId="5516"/>
    <cellStyle name="40% - Акцент6 16 3" xfId="7462"/>
    <cellStyle name="40% — акцент6 16 3" xfId="5768"/>
    <cellStyle name="40% - Акцент6 17" xfId="7463"/>
    <cellStyle name="40% — акцент6 17" xfId="2817"/>
    <cellStyle name="40% — акцент6 17 2" xfId="5517"/>
    <cellStyle name="40% - Акцент6 18" xfId="7464"/>
    <cellStyle name="40% — акцент6 18" xfId="2818"/>
    <cellStyle name="40% — акцент6 19" xfId="2819"/>
    <cellStyle name="40% - Акцент6 2" xfId="244"/>
    <cellStyle name="40% — акцент6 2" xfId="245"/>
    <cellStyle name="40% - Акцент6 2 1" xfId="7465"/>
    <cellStyle name="40% - Акцент6 2 10" xfId="246"/>
    <cellStyle name="40% - Акцент6 2 10 2" xfId="2822"/>
    <cellStyle name="40% - Акцент6 2 11" xfId="5826"/>
    <cellStyle name="40% - Акцент6 2 11 2" xfId="10870"/>
    <cellStyle name="40% - Акцент6 2 11 3" xfId="6146"/>
    <cellStyle name="40% - Акцент6 2 12" xfId="5904"/>
    <cellStyle name="40% - Акцент6 2 12 2" xfId="10871"/>
    <cellStyle name="40% - Акцент6 2 13" xfId="5959"/>
    <cellStyle name="40% - Акцент6 2 14" xfId="7466"/>
    <cellStyle name="40% - Акцент6 2 15" xfId="7467"/>
    <cellStyle name="40% - Акцент6 2 16" xfId="7468"/>
    <cellStyle name="40% - Акцент6 2 16 2" xfId="10872"/>
    <cellStyle name="40% - Акцент6 2 17" xfId="10873"/>
    <cellStyle name="40% - Акцент6 2 18" xfId="10874"/>
    <cellStyle name="40% - Акцент6 2 19" xfId="10875"/>
    <cellStyle name="40% - Акцент6 2 2" xfId="247"/>
    <cellStyle name="40% — акцент6 2 2" xfId="2821"/>
    <cellStyle name="40% - Акцент6 2 2 10" xfId="11131"/>
    <cellStyle name="40% - Акцент6 2 2 2" xfId="2824"/>
    <cellStyle name="40% - Акцент6 2 2 2 2" xfId="7469"/>
    <cellStyle name="40% - Акцент6 2 2 2 3" xfId="6147"/>
    <cellStyle name="40% - Акцент6 2 2 3" xfId="2823"/>
    <cellStyle name="40% - Акцент6 2 2 4" xfId="11300"/>
    <cellStyle name="40% - Акцент6 2 2 5" xfId="11557"/>
    <cellStyle name="40% - Акцент6 2 2 6" xfId="11960"/>
    <cellStyle name="40% - Акцент6 2 2 7" xfId="12011"/>
    <cellStyle name="40% - Акцент6 2 2 8" xfId="11782"/>
    <cellStyle name="40% - Акцент6 2 2 9" xfId="11480"/>
    <cellStyle name="40% - Акцент6 2 20" xfId="6145"/>
    <cellStyle name="40% - Акцент6 2 21" xfId="2820"/>
    <cellStyle name="40% - Акцент6 2 22" xfId="11298"/>
    <cellStyle name="40% - Акцент6 2 23" xfId="12073"/>
    <cellStyle name="40% - Акцент6 2 24" xfId="11959"/>
    <cellStyle name="40% - Акцент6 2 25" xfId="11211"/>
    <cellStyle name="40% - Акцент6 2 26" xfId="11748"/>
    <cellStyle name="40% - Акцент6 2 27" xfId="11342"/>
    <cellStyle name="40% - Акцент6 2 28" xfId="11509"/>
    <cellStyle name="40% - Акцент6 2 3" xfId="248"/>
    <cellStyle name="40% — акцент6 2 3" xfId="11299"/>
    <cellStyle name="40% - Акцент6 2 3 10" xfId="11699"/>
    <cellStyle name="40% - Акцент6 2 3 2" xfId="2826"/>
    <cellStyle name="40% - Акцент6 2 3 3" xfId="7470"/>
    <cellStyle name="40% - Акцент6 2 3 4" xfId="2825"/>
    <cellStyle name="40% - Акцент6 2 3 5" xfId="11556"/>
    <cellStyle name="40% - Акцент6 2 3 6" xfId="11136"/>
    <cellStyle name="40% - Акцент6 2 3 7" xfId="11866"/>
    <cellStyle name="40% - Акцент6 2 3 8" xfId="11072"/>
    <cellStyle name="40% - Акцент6 2 3 9" xfId="11341"/>
    <cellStyle name="40% - Акцент6 2 4" xfId="249"/>
    <cellStyle name="40% — акцент6 2 4" xfId="11558"/>
    <cellStyle name="40% - Акцент6 2 4 2" xfId="7471"/>
    <cellStyle name="40% - Акцент6 2 4 3" xfId="2827"/>
    <cellStyle name="40% - Акцент6 2 4 4" xfId="11137"/>
    <cellStyle name="40% - Акцент6 2 4 5" xfId="11865"/>
    <cellStyle name="40% - Акцент6 2 4 6" xfId="11744"/>
    <cellStyle name="40% - Акцент6 2 4 7" xfId="11340"/>
    <cellStyle name="40% - Акцент6 2 4 8" xfId="11937"/>
    <cellStyle name="40% - Акцент6 2 5" xfId="250"/>
    <cellStyle name="40% — акцент6 2 5" xfId="11759"/>
    <cellStyle name="40% - Акцент6 2 5 2" xfId="7472"/>
    <cellStyle name="40% - Акцент6 2 5 3" xfId="2828"/>
    <cellStyle name="40% - Акцент6 2 5 4" xfId="11696"/>
    <cellStyle name="40% - Акцент6 2 5 5" xfId="11904"/>
    <cellStyle name="40% - Акцент6 2 5 6" xfId="11246"/>
    <cellStyle name="40% - Акцент6 2 5 7" xfId="11903"/>
    <cellStyle name="40% - Акцент6 2 6" xfId="251"/>
    <cellStyle name="40% — акцент6 2 6" xfId="11867"/>
    <cellStyle name="40% - Акцент6 2 6 2" xfId="2829"/>
    <cellStyle name="40% - Акцент6 2 6 3" xfId="11073"/>
    <cellStyle name="40% - Акцент6 2 6 4" xfId="12201"/>
    <cellStyle name="40% - Акцент6 2 6 5" xfId="11776"/>
    <cellStyle name="40% - Акцент6 2 7" xfId="252"/>
    <cellStyle name="40% — акцент6 2 7" xfId="11071"/>
    <cellStyle name="40% - Акцент6 2 7 2" xfId="2830"/>
    <cellStyle name="40% - Акцент6 2 7 3" xfId="12163"/>
    <cellStyle name="40% - Акцент6 2 7 4" xfId="11710"/>
    <cellStyle name="40% - Акцент6 2 8" xfId="253"/>
    <cellStyle name="40% — акцент6 2 8" xfId="11693"/>
    <cellStyle name="40% - Акцент6 2 8 2" xfId="2831"/>
    <cellStyle name="40% - Акцент6 2 8 3" xfId="12229"/>
    <cellStyle name="40% - Акцент6 2 9" xfId="254"/>
    <cellStyle name="40% — акцент6 2 9" xfId="12184"/>
    <cellStyle name="40% - Акцент6 2 9 2" xfId="2832"/>
    <cellStyle name="40% - Акцент6 2_46EE.2011(v1.0)" xfId="2833"/>
    <cellStyle name="40% — акцент6 20" xfId="2834"/>
    <cellStyle name="40% — акцент6 21" xfId="2835"/>
    <cellStyle name="40% — акцент6 22" xfId="5483"/>
    <cellStyle name="40% — акцент6 23" xfId="5488"/>
    <cellStyle name="40% — акцент6 24" xfId="5480"/>
    <cellStyle name="40% — акцент6 25" xfId="5487"/>
    <cellStyle name="40% — акцент6 26" xfId="5785"/>
    <cellStyle name="40% — акцент6 27" xfId="5788"/>
    <cellStyle name="40% — акцент6 28" xfId="2805"/>
    <cellStyle name="40% — акцент6 29" xfId="11295"/>
    <cellStyle name="40% - Акцент6 3" xfId="255"/>
    <cellStyle name="40% — акцент6 3" xfId="2837"/>
    <cellStyle name="40% - Акцент6 3 10" xfId="256"/>
    <cellStyle name="40% - Акцент6 3 10 2" xfId="2838"/>
    <cellStyle name="40% - Акцент6 3 11" xfId="2839"/>
    <cellStyle name="40% - Акцент6 3 12" xfId="5827"/>
    <cellStyle name="40% - Акцент6 3 13" xfId="5903"/>
    <cellStyle name="40% - Акцент6 3 14" xfId="5958"/>
    <cellStyle name="40% - Акцент6 3 15" xfId="6148"/>
    <cellStyle name="40% - Акцент6 3 16" xfId="2836"/>
    <cellStyle name="40% - Акцент6 3 17" xfId="11301"/>
    <cellStyle name="40% - Акцент6 3 18" xfId="11555"/>
    <cellStyle name="40% - Акцент6 3 19" xfId="11760"/>
    <cellStyle name="40% - Акцент6 3 2" xfId="257"/>
    <cellStyle name="40% — акцент6 3 2" xfId="5518"/>
    <cellStyle name="40% - Акцент6 3 2 10" xfId="11811"/>
    <cellStyle name="40% - Акцент6 3 2 11" xfId="11892"/>
    <cellStyle name="40% - Акцент6 3 2 2" xfId="2841"/>
    <cellStyle name="40% — акцент6 3 2 2" xfId="7473"/>
    <cellStyle name="40% - Акцент6 3 2 3" xfId="7474"/>
    <cellStyle name="40% — акцент6 3 2 3" xfId="11036"/>
    <cellStyle name="40% - Акцент6 3 2 4" xfId="2840"/>
    <cellStyle name="40% - Акцент6 3 2 5" xfId="11302"/>
    <cellStyle name="40% - Акцент6 3 2 6" xfId="12072"/>
    <cellStyle name="40% - Акцент6 3 2 7" xfId="11961"/>
    <cellStyle name="40% - Акцент6 3 2 8" xfId="11393"/>
    <cellStyle name="40% - Акцент6 3 2 9" xfId="11278"/>
    <cellStyle name="40% - Акцент6 3 20" xfId="12147"/>
    <cellStyle name="40% - Акцент6 3 21" xfId="11050"/>
    <cellStyle name="40% - Акцент6 3 22" xfId="12077"/>
    <cellStyle name="40% - Акцент6 3 23" xfId="11488"/>
    <cellStyle name="40% - Акцент6 3 3" xfId="258"/>
    <cellStyle name="40% — акцент6 3 3" xfId="5468"/>
    <cellStyle name="40% - Акцент6 3 3 10" xfId="12176"/>
    <cellStyle name="40% - Акцент6 3 3 11" xfId="11920"/>
    <cellStyle name="40% - Акцент6 3 3 2" xfId="2843"/>
    <cellStyle name="40% - Акцент6 3 3 3" xfId="7475"/>
    <cellStyle name="40% - Акцент6 3 3 4" xfId="2842"/>
    <cellStyle name="40% - Акцент6 3 3 5" xfId="11303"/>
    <cellStyle name="40% - Акцент6 3 3 6" xfId="12071"/>
    <cellStyle name="40% - Акцент6 3 3 7" xfId="11391"/>
    <cellStyle name="40% - Акцент6 3 3 8" xfId="11512"/>
    <cellStyle name="40% - Акцент6 3 3 9" xfId="11481"/>
    <cellStyle name="40% - Акцент6 3 4" xfId="259"/>
    <cellStyle name="40% — акцент6 3 4" xfId="5497"/>
    <cellStyle name="40% - Акцент6 3 4 10" xfId="12193"/>
    <cellStyle name="40% - Акцент6 3 4 2" xfId="7476"/>
    <cellStyle name="40% - Акцент6 3 4 2 2" xfId="7477"/>
    <cellStyle name="40% - Акцент6 3 4 3" xfId="2844"/>
    <cellStyle name="40% - Акцент6 3 4 4" xfId="11304"/>
    <cellStyle name="40% - Акцент6 3 4 5" xfId="11554"/>
    <cellStyle name="40% - Акцент6 3 4 6" xfId="11138"/>
    <cellStyle name="40% - Акцент6 3 4 7" xfId="11383"/>
    <cellStyle name="40% - Акцент6 3 4 8" xfId="11514"/>
    <cellStyle name="40% - Акцент6 3 4 9" xfId="11974"/>
    <cellStyle name="40% - Акцент6 3 5" xfId="260"/>
    <cellStyle name="40% — акцент6 3 5" xfId="5473"/>
    <cellStyle name="40% - Акцент6 3 5 2" xfId="2845"/>
    <cellStyle name="40% - Акцент6 3 5 3" xfId="11305"/>
    <cellStyle name="40% - Акцент6 3 5 4" xfId="11553"/>
    <cellStyle name="40% - Акцент6 3 5 5" xfId="11717"/>
    <cellStyle name="40% - Акцент6 3 5 6" xfId="11497"/>
    <cellStyle name="40% - Акцент6 3 5 7" xfId="11174"/>
    <cellStyle name="40% - Акцент6 3 5 8" xfId="11293"/>
    <cellStyle name="40% - Акцент6 3 5 9" xfId="11713"/>
    <cellStyle name="40% - Акцент6 3 6" xfId="261"/>
    <cellStyle name="40% — акцент6 3 6" xfId="5794"/>
    <cellStyle name="40% - Акцент6 3 6 2" xfId="2846"/>
    <cellStyle name="40% - Акцент6 3 6 3" xfId="11306"/>
    <cellStyle name="40% - Акцент6 3 6 4" xfId="12070"/>
    <cellStyle name="40% - Акцент6 3 6 5" xfId="11456"/>
    <cellStyle name="40% - Акцент6 3 6 6" xfId="11210"/>
    <cellStyle name="40% - Акцент6 3 6 7" xfId="11590"/>
    <cellStyle name="40% - Акцент6 3 6 8" xfId="11720"/>
    <cellStyle name="40% - Акцент6 3 6 9" xfId="11385"/>
    <cellStyle name="40% - Акцент6 3 7" xfId="262"/>
    <cellStyle name="40% — акцент6 3 7" xfId="5767"/>
    <cellStyle name="40% - Акцент6 3 7 2" xfId="2847"/>
    <cellStyle name="40% - Акцент6 3 7 3" xfId="11307"/>
    <cellStyle name="40% - Акцент6 3 7 4" xfId="12069"/>
    <cellStyle name="40% - Акцент6 3 7 5" xfId="11761"/>
    <cellStyle name="40% - Акцент6 3 7 6" xfId="11382"/>
    <cellStyle name="40% - Акцент6 3 7 7" xfId="11823"/>
    <cellStyle name="40% - Акцент6 3 7 8" xfId="11674"/>
    <cellStyle name="40% - Акцент6 3 7 9" xfId="11059"/>
    <cellStyle name="40% - Акцент6 3 8" xfId="263"/>
    <cellStyle name="40% - Акцент6 3 8 2" xfId="2848"/>
    <cellStyle name="40% - Акцент6 3 9" xfId="264"/>
    <cellStyle name="40% - Акцент6 3 9 2" xfId="2849"/>
    <cellStyle name="40% - Акцент6 3_46EE.2011(v1.0)" xfId="2850"/>
    <cellStyle name="40% — акцент6 30" xfId="12074"/>
    <cellStyle name="40% — акцент6 31" xfId="11958"/>
    <cellStyle name="40% — акцент6 32" xfId="11212"/>
    <cellStyle name="40% — акцент6 33" xfId="11734"/>
    <cellStyle name="40% — акцент6 34" xfId="11907"/>
    <cellStyle name="40% — акцент6 35" xfId="11891"/>
    <cellStyle name="40% - Акцент6 4" xfId="2851"/>
    <cellStyle name="40% — акцент6 4" xfId="2852"/>
    <cellStyle name="40% - Акцент6 4 2" xfId="2853"/>
    <cellStyle name="40% — акцент6 4 2" xfId="7478"/>
    <cellStyle name="40% - Акцент6 4 2 2" xfId="2854"/>
    <cellStyle name="40% - Акцент6 4 2 3" xfId="7479"/>
    <cellStyle name="40% - Акцент6 4 3" xfId="2855"/>
    <cellStyle name="40% - Акцент6 4 3 2" xfId="2856"/>
    <cellStyle name="40% - Акцент6 4 3 3" xfId="7480"/>
    <cellStyle name="40% - Акцент6 4 4" xfId="6149"/>
    <cellStyle name="40% - Акцент6 4 4 2" xfId="7481"/>
    <cellStyle name="40% - Акцент6 4_46EE.2011(v1.0)" xfId="2857"/>
    <cellStyle name="40% - Акцент6 5" xfId="2858"/>
    <cellStyle name="40% — акцент6 5" xfId="2859"/>
    <cellStyle name="40% - Акцент6 5 2" xfId="2860"/>
    <cellStyle name="40% — акцент6 5 2" xfId="7482"/>
    <cellStyle name="40% - Акцент6 5 2 2" xfId="2861"/>
    <cellStyle name="40% - Акцент6 5 2 3" xfId="7483"/>
    <cellStyle name="40% - Акцент6 5 3" xfId="2862"/>
    <cellStyle name="40% - Акцент6 5 3 2" xfId="2863"/>
    <cellStyle name="40% - Акцент6 5 3 3" xfId="7484"/>
    <cellStyle name="40% - Акцент6 5 4" xfId="6150"/>
    <cellStyle name="40% - Акцент6 5 4 2" xfId="7485"/>
    <cellStyle name="40% - Акцент6 5_46EE.2011(v1.0)" xfId="2864"/>
    <cellStyle name="40% - Акцент6 6" xfId="2865"/>
    <cellStyle name="40% — акцент6 6" xfId="2866"/>
    <cellStyle name="40% - Акцент6 6 2" xfId="2867"/>
    <cellStyle name="40% — акцент6 6 2" xfId="7486"/>
    <cellStyle name="40% - Акцент6 6 2 2" xfId="2868"/>
    <cellStyle name="40% - Акцент6 6 2 3" xfId="7487"/>
    <cellStyle name="40% - Акцент6 6 3" xfId="2869"/>
    <cellStyle name="40% - Акцент6 6 3 2" xfId="2870"/>
    <cellStyle name="40% - Акцент6 6 3 3" xfId="7488"/>
    <cellStyle name="40% - Акцент6 6 4" xfId="6151"/>
    <cellStyle name="40% - Акцент6 6 4 2" xfId="7489"/>
    <cellStyle name="40% - Акцент6 6_46EE.2011(v1.0)" xfId="2871"/>
    <cellStyle name="40% - Акцент6 7" xfId="2872"/>
    <cellStyle name="40% — акцент6 7" xfId="2873"/>
    <cellStyle name="40% - Акцент6 7 2" xfId="2874"/>
    <cellStyle name="40% - Акцент6 7 2 2" xfId="2875"/>
    <cellStyle name="40% - Акцент6 7 2 3" xfId="7490"/>
    <cellStyle name="40% - Акцент6 7 3" xfId="2876"/>
    <cellStyle name="40% - Акцент6 7 3 2" xfId="2877"/>
    <cellStyle name="40% - Акцент6 7 3 3" xfId="7491"/>
    <cellStyle name="40% - Акцент6 7 4" xfId="6152"/>
    <cellStyle name="40% - Акцент6 7 4 2" xfId="7492"/>
    <cellStyle name="40% - Акцент6 7_46EE.2011(v1.0)" xfId="2878"/>
    <cellStyle name="40% - Акцент6 8" xfId="2879"/>
    <cellStyle name="40% — акцент6 8" xfId="2880"/>
    <cellStyle name="40% - Акцент6 8 2" xfId="2881"/>
    <cellStyle name="40% - Акцент6 8 2 2" xfId="2882"/>
    <cellStyle name="40% - Акцент6 8 2 3" xfId="7493"/>
    <cellStyle name="40% - Акцент6 8 3" xfId="2883"/>
    <cellStyle name="40% - Акцент6 8 3 2" xfId="2884"/>
    <cellStyle name="40% - Акцент6 8 3 3" xfId="7494"/>
    <cellStyle name="40% - Акцент6 8 4" xfId="2885"/>
    <cellStyle name="40% - Акцент6 8 5" xfId="7495"/>
    <cellStyle name="40% - Акцент6 8_46EE.2011(v1.0)" xfId="2886"/>
    <cellStyle name="40% - Акцент6 9" xfId="2887"/>
    <cellStyle name="40% — акцент6 9" xfId="2888"/>
    <cellStyle name="40% - Акцент6 9 2" xfId="2889"/>
    <cellStyle name="40% - Акцент6 9 2 2" xfId="2890"/>
    <cellStyle name="40% - Акцент6 9 2 3" xfId="7496"/>
    <cellStyle name="40% - Акцент6 9 3" xfId="2891"/>
    <cellStyle name="40% - Акцент6 9 3 2" xfId="2892"/>
    <cellStyle name="40% - Акцент6 9 3 3" xfId="7497"/>
    <cellStyle name="40% - Акцент6 9 4" xfId="2893"/>
    <cellStyle name="40% - Акцент6 9 5" xfId="7498"/>
    <cellStyle name="40% - Акцент6 9_46EE.2011(v1.0)" xfId="2894"/>
    <cellStyle name="40% — акцент6_Расчет тарифа на тэ 2015 СЛФ" xfId="2895"/>
    <cellStyle name="60% - Accent1" xfId="2896"/>
    <cellStyle name="60% - Accent1 1" xfId="7499"/>
    <cellStyle name="60% - Accent1 2" xfId="7500"/>
    <cellStyle name="60% - Accent1 3" xfId="7501"/>
    <cellStyle name="60% - Accent1 4" xfId="7502"/>
    <cellStyle name="60% - Accent2" xfId="2897"/>
    <cellStyle name="60% - Accent2 1" xfId="7503"/>
    <cellStyle name="60% - Accent2 2" xfId="7504"/>
    <cellStyle name="60% - Accent2 3" xfId="7505"/>
    <cellStyle name="60% - Accent2 4" xfId="7506"/>
    <cellStyle name="60% - Accent3" xfId="2898"/>
    <cellStyle name="60% - Accent3 1" xfId="7507"/>
    <cellStyle name="60% - Accent3 2" xfId="7508"/>
    <cellStyle name="60% - Accent3 3" xfId="7509"/>
    <cellStyle name="60% - Accent3 4" xfId="7510"/>
    <cellStyle name="60% - Accent4" xfId="2899"/>
    <cellStyle name="60% - Accent4 1" xfId="7511"/>
    <cellStyle name="60% - Accent4 2" xfId="7512"/>
    <cellStyle name="60% - Accent4 3" xfId="7513"/>
    <cellStyle name="60% - Accent4 4" xfId="7514"/>
    <cellStyle name="60% - Accent5" xfId="2900"/>
    <cellStyle name="60% - Accent5 1" xfId="7515"/>
    <cellStyle name="60% - Accent5 2" xfId="7516"/>
    <cellStyle name="60% - Accent5 3" xfId="7517"/>
    <cellStyle name="60% - Accent5 4" xfId="7518"/>
    <cellStyle name="60% - Accent6" xfId="2901"/>
    <cellStyle name="60% - Accent6 1" xfId="7519"/>
    <cellStyle name="60% - Accent6 2" xfId="7520"/>
    <cellStyle name="60% - Accent6 3" xfId="7521"/>
    <cellStyle name="60% - Accent6 4" xfId="7522"/>
    <cellStyle name="60% — акцент1" xfId="265"/>
    <cellStyle name="60% - Акцент1 10" xfId="2903"/>
    <cellStyle name="60% — акцент1 10" xfId="2904"/>
    <cellStyle name="60% - Акцент1 10 2" xfId="7523"/>
    <cellStyle name="60% - Акцент1 10 3" xfId="7524"/>
    <cellStyle name="60% - Акцент1 11" xfId="7525"/>
    <cellStyle name="60% — акцент1 11" xfId="2905"/>
    <cellStyle name="60% - Акцент1 11 2" xfId="7526"/>
    <cellStyle name="60% - Акцент1 11 3" xfId="7527"/>
    <cellStyle name="60% - Акцент1 11 4" xfId="7528"/>
    <cellStyle name="60% - Акцент1 12" xfId="7529"/>
    <cellStyle name="60% — акцент1 12" xfId="2906"/>
    <cellStyle name="60% - Акцент1 12 2" xfId="7530"/>
    <cellStyle name="60% - Акцент1 12 3" xfId="7531"/>
    <cellStyle name="60% - Акцент1 12 4" xfId="7532"/>
    <cellStyle name="60% - Акцент1 13" xfId="7533"/>
    <cellStyle name="60% — акцент1 13" xfId="2907"/>
    <cellStyle name="60% - Акцент1 13 2" xfId="7534"/>
    <cellStyle name="60% — акцент1 13 2" xfId="5519"/>
    <cellStyle name="60% - Акцент1 13 3" xfId="7535"/>
    <cellStyle name="60% — акцент1 13 3" xfId="5766"/>
    <cellStyle name="60% - Акцент1 14" xfId="7536"/>
    <cellStyle name="60% — акцент1 14" xfId="2908"/>
    <cellStyle name="60% - Акцент1 14 2" xfId="7537"/>
    <cellStyle name="60% — акцент1 14 2" xfId="5520"/>
    <cellStyle name="60% - Акцент1 14 3" xfId="7538"/>
    <cellStyle name="60% — акцент1 14 3" xfId="5765"/>
    <cellStyle name="60% - Акцент1 15" xfId="7539"/>
    <cellStyle name="60% — акцент1 15" xfId="2909"/>
    <cellStyle name="60% - Акцент1 15 2" xfId="7540"/>
    <cellStyle name="60% — акцент1 15 2" xfId="5521"/>
    <cellStyle name="60% - Акцент1 15 3" xfId="7541"/>
    <cellStyle name="60% — акцент1 15 3" xfId="5764"/>
    <cellStyle name="60% - Акцент1 16" xfId="7542"/>
    <cellStyle name="60% — акцент1 16" xfId="2910"/>
    <cellStyle name="60% - Акцент1 16 2" xfId="7543"/>
    <cellStyle name="60% — акцент1 16 2" xfId="5522"/>
    <cellStyle name="60% - Акцент1 16 3" xfId="7544"/>
    <cellStyle name="60% — акцент1 16 3" xfId="5763"/>
    <cellStyle name="60% - Акцент1 17" xfId="7545"/>
    <cellStyle name="60% — акцент1 17" xfId="2911"/>
    <cellStyle name="60% — акцент1 17 2" xfId="5523"/>
    <cellStyle name="60% - Акцент1 18" xfId="7546"/>
    <cellStyle name="60% — акцент1 18" xfId="2912"/>
    <cellStyle name="60% — акцент1 19" xfId="2913"/>
    <cellStyle name="60% - Акцент1 2" xfId="266"/>
    <cellStyle name="60% — акцент1 2" xfId="267"/>
    <cellStyle name="60% - Акцент1 2 1" xfId="7547"/>
    <cellStyle name="60% - Акцент1 2 10" xfId="268"/>
    <cellStyle name="60% - Акцент1 2 10 2" xfId="2916"/>
    <cellStyle name="60% - Акцент1 2 11" xfId="5828"/>
    <cellStyle name="60% - Акцент1 2 11 2" xfId="10876"/>
    <cellStyle name="60% - Акцент1 2 11 3" xfId="6154"/>
    <cellStyle name="60% - Акцент1 2 12" xfId="5902"/>
    <cellStyle name="60% - Акцент1 2 12 2" xfId="10877"/>
    <cellStyle name="60% - Акцент1 2 13" xfId="5957"/>
    <cellStyle name="60% - Акцент1 2 14" xfId="7548"/>
    <cellStyle name="60% - Акцент1 2 15" xfId="7549"/>
    <cellStyle name="60% - Акцент1 2 16" xfId="7550"/>
    <cellStyle name="60% - Акцент1 2 17" xfId="7551"/>
    <cellStyle name="60% - Акцент1 2 17 2" xfId="10878"/>
    <cellStyle name="60% - Акцент1 2 18" xfId="10879"/>
    <cellStyle name="60% - Акцент1 2 19" xfId="10880"/>
    <cellStyle name="60% - Акцент1 2 2" xfId="269"/>
    <cellStyle name="60% — акцент1 2 2" xfId="2915"/>
    <cellStyle name="60% - Акцент1 2 2 10" xfId="11345"/>
    <cellStyle name="60% - Акцент1 2 2 2" xfId="2918"/>
    <cellStyle name="60% - Акцент1 2 2 2 2" xfId="7552"/>
    <cellStyle name="60% - Акцент1 2 2 2 3" xfId="6155"/>
    <cellStyle name="60% - Акцент1 2 2 3" xfId="2917"/>
    <cellStyle name="60% - Акцент1 2 2 4" xfId="11315"/>
    <cellStyle name="60% - Акцент1 2 2 5" xfId="12066"/>
    <cellStyle name="60% - Акцент1 2 2 6" xfId="11457"/>
    <cellStyle name="60% - Акцент1 2 2 7" xfId="12009"/>
    <cellStyle name="60% - Акцент1 2 2 8" xfId="11783"/>
    <cellStyle name="60% - Акцент1 2 2 9" xfId="12175"/>
    <cellStyle name="60% - Акцент1 2 20" xfId="10881"/>
    <cellStyle name="60% - Акцент1 2 21" xfId="6153"/>
    <cellStyle name="60% - Акцент1 2 22" xfId="2914"/>
    <cellStyle name="60% - Акцент1 2 23" xfId="11313"/>
    <cellStyle name="60% - Акцент1 2 24" xfId="12067"/>
    <cellStyle name="60% - Акцент1 2 25" xfId="11962"/>
    <cellStyle name="60% - Акцент1 2 26" xfId="12010"/>
    <cellStyle name="60% - Акцент1 2 27" xfId="11986"/>
    <cellStyle name="60% - Акцент1 2 28" xfId="11559"/>
    <cellStyle name="60% - Акцент1 2 29" xfId="12140"/>
    <cellStyle name="60% - Акцент1 2 3" xfId="270"/>
    <cellStyle name="60% — акцент1 2 3" xfId="11314"/>
    <cellStyle name="60% - Акцент1 2 3 2" xfId="7553"/>
    <cellStyle name="60% - Акцент1 2 3 3" xfId="2919"/>
    <cellStyle name="60% - Акцент1 2 3 4" xfId="11639"/>
    <cellStyle name="60% - Акцент1 2 3 5" xfId="11763"/>
    <cellStyle name="60% - Акцент1 2 3 6" xfId="11864"/>
    <cellStyle name="60% - Акцент1 2 3 7" xfId="11824"/>
    <cellStyle name="60% - Акцент1 2 3 8" xfId="12162"/>
    <cellStyle name="60% - Акцент1 2 3 9" xfId="11649"/>
    <cellStyle name="60% - Акцент1 2 4" xfId="271"/>
    <cellStyle name="60% — акцент1 2 4" xfId="11551"/>
    <cellStyle name="60% - Акцент1 2 4 2" xfId="7554"/>
    <cellStyle name="60% - Акцент1 2 4 3" xfId="2920"/>
    <cellStyle name="60% - Акцент1 2 4 4" xfId="11410"/>
    <cellStyle name="60% - Акцент1 2 4 5" xfId="12034"/>
    <cellStyle name="60% - Акцент1 2 4 6" xfId="11773"/>
    <cellStyle name="60% - Акцент1 2 4 7" xfId="11857"/>
    <cellStyle name="60% - Акцент1 2 4 8" xfId="11894"/>
    <cellStyle name="60% - Акцент1 2 5" xfId="272"/>
    <cellStyle name="60% — акцент1 2 5" xfId="11762"/>
    <cellStyle name="60% - Акцент1 2 5 2" xfId="2921"/>
    <cellStyle name="60% - Акцент1 2 5 3" xfId="12008"/>
    <cellStyle name="60% - Акцент1 2 5 4" xfId="11175"/>
    <cellStyle name="60% - Акцент1 2 5 5" xfId="11111"/>
    <cellStyle name="60% - Акцент1 2 5 6" xfId="11893"/>
    <cellStyle name="60% - Акцент1 2 6" xfId="273"/>
    <cellStyle name="60% — акцент1 2 6" xfId="12146"/>
    <cellStyle name="60% - Акцент1 2 6 2" xfId="2922"/>
    <cellStyle name="60% - Акцент1 2 6 3" xfId="11388"/>
    <cellStyle name="60% - Акцент1 2 6 4" xfId="11737"/>
    <cellStyle name="60% - Акцент1 2 6 5" xfId="11798"/>
    <cellStyle name="60% - Акцент1 2 7" xfId="274"/>
    <cellStyle name="60% — акцент1 2 7" xfId="11074"/>
    <cellStyle name="60% - Акцент1 2 7 2" xfId="2923"/>
    <cellStyle name="60% - Акцент1 2 7 3" xfId="11856"/>
    <cellStyle name="60% - Акцент1 2 7 4" xfId="11471"/>
    <cellStyle name="60% - Акцент1 2 8" xfId="275"/>
    <cellStyle name="60% — акцент1 2 8" xfId="11740"/>
    <cellStyle name="60% - Акцент1 2 8 2" xfId="2924"/>
    <cellStyle name="60% - Акцент1 2 8 3" xfId="11571"/>
    <cellStyle name="60% - Акцент1 2 9" xfId="276"/>
    <cellStyle name="60% — акцент1 2 9" xfId="11623"/>
    <cellStyle name="60% - Акцент1 2 9 2" xfId="2925"/>
    <cellStyle name="60% - Акцент1 2_МФ тепловой баланс 2015 дубль 3" xfId="2926"/>
    <cellStyle name="60% — акцент1 20" xfId="2927"/>
    <cellStyle name="60% — акцент1 21" xfId="2928"/>
    <cellStyle name="60% — акцент1 22" xfId="5484"/>
    <cellStyle name="60% — акцент1 23" xfId="5486"/>
    <cellStyle name="60% — акцент1 24" xfId="5482"/>
    <cellStyle name="60% — акцент1 25" xfId="5485"/>
    <cellStyle name="60% — акцент1 26" xfId="5786"/>
    <cellStyle name="60% — акцент1 27" xfId="5787"/>
    <cellStyle name="60% — акцент1 28" xfId="2902"/>
    <cellStyle name="60% — акцент1 29" xfId="11311"/>
    <cellStyle name="60% - Акцент1 3" xfId="277"/>
    <cellStyle name="60% — акцент1 3" xfId="2930"/>
    <cellStyle name="60% - Акцент1 3 10" xfId="278"/>
    <cellStyle name="60% - Акцент1 3 10 2" xfId="2931"/>
    <cellStyle name="60% - Акцент1 3 11" xfId="2932"/>
    <cellStyle name="60% - Акцент1 3 11 2" xfId="7556"/>
    <cellStyle name="60% - Акцент1 3 12" xfId="5829"/>
    <cellStyle name="60% - Акцент1 3 13" xfId="5855"/>
    <cellStyle name="60% - Акцент1 3 14" xfId="5956"/>
    <cellStyle name="60% - Акцент1 3 15" xfId="6156"/>
    <cellStyle name="60% - Акцент1 3 16" xfId="2929"/>
    <cellStyle name="60% - Акцент1 3 17" xfId="11317"/>
    <cellStyle name="60% - Акцент1 3 18" xfId="12065"/>
    <cellStyle name="60% - Акцент1 3 19" xfId="11764"/>
    <cellStyle name="60% - Акцент1 3 2" xfId="279"/>
    <cellStyle name="60% — акцент1 3 2" xfId="5524"/>
    <cellStyle name="60% - Акцент1 3 2 10" xfId="11831"/>
    <cellStyle name="60% - Акцент1 3 2 11" xfId="11673"/>
    <cellStyle name="60% - Акцент1 3 2 2" xfId="7557"/>
    <cellStyle name="60% — акцент1 3 2 2" xfId="7555"/>
    <cellStyle name="60% - Акцент1 3 2 3" xfId="10882"/>
    <cellStyle name="60% — акцент1 3 2 3" xfId="11037"/>
    <cellStyle name="60% - Акцент1 3 2 4" xfId="2933"/>
    <cellStyle name="60% - Акцент1 3 2 5" xfId="11318"/>
    <cellStyle name="60% - Акцент1 3 2 6" xfId="11550"/>
    <cellStyle name="60% - Акцент1 3 2 7" xfId="11458"/>
    <cellStyle name="60% - Акцент1 3 2 8" xfId="11886"/>
    <cellStyle name="60% - Акцент1 3 2 9" xfId="11510"/>
    <cellStyle name="60% - Акцент1 3 20" xfId="12145"/>
    <cellStyle name="60% - Акцент1 3 21" xfId="11075"/>
    <cellStyle name="60% - Акцент1 3 22" xfId="11438"/>
    <cellStyle name="60% - Акцент1 3 23" xfId="11650"/>
    <cellStyle name="60% - Акцент1 3 3" xfId="280"/>
    <cellStyle name="60% — акцент1 3 3" xfId="5467"/>
    <cellStyle name="60% - Акцент1 3 3 10" xfId="11913"/>
    <cellStyle name="60% - Акцент1 3 3 2" xfId="7558"/>
    <cellStyle name="60% - Акцент1 3 3 2 2" xfId="7559"/>
    <cellStyle name="60% - Акцент1 3 3 3" xfId="2934"/>
    <cellStyle name="60% - Акцент1 3 3 4" xfId="11319"/>
    <cellStyle name="60% - Акцент1 3 3 5" xfId="11549"/>
    <cellStyle name="60% - Акцент1 3 3 6" xfId="11718"/>
    <cellStyle name="60% - Акцент1 3 3 7" xfId="11209"/>
    <cellStyle name="60% - Акцент1 3 3 8" xfId="12108"/>
    <cellStyle name="60% - Акцент1 3 3 9" xfId="11110"/>
    <cellStyle name="60% - Акцент1 3 4" xfId="281"/>
    <cellStyle name="60% — акцент1 3 4" xfId="5498"/>
    <cellStyle name="60% - Акцент1 3 4 2" xfId="2935"/>
    <cellStyle name="60% - Акцент1 3 4 3" xfId="11320"/>
    <cellStyle name="60% - Акцент1 3 4 4" xfId="11548"/>
    <cellStyle name="60% - Акцент1 3 4 5" xfId="11963"/>
    <cellStyle name="60% - Акцент1 3 4 6" xfId="12007"/>
    <cellStyle name="60% - Акцент1 3 4 7" xfId="11177"/>
    <cellStyle name="60% - Акцент1 3 4 8" xfId="11135"/>
    <cellStyle name="60% - Акцент1 3 4 9" xfId="11397"/>
    <cellStyle name="60% - Акцент1 3 5" xfId="282"/>
    <cellStyle name="60% — акцент1 3 5" xfId="5472"/>
    <cellStyle name="60% - Акцент1 3 5 2" xfId="2936"/>
    <cellStyle name="60% - Акцент1 3 5 3" xfId="11321"/>
    <cellStyle name="60% - Акцент1 3 5 4" xfId="11547"/>
    <cellStyle name="60% - Акцент1 3 5 5" xfId="11459"/>
    <cellStyle name="60% - Акцент1 3 5 6" xfId="11496"/>
    <cellStyle name="60% - Акцент1 3 5 7" xfId="11784"/>
    <cellStyle name="60% - Акцент1 3 5 8" xfId="12076"/>
    <cellStyle name="60% - Акцент1 3 5 9" xfId="12050"/>
    <cellStyle name="60% - Акцент1 3 6" xfId="283"/>
    <cellStyle name="60% — акцент1 3 6" xfId="5795"/>
    <cellStyle name="60% - Акцент1 3 6 2" xfId="2937"/>
    <cellStyle name="60% - Акцент1 3 6 3" xfId="11322"/>
    <cellStyle name="60% - Акцент1 3 6 4" xfId="11546"/>
    <cellStyle name="60% - Акцент1 3 6 5" xfId="11460"/>
    <cellStyle name="60% - Акцент1 3 6 6" xfId="11495"/>
    <cellStyle name="60% - Акцент1 3 6 7" xfId="11987"/>
    <cellStyle name="60% - Акцент1 3 6 8" xfId="11292"/>
    <cellStyle name="60% - Акцент1 3 6 9" xfId="11799"/>
    <cellStyle name="60% - Акцент1 3 7" xfId="284"/>
    <cellStyle name="60% — акцент1 3 7" xfId="5762"/>
    <cellStyle name="60% - Акцент1 3 7 2" xfId="2938"/>
    <cellStyle name="60% - Акцент1 3 7 3" xfId="11323"/>
    <cellStyle name="60% - Акцент1 3 7 4" xfId="11545"/>
    <cellStyle name="60% - Акцент1 3 7 5" xfId="11461"/>
    <cellStyle name="60% - Акцент1 3 7 6" xfId="11885"/>
    <cellStyle name="60% - Акцент1 3 7 7" xfId="11818"/>
    <cellStyle name="60% - Акцент1 3 7 8" xfId="11830"/>
    <cellStyle name="60% - Акцент1 3 7 9" xfId="11651"/>
    <cellStyle name="60% - Акцент1 3 8" xfId="285"/>
    <cellStyle name="60% - Акцент1 3 8 2" xfId="2939"/>
    <cellStyle name="60% - Акцент1 3 9" xfId="286"/>
    <cellStyle name="60% - Акцент1 3 9 2" xfId="2940"/>
    <cellStyle name="60% - Акцент1 3_МФ тепловой баланс 2015 дубль 3" xfId="2941"/>
    <cellStyle name="60% — акцент1 30" xfId="12068"/>
    <cellStyle name="60% — акцент1 31" xfId="12202"/>
    <cellStyle name="60% — акцент1 32" xfId="12212"/>
    <cellStyle name="60% — акцент1 33" xfId="12221"/>
    <cellStyle name="60% — акцент1 34" xfId="11339"/>
    <cellStyle name="60% — акцент1 35" xfId="11996"/>
    <cellStyle name="60% - Акцент1 4" xfId="2942"/>
    <cellStyle name="60% — акцент1 4" xfId="2943"/>
    <cellStyle name="60% - Акцент1 4 2" xfId="2944"/>
    <cellStyle name="60% — акцент1 4 2" xfId="7560"/>
    <cellStyle name="60% - Акцент1 4 3" xfId="6157"/>
    <cellStyle name="60% - Акцент1 4 3 2" xfId="7561"/>
    <cellStyle name="60% - Акцент1 4 3 3" xfId="7562"/>
    <cellStyle name="60% - Акцент1 4_МФ тепловой баланс 2015 дубль 3" xfId="2945"/>
    <cellStyle name="60% - Акцент1 5" xfId="2946"/>
    <cellStyle name="60% — акцент1 5" xfId="2947"/>
    <cellStyle name="60% - Акцент1 5 2" xfId="2948"/>
    <cellStyle name="60% — акцент1 5 2" xfId="7563"/>
    <cellStyle name="60% - Акцент1 5 3" xfId="6158"/>
    <cellStyle name="60% - Акцент1 5 3 2" xfId="7564"/>
    <cellStyle name="60% - Акцент1 5 3 3" xfId="7565"/>
    <cellStyle name="60% - Акцент1 5_МФ тепловой баланс 2015 дубль 3" xfId="2949"/>
    <cellStyle name="60% - Акцент1 6" xfId="2950"/>
    <cellStyle name="60% — акцент1 6" xfId="2951"/>
    <cellStyle name="60% - Акцент1 6 2" xfId="2952"/>
    <cellStyle name="60% — акцент1 6 2" xfId="7566"/>
    <cellStyle name="60% - Акцент1 6 3" xfId="6159"/>
    <cellStyle name="60% - Акцент1 6 3 2" xfId="7567"/>
    <cellStyle name="60% - Акцент1 6 3 3" xfId="7568"/>
    <cellStyle name="60% - Акцент1 6_МФ тепловой баланс 2015 дубль 3" xfId="2953"/>
    <cellStyle name="60% - Акцент1 7" xfId="2954"/>
    <cellStyle name="60% — акцент1 7" xfId="2955"/>
    <cellStyle name="60% - Акцент1 7 2" xfId="2956"/>
    <cellStyle name="60% - Акцент1 7 3" xfId="6160"/>
    <cellStyle name="60% - Акцент1 7 3 2" xfId="7569"/>
    <cellStyle name="60% - Акцент1 7 3 3" xfId="7570"/>
    <cellStyle name="60% - Акцент1 7_МФ тепловой баланс 2015 дубль 3" xfId="2957"/>
    <cellStyle name="60% - Акцент1 8" xfId="2958"/>
    <cellStyle name="60% — акцент1 8" xfId="2959"/>
    <cellStyle name="60% - Акцент1 8 2" xfId="2960"/>
    <cellStyle name="60% - Акцент1 8 3" xfId="7571"/>
    <cellStyle name="60% - Акцент1 8 4" xfId="7572"/>
    <cellStyle name="60% - Акцент1 9" xfId="2961"/>
    <cellStyle name="60% — акцент1 9" xfId="2962"/>
    <cellStyle name="60% - Акцент1 9 2" xfId="2963"/>
    <cellStyle name="60% - Акцент1 9 3" xfId="7573"/>
    <cellStyle name="60% — акцент2" xfId="287"/>
    <cellStyle name="60% - Акцент2 10" xfId="2965"/>
    <cellStyle name="60% — акцент2 10" xfId="2966"/>
    <cellStyle name="60% - Акцент2 10 2" xfId="7574"/>
    <cellStyle name="60% - Акцент2 10 3" xfId="7575"/>
    <cellStyle name="60% - Акцент2 11" xfId="7576"/>
    <cellStyle name="60% — акцент2 11" xfId="2967"/>
    <cellStyle name="60% - Акцент2 11 2" xfId="7577"/>
    <cellStyle name="60% - Акцент2 11 3" xfId="7578"/>
    <cellStyle name="60% - Акцент2 11 4" xfId="7579"/>
    <cellStyle name="60% - Акцент2 12" xfId="7580"/>
    <cellStyle name="60% — акцент2 12" xfId="2968"/>
    <cellStyle name="60% - Акцент2 12 2" xfId="7581"/>
    <cellStyle name="60% - Акцент2 12 3" xfId="7582"/>
    <cellStyle name="60% - Акцент2 12 4" xfId="7583"/>
    <cellStyle name="60% - Акцент2 13" xfId="7584"/>
    <cellStyle name="60% — акцент2 13" xfId="2969"/>
    <cellStyle name="60% - Акцент2 13 2" xfId="7585"/>
    <cellStyle name="60% - Акцент2 13 3" xfId="7586"/>
    <cellStyle name="60% - Акцент2 14" xfId="7587"/>
    <cellStyle name="60% — акцент2 14" xfId="2970"/>
    <cellStyle name="60% - Акцент2 14 2" xfId="7588"/>
    <cellStyle name="60% - Акцент2 14 3" xfId="7589"/>
    <cellStyle name="60% - Акцент2 15" xfId="7590"/>
    <cellStyle name="60% — акцент2 15" xfId="2971"/>
    <cellStyle name="60% - Акцент2 15 2" xfId="7591"/>
    <cellStyle name="60% - Акцент2 15 3" xfId="7592"/>
    <cellStyle name="60% - Акцент2 16" xfId="7593"/>
    <cellStyle name="60% — акцент2 16" xfId="2972"/>
    <cellStyle name="60% - Акцент2 16 2" xfId="7594"/>
    <cellStyle name="60% - Акцент2 16 3" xfId="7595"/>
    <cellStyle name="60% - Акцент2 17" xfId="7596"/>
    <cellStyle name="60% — акцент2 17" xfId="2973"/>
    <cellStyle name="60% - Акцент2 18" xfId="7597"/>
    <cellStyle name="60% — акцент2 18" xfId="2974"/>
    <cellStyle name="60% — акцент2 19" xfId="2975"/>
    <cellStyle name="60% - Акцент2 2" xfId="288"/>
    <cellStyle name="60% — акцент2 2" xfId="289"/>
    <cellStyle name="60% - Акцент2 2 1" xfId="7598"/>
    <cellStyle name="60% - Акцент2 2 10" xfId="290"/>
    <cellStyle name="60% - Акцент2 2 10 2" xfId="2978"/>
    <cellStyle name="60% - Акцент2 2 11" xfId="5830"/>
    <cellStyle name="60% - Акцент2 2 11 2" xfId="10883"/>
    <cellStyle name="60% - Акцент2 2 11 3" xfId="6162"/>
    <cellStyle name="60% - Акцент2 2 12" xfId="5901"/>
    <cellStyle name="60% - Акцент2 2 12 2" xfId="10884"/>
    <cellStyle name="60% - Акцент2 2 13" xfId="5955"/>
    <cellStyle name="60% - Акцент2 2 14" xfId="7599"/>
    <cellStyle name="60% - Акцент2 2 15" xfId="7600"/>
    <cellStyle name="60% - Акцент2 2 16" xfId="7601"/>
    <cellStyle name="60% - Акцент2 2 17" xfId="7602"/>
    <cellStyle name="60% - Акцент2 2 17 2" xfId="10885"/>
    <cellStyle name="60% - Акцент2 2 18" xfId="10886"/>
    <cellStyle name="60% - Акцент2 2 19" xfId="10887"/>
    <cellStyle name="60% - Акцент2 2 2" xfId="291"/>
    <cellStyle name="60% — акцент2 2 2" xfId="2977"/>
    <cellStyle name="60% - Акцент2 2 2 10" xfId="11895"/>
    <cellStyle name="60% - Акцент2 2 2 2" xfId="2980"/>
    <cellStyle name="60% - Акцент2 2 2 2 2" xfId="7603"/>
    <cellStyle name="60% - Акцент2 2 2 2 3" xfId="6163"/>
    <cellStyle name="60% - Акцент2 2 2 3" xfId="2979"/>
    <cellStyle name="60% - Акцент2 2 2 4" xfId="11327"/>
    <cellStyle name="60% - Акцент2 2 2 5" xfId="11541"/>
    <cellStyle name="60% - Акцент2 2 2 6" xfId="11140"/>
    <cellStyle name="60% - Акцент2 2 2 7" xfId="11613"/>
    <cellStyle name="60% - Акцент2 2 2 8" xfId="11515"/>
    <cellStyle name="60% - Акцент2 2 2 9" xfId="11601"/>
    <cellStyle name="60% - Акцент2 2 20" xfId="10888"/>
    <cellStyle name="60% - Акцент2 2 21" xfId="6161"/>
    <cellStyle name="60% - Акцент2 2 22" xfId="2976"/>
    <cellStyle name="60% - Акцент2 2 23" xfId="11325"/>
    <cellStyle name="60% - Акцент2 2 24" xfId="11543"/>
    <cellStyle name="60% - Акцент2 2 25" xfId="11964"/>
    <cellStyle name="60% - Акцент2 2 26" xfId="11494"/>
    <cellStyle name="60% - Акцент2 2 27" xfId="11785"/>
    <cellStyle name="60% - Акцент2 2 28" xfId="11312"/>
    <cellStyle name="60% - Акцент2 2 29" xfId="12051"/>
    <cellStyle name="60% - Акцент2 2 3" xfId="292"/>
    <cellStyle name="60% — акцент2 2 3" xfId="11326"/>
    <cellStyle name="60% - Акцент2 2 3 2" xfId="7604"/>
    <cellStyle name="60% - Акцент2 2 3 3" xfId="2981"/>
    <cellStyle name="60% - Акцент2 2 3 4" xfId="11540"/>
    <cellStyle name="60% - Акцент2 2 3 5" xfId="11463"/>
    <cellStyle name="60% - Акцент2 2 3 6" xfId="11794"/>
    <cellStyle name="60% - Акцент2 2 3 7" xfId="11847"/>
    <cellStyle name="60% - Акцент2 2 3 8" xfId="11192"/>
    <cellStyle name="60% - Акцент2 2 3 9" xfId="11652"/>
    <cellStyle name="60% - Акцент2 2 4" xfId="293"/>
    <cellStyle name="60% — акцент2 2 4" xfId="11542"/>
    <cellStyle name="60% - Акцент2 2 4 2" xfId="7605"/>
    <cellStyle name="60% - Акцент2 2 4 3" xfId="2982"/>
    <cellStyle name="60% - Акцент2 2 4 4" xfId="11965"/>
    <cellStyle name="60% - Акцент2 2 4 5" xfId="11207"/>
    <cellStyle name="60% - Акцент2 2 4 6" xfId="11592"/>
    <cellStyle name="60% - Акцент2 2 4 7" xfId="11437"/>
    <cellStyle name="60% - Акцент2 2 4 8" xfId="12230"/>
    <cellStyle name="60% - Акцент2 2 5" xfId="294"/>
    <cellStyle name="60% — акцент2 2 5" xfId="11462"/>
    <cellStyle name="60% - Акцент2 2 5 2" xfId="2983"/>
    <cellStyle name="60% - Акцент2 2 5 3" xfId="11820"/>
    <cellStyle name="60% - Акцент2 2 5 4" xfId="11836"/>
    <cellStyle name="60% - Акцент2 2 5 5" xfId="11117"/>
    <cellStyle name="60% - Акцент2 2 5 6" xfId="11378"/>
    <cellStyle name="60% - Акцент2 2 6" xfId="295"/>
    <cellStyle name="60% — акцент2 2 6" xfId="11208"/>
    <cellStyle name="60% - Акцент2 2 6 2" xfId="2984"/>
    <cellStyle name="60% - Акцент2 2 6 3" xfId="11294"/>
    <cellStyle name="60% - Акцент2 2 6 4" xfId="11835"/>
    <cellStyle name="60% - Акцент2 2 6 5" xfId="11330"/>
    <cellStyle name="60% - Акцент2 2 7" xfId="296"/>
    <cellStyle name="60% — акцент2 2 7" xfId="11591"/>
    <cellStyle name="60% - Акцент2 2 7 2" xfId="2985"/>
    <cellStyle name="60% - Акцент2 2 7 3" xfId="11562"/>
    <cellStyle name="60% - Акцент2 2 7 4" xfId="11599"/>
    <cellStyle name="60% - Акцент2 2 8" xfId="297"/>
    <cellStyle name="60% — акцент2 2 8" xfId="12217"/>
    <cellStyle name="60% - Акцент2 2 8 2" xfId="2986"/>
    <cellStyle name="60% - Акцент2 2 8 3" xfId="11092"/>
    <cellStyle name="60% - Акцент2 2 9" xfId="298"/>
    <cellStyle name="60% — акцент2 2 9" xfId="11972"/>
    <cellStyle name="60% - Акцент2 2 9 2" xfId="2987"/>
    <cellStyle name="60% - Акцент2 2_МФ тепловой баланс 2015 дубль 3" xfId="2988"/>
    <cellStyle name="60% — акцент2 20" xfId="2989"/>
    <cellStyle name="60% — акцент2 21" xfId="2990"/>
    <cellStyle name="60% — акцент2 22" xfId="2964"/>
    <cellStyle name="60% — акцент2 23" xfId="11324"/>
    <cellStyle name="60% — акцент2 24" xfId="11544"/>
    <cellStyle name="60% — акцент2 25" xfId="11411"/>
    <cellStyle name="60% — акцент2 26" xfId="12033"/>
    <cellStyle name="60% — акцент2 27" xfId="11774"/>
    <cellStyle name="60% — акцент2 28" xfId="11108"/>
    <cellStyle name="60% — акцент2 29" xfId="11827"/>
    <cellStyle name="60% - Акцент2 3" xfId="299"/>
    <cellStyle name="60% — акцент2 3" xfId="2992"/>
    <cellStyle name="60% - Акцент2 3 10" xfId="300"/>
    <cellStyle name="60% - Акцент2 3 10 2" xfId="2993"/>
    <cellStyle name="60% - Акцент2 3 11" xfId="2994"/>
    <cellStyle name="60% - Акцент2 3 11 2" xfId="7606"/>
    <cellStyle name="60% - Акцент2 3 12" xfId="5831"/>
    <cellStyle name="60% - Акцент2 3 12 2" xfId="10889"/>
    <cellStyle name="60% - Акцент2 3 13" xfId="5854"/>
    <cellStyle name="60% - Акцент2 3 14" xfId="5954"/>
    <cellStyle name="60% - Акцент2 3 15" xfId="6164"/>
    <cellStyle name="60% - Акцент2 3 16" xfId="2991"/>
    <cellStyle name="60% - Акцент2 3 17" xfId="11328"/>
    <cellStyle name="60% - Акцент2 3 18" xfId="11539"/>
    <cellStyle name="60% - Акцент2 3 19" xfId="11966"/>
    <cellStyle name="60% - Акцент2 3 2" xfId="301"/>
    <cellStyle name="60% - Акцент2 3 2 2" xfId="7607"/>
    <cellStyle name="60% - Акцент2 3 2 3" xfId="10890"/>
    <cellStyle name="60% - Акцент2 3 2 4" xfId="2995"/>
    <cellStyle name="60% - Акцент2 3 20" xfId="11206"/>
    <cellStyle name="60% - Акцент2 3 21" xfId="11593"/>
    <cellStyle name="60% - Акцент2 3 22" xfId="11349"/>
    <cellStyle name="60% - Акцент2 3 23" xfId="11850"/>
    <cellStyle name="60% - Акцент2 3 3" xfId="302"/>
    <cellStyle name="60% - Акцент2 3 3 2" xfId="7608"/>
    <cellStyle name="60% - Акцент2 3 3 2 2" xfId="7609"/>
    <cellStyle name="60% - Акцент2 3 3 3" xfId="2996"/>
    <cellStyle name="60% - Акцент2 3 4" xfId="303"/>
    <cellStyle name="60% - Акцент2 3 4 2" xfId="2997"/>
    <cellStyle name="60% - Акцент2 3 5" xfId="304"/>
    <cellStyle name="60% - Акцент2 3 5 2" xfId="2998"/>
    <cellStyle name="60% - Акцент2 3 6" xfId="305"/>
    <cellStyle name="60% - Акцент2 3 6 2" xfId="2999"/>
    <cellStyle name="60% - Акцент2 3 7" xfId="306"/>
    <cellStyle name="60% - Акцент2 3 7 2" xfId="3000"/>
    <cellStyle name="60% - Акцент2 3 8" xfId="307"/>
    <cellStyle name="60% - Акцент2 3 8 2" xfId="3001"/>
    <cellStyle name="60% - Акцент2 3 9" xfId="308"/>
    <cellStyle name="60% - Акцент2 3 9 2" xfId="3002"/>
    <cellStyle name="60% - Акцент2 3_МФ тепловой баланс 2015 дубль 3" xfId="3003"/>
    <cellStyle name="60% - Акцент2 4" xfId="3004"/>
    <cellStyle name="60% — акцент2 4" xfId="3005"/>
    <cellStyle name="60% - Акцент2 4 2" xfId="3006"/>
    <cellStyle name="60% - Акцент2 4 3" xfId="6165"/>
    <cellStyle name="60% - Акцент2 4 3 2" xfId="7610"/>
    <cellStyle name="60% - Акцент2 4 3 3" xfId="7611"/>
    <cellStyle name="60% - Акцент2 4_МФ тепловой баланс 2015 дубль 3" xfId="3007"/>
    <cellStyle name="60% - Акцент2 5" xfId="3008"/>
    <cellStyle name="60% — акцент2 5" xfId="3009"/>
    <cellStyle name="60% - Акцент2 5 2" xfId="3010"/>
    <cellStyle name="60% - Акцент2 5 3" xfId="6166"/>
    <cellStyle name="60% - Акцент2 5 3 2" xfId="7612"/>
    <cellStyle name="60% - Акцент2 5 3 3" xfId="7613"/>
    <cellStyle name="60% - Акцент2 5_МФ тепловой баланс 2015 дубль 3" xfId="3011"/>
    <cellStyle name="60% - Акцент2 6" xfId="3012"/>
    <cellStyle name="60% — акцент2 6" xfId="3013"/>
    <cellStyle name="60% - Акцент2 6 2" xfId="3014"/>
    <cellStyle name="60% - Акцент2 6 3" xfId="6167"/>
    <cellStyle name="60% - Акцент2 6 3 2" xfId="7614"/>
    <cellStyle name="60% - Акцент2 6 3 3" xfId="7615"/>
    <cellStyle name="60% - Акцент2 6_МФ тепловой баланс 2015 дубль 3" xfId="3015"/>
    <cellStyle name="60% - Акцент2 7" xfId="3016"/>
    <cellStyle name="60% — акцент2 7" xfId="3017"/>
    <cellStyle name="60% - Акцент2 7 2" xfId="3018"/>
    <cellStyle name="60% - Акцент2 7 3" xfId="6168"/>
    <cellStyle name="60% - Акцент2 7 3 2" xfId="7616"/>
    <cellStyle name="60% - Акцент2 7 3 3" xfId="7617"/>
    <cellStyle name="60% - Акцент2 7_МФ тепловой баланс 2015 дубль 3" xfId="3019"/>
    <cellStyle name="60% - Акцент2 8" xfId="3020"/>
    <cellStyle name="60% — акцент2 8" xfId="3021"/>
    <cellStyle name="60% - Акцент2 8 2" xfId="3022"/>
    <cellStyle name="60% - Акцент2 8 3" xfId="7618"/>
    <cellStyle name="60% - Акцент2 8 4" xfId="7619"/>
    <cellStyle name="60% - Акцент2 9" xfId="3023"/>
    <cellStyle name="60% — акцент2 9" xfId="3024"/>
    <cellStyle name="60% - Акцент2 9 2" xfId="3025"/>
    <cellStyle name="60% - Акцент2 9 3" xfId="7620"/>
    <cellStyle name="60% — акцент3" xfId="309"/>
    <cellStyle name="60% - Акцент3 10" xfId="3027"/>
    <cellStyle name="60% — акцент3 10" xfId="3028"/>
    <cellStyle name="60% - Акцент3 10 2" xfId="7621"/>
    <cellStyle name="60% - Акцент3 10 3" xfId="7622"/>
    <cellStyle name="60% - Акцент3 11" xfId="7623"/>
    <cellStyle name="60% — акцент3 11" xfId="3029"/>
    <cellStyle name="60% - Акцент3 11 2" xfId="7624"/>
    <cellStyle name="60% - Акцент3 11 3" xfId="7625"/>
    <cellStyle name="60% - Акцент3 11 4" xfId="7626"/>
    <cellStyle name="60% - Акцент3 12" xfId="7627"/>
    <cellStyle name="60% — акцент3 12" xfId="3030"/>
    <cellStyle name="60% - Акцент3 12 2" xfId="7628"/>
    <cellStyle name="60% - Акцент3 12 3" xfId="7629"/>
    <cellStyle name="60% - Акцент3 12 4" xfId="7630"/>
    <cellStyle name="60% - Акцент3 13" xfId="7631"/>
    <cellStyle name="60% — акцент3 13" xfId="3031"/>
    <cellStyle name="60% - Акцент3 13 2" xfId="7632"/>
    <cellStyle name="60% - Акцент3 13 3" xfId="7633"/>
    <cellStyle name="60% - Акцент3 14" xfId="7634"/>
    <cellStyle name="60% — акцент3 14" xfId="3032"/>
    <cellStyle name="60% - Акцент3 14 2" xfId="7635"/>
    <cellStyle name="60% - Акцент3 14 3" xfId="7636"/>
    <cellStyle name="60% - Акцент3 15" xfId="7637"/>
    <cellStyle name="60% — акцент3 15" xfId="3033"/>
    <cellStyle name="60% - Акцент3 15 2" xfId="7638"/>
    <cellStyle name="60% - Акцент3 15 3" xfId="7639"/>
    <cellStyle name="60% - Акцент3 16" xfId="7640"/>
    <cellStyle name="60% — акцент3 16" xfId="3034"/>
    <cellStyle name="60% - Акцент3 16 2" xfId="7641"/>
    <cellStyle name="60% - Акцент3 16 3" xfId="7642"/>
    <cellStyle name="60% - Акцент3 17" xfId="7643"/>
    <cellStyle name="60% — акцент3 17" xfId="3035"/>
    <cellStyle name="60% - Акцент3 18" xfId="7644"/>
    <cellStyle name="60% — акцент3 18" xfId="3036"/>
    <cellStyle name="60% — акцент3 19" xfId="3037"/>
    <cellStyle name="60% - Акцент3 2" xfId="310"/>
    <cellStyle name="60% — акцент3 2" xfId="311"/>
    <cellStyle name="60% - Акцент3 2 1" xfId="7645"/>
    <cellStyle name="60% - Акцент3 2 10" xfId="312"/>
    <cellStyle name="60% - Акцент3 2 10 2" xfId="3040"/>
    <cellStyle name="60% - Акцент3 2 11" xfId="5832"/>
    <cellStyle name="60% - Акцент3 2 11 2" xfId="10891"/>
    <cellStyle name="60% - Акцент3 2 11 3" xfId="6170"/>
    <cellStyle name="60% - Акцент3 2 12" xfId="5900"/>
    <cellStyle name="60% - Акцент3 2 12 2" xfId="10892"/>
    <cellStyle name="60% - Акцент3 2 13" xfId="5953"/>
    <cellStyle name="60% - Акцент3 2 14" xfId="7646"/>
    <cellStyle name="60% - Акцент3 2 15" xfId="7647"/>
    <cellStyle name="60% - Акцент3 2 16" xfId="7648"/>
    <cellStyle name="60% - Акцент3 2 17" xfId="7649"/>
    <cellStyle name="60% - Акцент3 2 17 2" xfId="10893"/>
    <cellStyle name="60% - Акцент3 2 18" xfId="10894"/>
    <cellStyle name="60% - Акцент3 2 19" xfId="10895"/>
    <cellStyle name="60% - Акцент3 2 2" xfId="313"/>
    <cellStyle name="60% — акцент3 2 2" xfId="3039"/>
    <cellStyle name="60% - Акцент3 2 2 10" xfId="11093"/>
    <cellStyle name="60% - Акцент3 2 2 2" xfId="3042"/>
    <cellStyle name="60% - Акцент3 2 2 2 2" xfId="7650"/>
    <cellStyle name="60% - Акцент3 2 2 2 3" xfId="6171"/>
    <cellStyle name="60% - Акцент3 2 2 3" xfId="3041"/>
    <cellStyle name="60% - Акцент3 2 2 4" xfId="11338"/>
    <cellStyle name="60% - Акцент3 2 2 5" xfId="12063"/>
    <cellStyle name="60% - Акцент3 2 2 6" xfId="11766"/>
    <cellStyle name="60% - Акцент3 2 2 7" xfId="11644"/>
    <cellStyle name="60% - Акцент3 2 2 8" xfId="11296"/>
    <cellStyle name="60% - Акцент3 2 2 9" xfId="11502"/>
    <cellStyle name="60% - Акцент3 2 20" xfId="10896"/>
    <cellStyle name="60% - Акцент3 2 21" xfId="6169"/>
    <cellStyle name="60% - Акцент3 2 22" xfId="3038"/>
    <cellStyle name="60% - Акцент3 2 23" xfId="11336"/>
    <cellStyle name="60% - Акцент3 2 24" xfId="11728"/>
    <cellStyle name="60% - Акцент3 2 25" xfId="11765"/>
    <cellStyle name="60% - Акцент3 2 26" xfId="11863"/>
    <cellStyle name="60% - Акцент3 2 27" xfId="11076"/>
    <cellStyle name="60% - Акцент3 2 28" xfId="11234"/>
    <cellStyle name="60% - Акцент3 2 29" xfId="11624"/>
    <cellStyle name="60% - Акцент3 2 3" xfId="314"/>
    <cellStyle name="60% — акцент3 2 3" xfId="11337"/>
    <cellStyle name="60% - Акцент3 2 3 2" xfId="7651"/>
    <cellStyle name="60% - Акцент3 2 3 3" xfId="3043"/>
    <cellStyle name="60% - Акцент3 2 3 4" xfId="11537"/>
    <cellStyle name="60% - Акцент3 2 3 5" xfId="11464"/>
    <cellStyle name="60% - Акцент3 2 3 6" xfId="11493"/>
    <cellStyle name="60% - Акцент3 2 3 7" xfId="11786"/>
    <cellStyle name="60% - Акцент3 2 3 8" xfId="11632"/>
    <cellStyle name="60% - Акцент3 2 3 9" xfId="11814"/>
    <cellStyle name="60% - Акцент3 2 4" xfId="315"/>
    <cellStyle name="60% — акцент3 2 4" xfId="12064"/>
    <cellStyle name="60% - Акцент3 2 4 2" xfId="7652"/>
    <cellStyle name="60% - Акцент3 2 4 3" xfId="3044"/>
    <cellStyle name="60% - Акцент3 2 4 4" xfId="11465"/>
    <cellStyle name="60% - Акцент3 2 4 5" xfId="12006"/>
    <cellStyle name="60% - Акцент3 2 4 6" xfId="11484"/>
    <cellStyle name="60% - Акцент3 2 4 7" xfId="11486"/>
    <cellStyle name="60% - Акцент3 2 4 8" xfId="11860"/>
    <cellStyle name="60% - Акцент3 2 5" xfId="316"/>
    <cellStyle name="60% — акцент3 2 5" xfId="11880"/>
    <cellStyle name="60% - Акцент3 2 5 2" xfId="3045"/>
    <cellStyle name="60% - Акцент3 2 5 3" xfId="11492"/>
    <cellStyle name="60% - Акцент3 2 5 4" xfId="11787"/>
    <cellStyle name="60% - Акцент3 2 5 5" xfId="12125"/>
    <cellStyle name="60% - Акцент3 2 5 6" xfId="12062"/>
    <cellStyle name="60% - Акцент3 2 6" xfId="317"/>
    <cellStyle name="60% — акцент3 2 6" xfId="11396"/>
    <cellStyle name="60% - Акцент3 2 6 2" xfId="3046"/>
    <cellStyle name="60% - Акцент3 2 6 3" xfId="11988"/>
    <cellStyle name="60% - Акцент3 2 6 4" xfId="12075"/>
    <cellStyle name="60% - Акцент3 2 6 5" xfId="11770"/>
    <cellStyle name="60% - Акцент3 2 7" xfId="318"/>
    <cellStyle name="60% — акцент3 2 7" xfId="11817"/>
    <cellStyle name="60% - Акцент3 2 7 2" xfId="3047"/>
    <cellStyle name="60% - Акцент3 2 7 3" xfId="11993"/>
    <cellStyle name="60% - Акцент3 2 7 4" xfId="11490"/>
    <cellStyle name="60% - Акцент3 2 8" xfId="319"/>
    <cellStyle name="60% — акцент3 2 8" xfId="12028"/>
    <cellStyle name="60% - Акцент3 2 8 2" xfId="3048"/>
    <cellStyle name="60% - Акцент3 2 8 3" xfId="12220"/>
    <cellStyle name="60% - Акцент3 2 9" xfId="320"/>
    <cellStyle name="60% — акцент3 2 9" xfId="11992"/>
    <cellStyle name="60% - Акцент3 2 9 2" xfId="3049"/>
    <cellStyle name="60% - Акцент3 2_МФ тепловой баланс 2015 дубль 3" xfId="3050"/>
    <cellStyle name="60% — акцент3 20" xfId="3051"/>
    <cellStyle name="60% — акцент3 21" xfId="3052"/>
    <cellStyle name="60% — акцент3 22" xfId="3026"/>
    <cellStyle name="60% — акцент3 23" xfId="11335"/>
    <cellStyle name="60% — акцент3 24" xfId="11538"/>
    <cellStyle name="60% — акцент3 25" xfId="11921"/>
    <cellStyle name="60% — акцент3 26" xfId="11245"/>
    <cellStyle name="60% — акцент3 27" xfId="11840"/>
    <cellStyle name="60% — акцент3 28" xfId="12218"/>
    <cellStyle name="60% — акцент3 29" xfId="12179"/>
    <cellStyle name="60% - Акцент3 3" xfId="321"/>
    <cellStyle name="60% — акцент3 3" xfId="3054"/>
    <cellStyle name="60% - Акцент3 3 10" xfId="322"/>
    <cellStyle name="60% - Акцент3 3 10 2" xfId="3055"/>
    <cellStyle name="60% - Акцент3 3 11" xfId="3056"/>
    <cellStyle name="60% - Акцент3 3 11 2" xfId="7653"/>
    <cellStyle name="60% - Акцент3 3 12" xfId="5833"/>
    <cellStyle name="60% - Акцент3 3 12 2" xfId="10897"/>
    <cellStyle name="60% - Акцент3 3 13" xfId="5899"/>
    <cellStyle name="60% - Акцент3 3 14" xfId="5952"/>
    <cellStyle name="60% - Акцент3 3 15" xfId="6172"/>
    <cellStyle name="60% - Акцент3 3 16" xfId="3053"/>
    <cellStyle name="60% - Акцент3 3 17" xfId="11343"/>
    <cellStyle name="60% - Акцент3 3 18" xfId="12061"/>
    <cellStyle name="60% - Акцент3 3 19" xfId="11767"/>
    <cellStyle name="60% - Акцент3 3 2" xfId="323"/>
    <cellStyle name="60% - Акцент3 3 2 2" xfId="7654"/>
    <cellStyle name="60% - Акцент3 3 2 3" xfId="10898"/>
    <cellStyle name="60% - Акцент3 3 2 4" xfId="3057"/>
    <cellStyle name="60% - Акцент3 3 20" xfId="11643"/>
    <cellStyle name="60% - Акцент3 3 21" xfId="11427"/>
    <cellStyle name="60% - Акцент3 3 22" xfId="11819"/>
    <cellStyle name="60% - Акцент3 3 23" xfId="11757"/>
    <cellStyle name="60% - Акцент3 3 3" xfId="324"/>
    <cellStyle name="60% - Акцент3 3 3 2" xfId="7655"/>
    <cellStyle name="60% - Акцент3 3 3 2 2" xfId="7656"/>
    <cellStyle name="60% - Акцент3 3 3 3" xfId="3058"/>
    <cellStyle name="60% - Акцент3 3 4" xfId="325"/>
    <cellStyle name="60% - Акцент3 3 4 2" xfId="3059"/>
    <cellStyle name="60% - Акцент3 3 5" xfId="326"/>
    <cellStyle name="60% - Акцент3 3 5 2" xfId="3060"/>
    <cellStyle name="60% - Акцент3 3 6" xfId="327"/>
    <cellStyle name="60% - Акцент3 3 6 2" xfId="3061"/>
    <cellStyle name="60% - Акцент3 3 7" xfId="328"/>
    <cellStyle name="60% - Акцент3 3 7 2" xfId="3062"/>
    <cellStyle name="60% - Акцент3 3 8" xfId="329"/>
    <cellStyle name="60% - Акцент3 3 8 2" xfId="3063"/>
    <cellStyle name="60% - Акцент3 3 9" xfId="330"/>
    <cellStyle name="60% - Акцент3 3 9 2" xfId="3064"/>
    <cellStyle name="60% - Акцент3 3_МФ тепловой баланс 2015 дубль 3" xfId="3065"/>
    <cellStyle name="60% - Акцент3 4" xfId="3066"/>
    <cellStyle name="60% — акцент3 4" xfId="3067"/>
    <cellStyle name="60% - Акцент3 4 2" xfId="3068"/>
    <cellStyle name="60% - Акцент3 4 3" xfId="6173"/>
    <cellStyle name="60% - Акцент3 4 3 2" xfId="7657"/>
    <cellStyle name="60% - Акцент3 4 3 3" xfId="7658"/>
    <cellStyle name="60% - Акцент3 4_МФ тепловой баланс 2015 дубль 3" xfId="3069"/>
    <cellStyle name="60% - Акцент3 5" xfId="3070"/>
    <cellStyle name="60% — акцент3 5" xfId="3071"/>
    <cellStyle name="60% - Акцент3 5 2" xfId="3072"/>
    <cellStyle name="60% - Акцент3 5 3" xfId="6174"/>
    <cellStyle name="60% - Акцент3 5 3 2" xfId="7659"/>
    <cellStyle name="60% - Акцент3 5 3 3" xfId="7660"/>
    <cellStyle name="60% - Акцент3 5_МФ тепловой баланс 2015 дубль 3" xfId="3073"/>
    <cellStyle name="60% - Акцент3 6" xfId="3074"/>
    <cellStyle name="60% — акцент3 6" xfId="3075"/>
    <cellStyle name="60% - Акцент3 6 2" xfId="3076"/>
    <cellStyle name="60% - Акцент3 6 3" xfId="6175"/>
    <cellStyle name="60% - Акцент3 6 3 2" xfId="7661"/>
    <cellStyle name="60% - Акцент3 6 3 3" xfId="7662"/>
    <cellStyle name="60% - Акцент3 6_МФ тепловой баланс 2015 дубль 3" xfId="3077"/>
    <cellStyle name="60% - Акцент3 7" xfId="3078"/>
    <cellStyle name="60% — акцент3 7" xfId="3079"/>
    <cellStyle name="60% - Акцент3 7 2" xfId="3080"/>
    <cellStyle name="60% - Акцент3 7 3" xfId="6176"/>
    <cellStyle name="60% - Акцент3 7 3 2" xfId="7663"/>
    <cellStyle name="60% - Акцент3 7 3 3" xfId="7664"/>
    <cellStyle name="60% - Акцент3 7_МФ тепловой баланс 2015 дубль 3" xfId="3081"/>
    <cellStyle name="60% - Акцент3 8" xfId="3082"/>
    <cellStyle name="60% — акцент3 8" xfId="3083"/>
    <cellStyle name="60% - Акцент3 8 2" xfId="3084"/>
    <cellStyle name="60% - Акцент3 8 3" xfId="7665"/>
    <cellStyle name="60% - Акцент3 8 4" xfId="7666"/>
    <cellStyle name="60% - Акцент3 9" xfId="3085"/>
    <cellStyle name="60% — акцент3 9" xfId="3086"/>
    <cellStyle name="60% - Акцент3 9 2" xfId="3087"/>
    <cellStyle name="60% - Акцент3 9 3" xfId="7667"/>
    <cellStyle name="60% — акцент4" xfId="331"/>
    <cellStyle name="60% - Акцент4 10" xfId="3089"/>
    <cellStyle name="60% — акцент4 10" xfId="3090"/>
    <cellStyle name="60% - Акцент4 10 2" xfId="7668"/>
    <cellStyle name="60% - Акцент4 10 3" xfId="7669"/>
    <cellStyle name="60% - Акцент4 11" xfId="7670"/>
    <cellStyle name="60% — акцент4 11" xfId="3091"/>
    <cellStyle name="60% - Акцент4 11 2" xfId="7671"/>
    <cellStyle name="60% - Акцент4 11 3" xfId="7672"/>
    <cellStyle name="60% - Акцент4 11 4" xfId="7673"/>
    <cellStyle name="60% - Акцент4 12" xfId="7674"/>
    <cellStyle name="60% — акцент4 12" xfId="3092"/>
    <cellStyle name="60% - Акцент4 12 2" xfId="7675"/>
    <cellStyle name="60% - Акцент4 12 3" xfId="7676"/>
    <cellStyle name="60% - Акцент4 12 4" xfId="7677"/>
    <cellStyle name="60% - Акцент4 13" xfId="7678"/>
    <cellStyle name="60% — акцент4 13" xfId="3093"/>
    <cellStyle name="60% - Акцент4 13 2" xfId="7679"/>
    <cellStyle name="60% - Акцент4 13 3" xfId="7680"/>
    <cellStyle name="60% - Акцент4 14" xfId="7681"/>
    <cellStyle name="60% — акцент4 14" xfId="3094"/>
    <cellStyle name="60% - Акцент4 14 2" xfId="7682"/>
    <cellStyle name="60% - Акцент4 14 3" xfId="7683"/>
    <cellStyle name="60% - Акцент4 15" xfId="7684"/>
    <cellStyle name="60% — акцент4 15" xfId="3095"/>
    <cellStyle name="60% - Акцент4 15 2" xfId="7685"/>
    <cellStyle name="60% - Акцент4 15 3" xfId="7686"/>
    <cellStyle name="60% - Акцент4 16" xfId="7687"/>
    <cellStyle name="60% — акцент4 16" xfId="3096"/>
    <cellStyle name="60% - Акцент4 16 2" xfId="7688"/>
    <cellStyle name="60% - Акцент4 16 3" xfId="7689"/>
    <cellStyle name="60% - Акцент4 17" xfId="7690"/>
    <cellStyle name="60% — акцент4 17" xfId="3097"/>
    <cellStyle name="60% - Акцент4 18" xfId="7691"/>
    <cellStyle name="60% — акцент4 18" xfId="3098"/>
    <cellStyle name="60% — акцент4 19" xfId="3099"/>
    <cellStyle name="60% - Акцент4 2" xfId="332"/>
    <cellStyle name="60% — акцент4 2" xfId="333"/>
    <cellStyle name="60% - Акцент4 2 1" xfId="7692"/>
    <cellStyle name="60% - Акцент4 2 10" xfId="334"/>
    <cellStyle name="60% - Акцент4 2 10 2" xfId="3102"/>
    <cellStyle name="60% - Акцент4 2 11" xfId="5834"/>
    <cellStyle name="60% - Акцент4 2 11 2" xfId="10899"/>
    <cellStyle name="60% - Акцент4 2 11 3" xfId="6178"/>
    <cellStyle name="60% - Акцент4 2 12" xfId="5898"/>
    <cellStyle name="60% - Акцент4 2 12 2" xfId="10900"/>
    <cellStyle name="60% - Акцент4 2 13" xfId="5951"/>
    <cellStyle name="60% - Акцент4 2 14" xfId="7693"/>
    <cellStyle name="60% - Акцент4 2 15" xfId="7694"/>
    <cellStyle name="60% - Акцент4 2 16" xfId="7695"/>
    <cellStyle name="60% - Акцент4 2 17" xfId="7696"/>
    <cellStyle name="60% - Акцент4 2 17 2" xfId="10901"/>
    <cellStyle name="60% - Акцент4 2 18" xfId="10902"/>
    <cellStyle name="60% - Акцент4 2 19" xfId="10903"/>
    <cellStyle name="60% - Акцент4 2 2" xfId="335"/>
    <cellStyle name="60% — акцент4 2 2" xfId="3101"/>
    <cellStyle name="60% - Акцент4 2 2 10" xfId="11581"/>
    <cellStyle name="60% - Акцент4 2 2 2" xfId="3104"/>
    <cellStyle name="60% - Акцент4 2 2 2 2" xfId="7697"/>
    <cellStyle name="60% - Акцент4 2 2 2 3" xfId="6179"/>
    <cellStyle name="60% - Акцент4 2 2 3" xfId="3103"/>
    <cellStyle name="60% - Акцент4 2 2 4" xfId="11353"/>
    <cellStyle name="60% - Акцент4 2 2 5" xfId="12059"/>
    <cellStyle name="60% - Акцент4 2 2 6" xfId="11769"/>
    <cellStyle name="60% - Акцент4 2 2 7" xfId="11861"/>
    <cellStyle name="60% - Акцент4 2 2 8" xfId="11297"/>
    <cellStyle name="60% - Акцент4 2 2 9" xfId="12087"/>
    <cellStyle name="60% - Акцент4 2 20" xfId="10904"/>
    <cellStyle name="60% - Акцент4 2 21" xfId="6177"/>
    <cellStyle name="60% - Акцент4 2 22" xfId="3100"/>
    <cellStyle name="60% - Акцент4 2 23" xfId="11351"/>
    <cellStyle name="60% - Акцент4 2 24" xfId="11638"/>
    <cellStyle name="60% - Акцент4 2 25" xfId="11768"/>
    <cellStyle name="60% - Акцент4 2 26" xfId="12143"/>
    <cellStyle name="60% - Акцент4 2 27" xfId="11941"/>
    <cellStyle name="60% - Акцент4 2 28" xfId="11855"/>
    <cellStyle name="60% - Акцент4 2 29" xfId="11535"/>
    <cellStyle name="60% - Акцент4 2 3" xfId="336"/>
    <cellStyle name="60% — акцент4 2 3" xfId="11352"/>
    <cellStyle name="60% - Акцент4 2 3 2" xfId="7698"/>
    <cellStyle name="60% - Акцент4 2 3 3" xfId="3105"/>
    <cellStyle name="60% - Акцент4 2 3 4" xfId="12058"/>
    <cellStyle name="60% - Акцент4 2 3 5" xfId="11918"/>
    <cellStyle name="60% - Акцент4 2 3 6" xfId="11247"/>
    <cellStyle name="60% - Акцент4 2 3 7" xfId="11839"/>
    <cellStyle name="60% - Акцент4 2 3 8" xfId="11854"/>
    <cellStyle name="60% - Акцент4 2 3 9" xfId="11331"/>
    <cellStyle name="60% - Акцент4 2 4" xfId="337"/>
    <cellStyle name="60% — акцент4 2 4" xfId="11534"/>
    <cellStyle name="60% - Акцент4 2 4 2" xfId="7699"/>
    <cellStyle name="60% - Акцент4 2 4 3" xfId="3106"/>
    <cellStyle name="60% - Акцент4 2 4 4" xfId="12174"/>
    <cellStyle name="60% - Акцент4 2 4 5" xfId="11381"/>
    <cellStyle name="60% - Акцент4 2 4 6" xfId="11635"/>
    <cellStyle name="60% - Акцент4 2 4 7" xfId="11191"/>
    <cellStyle name="60% - Акцент4 2 4 8" xfId="12187"/>
    <cellStyle name="60% - Акцент4 2 5" xfId="338"/>
    <cellStyle name="60% — акцент4 2 5" xfId="12183"/>
    <cellStyle name="60% - Акцент4 2 5 2" xfId="3107"/>
    <cellStyle name="60% - Акцент4 2 5 3" xfId="12005"/>
    <cellStyle name="60% - Акцент4 2 5 4" xfId="11989"/>
    <cellStyle name="60% - Акцент4 2 5 5" xfId="11853"/>
    <cellStyle name="60% - Акцент4 2 5 6" xfId="11882"/>
    <cellStyle name="60% - Акцент4 2 6" xfId="339"/>
    <cellStyle name="60% — акцент4 2 6" xfId="12032"/>
    <cellStyle name="60% - Акцент4 2 6 2" xfId="3108"/>
    <cellStyle name="60% - Акцент4 2 6 3" xfId="11715"/>
    <cellStyle name="60% - Акцент4 2 6 4" xfId="11745"/>
    <cellStyle name="60% - Акцент4 2 6 5" xfId="12105"/>
    <cellStyle name="60% - Акцент4 2 7" xfId="340"/>
    <cellStyle name="60% — акцент4 2 7" xfId="11881"/>
    <cellStyle name="60% - Акцент4 2 7 2" xfId="3109"/>
    <cellStyle name="60% - Акцент4 2 7 3" xfId="11736"/>
    <cellStyle name="60% - Акцент4 2 7 4" xfId="11957"/>
    <cellStyle name="60% - Акцент4 2 8" xfId="341"/>
    <cellStyle name="60% — акцент4 2 8" xfId="11485"/>
    <cellStyle name="60% - Акцент4 2 8 2" xfId="3110"/>
    <cellStyle name="60% - Акцент4 2 8 3" xfId="11956"/>
    <cellStyle name="60% - Акцент4 2 9" xfId="342"/>
    <cellStyle name="60% — акцент4 2 9" xfId="11653"/>
    <cellStyle name="60% - Акцент4 2 9 2" xfId="3111"/>
    <cellStyle name="60% - Акцент4 2_МФ тепловой баланс 2015 дубль 3" xfId="3112"/>
    <cellStyle name="60% — акцент4 20" xfId="3113"/>
    <cellStyle name="60% — акцент4 21" xfId="3114"/>
    <cellStyle name="60% — акцент4 22" xfId="3088"/>
    <cellStyle name="60% — акцент4 23" xfId="11350"/>
    <cellStyle name="60% — акцент4 24" xfId="12060"/>
    <cellStyle name="60% — акцент4 25" xfId="11692"/>
    <cellStyle name="60% — акцент4 26" xfId="11862"/>
    <cellStyle name="60% — акцент4 27" xfId="11428"/>
    <cellStyle name="60% — акцент4 28" xfId="11803"/>
    <cellStyle name="60% — акцент4 29" xfId="11406"/>
    <cellStyle name="60% - Акцент4 3" xfId="343"/>
    <cellStyle name="60% — акцент4 3" xfId="3116"/>
    <cellStyle name="60% - Акцент4 3 10" xfId="344"/>
    <cellStyle name="60% - Акцент4 3 10 2" xfId="3117"/>
    <cellStyle name="60% - Акцент4 3 11" xfId="3118"/>
    <cellStyle name="60% - Акцент4 3 11 2" xfId="7700"/>
    <cellStyle name="60% - Акцент4 3 12" xfId="5835"/>
    <cellStyle name="60% - Акцент4 3 12 2" xfId="10905"/>
    <cellStyle name="60% - Акцент4 3 13" xfId="5897"/>
    <cellStyle name="60% - Акцент4 3 14" xfId="5950"/>
    <cellStyle name="60% - Акцент4 3 15" xfId="6180"/>
    <cellStyle name="60% - Акцент4 3 16" xfId="3115"/>
    <cellStyle name="60% - Акцент4 3 17" xfId="11354"/>
    <cellStyle name="60% - Акцент4 3 18" xfId="12056"/>
    <cellStyle name="60% - Акцент4 3 19" xfId="11967"/>
    <cellStyle name="60% - Акцент4 3 2" xfId="345"/>
    <cellStyle name="60% - Акцент4 3 2 2" xfId="7701"/>
    <cellStyle name="60% - Акцент4 3 2 3" xfId="10906"/>
    <cellStyle name="60% - Акцент4 3 2 4" xfId="3119"/>
    <cellStyle name="60% - Акцент4 3 20" xfId="11491"/>
    <cellStyle name="60% - Акцент4 3 21" xfId="11788"/>
    <cellStyle name="60% - Акцент4 3 22" xfId="11916"/>
    <cellStyle name="60% - Акцент4 3 23" xfId="11758"/>
    <cellStyle name="60% - Акцент4 3 3" xfId="346"/>
    <cellStyle name="60% - Акцент4 3 3 2" xfId="7702"/>
    <cellStyle name="60% - Акцент4 3 3 2 2" xfId="7703"/>
    <cellStyle name="60% - Акцент4 3 3 3" xfId="3120"/>
    <cellStyle name="60% - Акцент4 3 4" xfId="347"/>
    <cellStyle name="60% - Акцент4 3 4 2" xfId="3121"/>
    <cellStyle name="60% - Акцент4 3 5" xfId="348"/>
    <cellStyle name="60% - Акцент4 3 5 2" xfId="3122"/>
    <cellStyle name="60% - Акцент4 3 6" xfId="349"/>
    <cellStyle name="60% - Акцент4 3 6 2" xfId="3123"/>
    <cellStyle name="60% - Акцент4 3 7" xfId="350"/>
    <cellStyle name="60% - Акцент4 3 7 2" xfId="3124"/>
    <cellStyle name="60% - Акцент4 3 8" xfId="351"/>
    <cellStyle name="60% - Акцент4 3 8 2" xfId="3125"/>
    <cellStyle name="60% - Акцент4 3 9" xfId="352"/>
    <cellStyle name="60% - Акцент4 3 9 2" xfId="3126"/>
    <cellStyle name="60% - Акцент4 3_МФ тепловой баланс 2015 дубль 3" xfId="3127"/>
    <cellStyle name="60% - Акцент4 4" xfId="3128"/>
    <cellStyle name="60% — акцент4 4" xfId="3129"/>
    <cellStyle name="60% - Акцент4 4 2" xfId="3130"/>
    <cellStyle name="60% - Акцент4 4 3" xfId="6181"/>
    <cellStyle name="60% - Акцент4 4 3 2" xfId="7704"/>
    <cellStyle name="60% - Акцент4 4 3 3" xfId="7705"/>
    <cellStyle name="60% - Акцент4 4_МФ тепловой баланс 2015 дубль 3" xfId="3131"/>
    <cellStyle name="60% - Акцент4 5" xfId="3132"/>
    <cellStyle name="60% — акцент4 5" xfId="3133"/>
    <cellStyle name="60% - Акцент4 5 2" xfId="3134"/>
    <cellStyle name="60% - Акцент4 5 3" xfId="6182"/>
    <cellStyle name="60% - Акцент4 5 3 2" xfId="7706"/>
    <cellStyle name="60% - Акцент4 5 3 3" xfId="7707"/>
    <cellStyle name="60% - Акцент4 5_МФ тепловой баланс 2015 дубль 3" xfId="3135"/>
    <cellStyle name="60% - Акцент4 6" xfId="3136"/>
    <cellStyle name="60% — акцент4 6" xfId="3137"/>
    <cellStyle name="60% - Акцент4 6 2" xfId="3138"/>
    <cellStyle name="60% - Акцент4 6 3" xfId="6183"/>
    <cellStyle name="60% - Акцент4 6 3 2" xfId="7708"/>
    <cellStyle name="60% - Акцент4 6 3 3" xfId="7709"/>
    <cellStyle name="60% - Акцент4 6_МФ тепловой баланс 2015 дубль 3" xfId="3139"/>
    <cellStyle name="60% - Акцент4 7" xfId="3140"/>
    <cellStyle name="60% — акцент4 7" xfId="3141"/>
    <cellStyle name="60% - Акцент4 7 2" xfId="3142"/>
    <cellStyle name="60% - Акцент4 7 3" xfId="6184"/>
    <cellStyle name="60% - Акцент4 7 3 2" xfId="7710"/>
    <cellStyle name="60% - Акцент4 7 3 3" xfId="7711"/>
    <cellStyle name="60% - Акцент4 7_МФ тепловой баланс 2015 дубль 3" xfId="3143"/>
    <cellStyle name="60% - Акцент4 8" xfId="3144"/>
    <cellStyle name="60% — акцент4 8" xfId="3145"/>
    <cellStyle name="60% - Акцент4 8 2" xfId="3146"/>
    <cellStyle name="60% - Акцент4 8 3" xfId="7712"/>
    <cellStyle name="60% - Акцент4 8 4" xfId="7713"/>
    <cellStyle name="60% - Акцент4 9" xfId="3147"/>
    <cellStyle name="60% — акцент4 9" xfId="3148"/>
    <cellStyle name="60% - Акцент4 9 2" xfId="3149"/>
    <cellStyle name="60% - Акцент4 9 3" xfId="7714"/>
    <cellStyle name="60% — акцент5" xfId="353"/>
    <cellStyle name="60% - Акцент5 10" xfId="3151"/>
    <cellStyle name="60% — акцент5 10" xfId="3152"/>
    <cellStyle name="60% - Акцент5 10 2" xfId="7715"/>
    <cellStyle name="60% - Акцент5 10 3" xfId="7716"/>
    <cellStyle name="60% - Акцент5 11" xfId="7717"/>
    <cellStyle name="60% — акцент5 11" xfId="3153"/>
    <cellStyle name="60% - Акцент5 11 2" xfId="7718"/>
    <cellStyle name="60% - Акцент5 11 3" xfId="7719"/>
    <cellStyle name="60% - Акцент5 11 4" xfId="7720"/>
    <cellStyle name="60% - Акцент5 12" xfId="7721"/>
    <cellStyle name="60% — акцент5 12" xfId="3154"/>
    <cellStyle name="60% - Акцент5 12 2" xfId="7722"/>
    <cellStyle name="60% - Акцент5 12 3" xfId="7723"/>
    <cellStyle name="60% - Акцент5 12 4" xfId="7724"/>
    <cellStyle name="60% - Акцент5 13" xfId="7725"/>
    <cellStyle name="60% — акцент5 13" xfId="3155"/>
    <cellStyle name="60% - Акцент5 13 2" xfId="7726"/>
    <cellStyle name="60% - Акцент5 13 3" xfId="7727"/>
    <cellStyle name="60% - Акцент5 14" xfId="7728"/>
    <cellStyle name="60% — акцент5 14" xfId="3156"/>
    <cellStyle name="60% - Акцент5 14 2" xfId="7729"/>
    <cellStyle name="60% - Акцент5 14 3" xfId="7730"/>
    <cellStyle name="60% - Акцент5 15" xfId="7731"/>
    <cellStyle name="60% — акцент5 15" xfId="3157"/>
    <cellStyle name="60% - Акцент5 15 2" xfId="7732"/>
    <cellStyle name="60% - Акцент5 15 3" xfId="7733"/>
    <cellStyle name="60% - Акцент5 16" xfId="7734"/>
    <cellStyle name="60% — акцент5 16" xfId="3158"/>
    <cellStyle name="60% - Акцент5 16 2" xfId="7735"/>
    <cellStyle name="60% - Акцент5 16 3" xfId="7736"/>
    <cellStyle name="60% - Акцент5 17" xfId="7737"/>
    <cellStyle name="60% — акцент5 17" xfId="3159"/>
    <cellStyle name="60% - Акцент5 18" xfId="7738"/>
    <cellStyle name="60% — акцент5 18" xfId="3160"/>
    <cellStyle name="60% — акцент5 19" xfId="3161"/>
    <cellStyle name="60% - Акцент5 2" xfId="354"/>
    <cellStyle name="60% — акцент5 2" xfId="355"/>
    <cellStyle name="60% - Акцент5 2 1" xfId="7739"/>
    <cellStyle name="60% - Акцент5 2 10" xfId="356"/>
    <cellStyle name="60% - Акцент5 2 10 2" xfId="3164"/>
    <cellStyle name="60% - Акцент5 2 11" xfId="5836"/>
    <cellStyle name="60% - Акцент5 2 11 2" xfId="10907"/>
    <cellStyle name="60% - Акцент5 2 11 3" xfId="6186"/>
    <cellStyle name="60% - Акцент5 2 12" xfId="5895"/>
    <cellStyle name="60% - Акцент5 2 12 2" xfId="10908"/>
    <cellStyle name="60% - Акцент5 2 13" xfId="5949"/>
    <cellStyle name="60% - Акцент5 2 14" xfId="7740"/>
    <cellStyle name="60% - Акцент5 2 15" xfId="7741"/>
    <cellStyle name="60% - Акцент5 2 16" xfId="7742"/>
    <cellStyle name="60% - Акцент5 2 17" xfId="7743"/>
    <cellStyle name="60% - Акцент5 2 17 2" xfId="10909"/>
    <cellStyle name="60% - Акцент5 2 18" xfId="10910"/>
    <cellStyle name="60% - Акцент5 2 19" xfId="10911"/>
    <cellStyle name="60% - Акцент5 2 2" xfId="357"/>
    <cellStyle name="60% — акцент5 2 2" xfId="3163"/>
    <cellStyle name="60% - Акцент5 2 2 10" xfId="11825"/>
    <cellStyle name="60% - Акцент5 2 2 2" xfId="3166"/>
    <cellStyle name="60% - Акцент5 2 2 2 2" xfId="7744"/>
    <cellStyle name="60% - Акцент5 2 2 2 3" xfId="6187"/>
    <cellStyle name="60% - Акцент5 2 2 3" xfId="3165"/>
    <cellStyle name="60% - Акцент5 2 2 4" xfId="11362"/>
    <cellStyle name="60% - Акцент5 2 2 5" xfId="11529"/>
    <cellStyle name="60% - Акцент5 2 2 6" xfId="11968"/>
    <cellStyle name="60% - Акцент5 2 2 7" xfId="12002"/>
    <cellStyle name="60% - Акцент5 2 2 8" xfId="11671"/>
    <cellStyle name="60% - Акцент5 2 2 9" xfId="11045"/>
    <cellStyle name="60% - Акцент5 2 20" xfId="10912"/>
    <cellStyle name="60% - Акцент5 2 21" xfId="6185"/>
    <cellStyle name="60% - Акцент5 2 22" xfId="3162"/>
    <cellStyle name="60% - Акцент5 2 23" xfId="11360"/>
    <cellStyle name="60% - Акцент5 2 24" xfId="11531"/>
    <cellStyle name="60% - Акцент5 2 25" xfId="11467"/>
    <cellStyle name="60% - Акцент5 2 26" xfId="12003"/>
    <cellStyle name="60% - Акцент5 2 27" xfId="11180"/>
    <cellStyle name="60% - Акцент5 2 28" xfId="11379"/>
    <cellStyle name="60% - Акцент5 2 29" xfId="11828"/>
    <cellStyle name="60% - Акцент5 2 3" xfId="358"/>
    <cellStyle name="60% — акцент5 2 3" xfId="11361"/>
    <cellStyle name="60% - Акцент5 2 3 2" xfId="7745"/>
    <cellStyle name="60% - Акцент5 2 3 3" xfId="3167"/>
    <cellStyle name="60% - Акцент5 2 3 4" xfId="11528"/>
    <cellStyle name="60% - Акцент5 2 3 5" xfId="11969"/>
    <cellStyle name="60% - Акцент5 2 3 6" xfId="11205"/>
    <cellStyle name="60% - Акцент5 2 3 7" xfId="11594"/>
    <cellStyle name="60% - Акцент5 2 3 8" xfId="11906"/>
    <cellStyle name="60% - Акцент5 2 3 9" xfId="11536"/>
    <cellStyle name="60% - Акцент5 2 4" xfId="359"/>
    <cellStyle name="60% — акцент5 2 4" xfId="11530"/>
    <cellStyle name="60% - Акцент5 2 4 2" xfId="7746"/>
    <cellStyle name="60% - Акцент5 2 4 3" xfId="3168"/>
    <cellStyle name="60% - Акцент5 2 4 4" xfId="11970"/>
    <cellStyle name="60% - Акцент5 2 4 5" xfId="11203"/>
    <cellStyle name="60% - Акцент5 2 4 6" xfId="11849"/>
    <cellStyle name="60% - Акцент5 2 4 7" xfId="11521"/>
    <cellStyle name="60% - Акцент5 2 4 8" xfId="11851"/>
    <cellStyle name="60% - Акцент5 2 5" xfId="360"/>
    <cellStyle name="60% — акцент5 2 5" xfId="11468"/>
    <cellStyle name="60% - Акцент5 2 5 2" xfId="3169"/>
    <cellStyle name="60% - Акцент5 2 5 3" xfId="11202"/>
    <cellStyle name="60% - Акцент5 2 5 4" xfId="12110"/>
    <cellStyle name="60% - Акцент5 2 5 5" xfId="12219"/>
    <cellStyle name="60% - Акцент5 2 5 6" xfId="11742"/>
    <cellStyle name="60% - Акцент5 2 6" xfId="361"/>
    <cellStyle name="60% — акцент5 2 6" xfId="11672"/>
    <cellStyle name="60% - Акцент5 2 6 2" xfId="3170"/>
    <cellStyle name="60% - Акцент5 2 6 3" xfId="11942"/>
    <cellStyle name="60% - Акцент5 2 6 4" xfId="11402"/>
    <cellStyle name="60% - Акцент5 2 6 5" xfId="11833"/>
    <cellStyle name="60% - Акцент5 2 7" xfId="362"/>
    <cellStyle name="60% — акцент5 2 7" xfId="11848"/>
    <cellStyle name="60% - Акцент5 2 7 2" xfId="3171"/>
    <cellStyle name="60% - Акцент5 2 7 3" xfId="11829"/>
    <cellStyle name="60% - Акцент5 2 7 4" xfId="11577"/>
    <cellStyle name="60% - Акцент5 2 8" xfId="363"/>
    <cellStyle name="60% — акцент5 2 8" xfId="11600"/>
    <cellStyle name="60% - Акцент5 2 8 2" xfId="3172"/>
    <cellStyle name="60% - Акцент5 2 8 3" xfId="11852"/>
    <cellStyle name="60% - Акцент5 2 9" xfId="364"/>
    <cellStyle name="60% — акцент5 2 9" xfId="11684"/>
    <cellStyle name="60% - Акцент5 2 9 2" xfId="3173"/>
    <cellStyle name="60% - Акцент5 2_МФ тепловой баланс 2015 дубль 3" xfId="3174"/>
    <cellStyle name="60% — акцент5 20" xfId="3175"/>
    <cellStyle name="60% — акцент5 21" xfId="3176"/>
    <cellStyle name="60% — акцент5 22" xfId="3150"/>
    <cellStyle name="60% — акцент5 23" xfId="11356"/>
    <cellStyle name="60% — акцент5 24" xfId="11532"/>
    <cellStyle name="60% — акцент5 25" xfId="11466"/>
    <cellStyle name="60% — акцент5 26" xfId="12004"/>
    <cellStyle name="60% — акцент5 27" xfId="11789"/>
    <cellStyle name="60% — акцент5 28" xfId="11380"/>
    <cellStyle name="60% — акцент5 29" xfId="11189"/>
    <cellStyle name="60% - Акцент5 3" xfId="365"/>
    <cellStyle name="60% — акцент5 3" xfId="3178"/>
    <cellStyle name="60% - Акцент5 3 10" xfId="366"/>
    <cellStyle name="60% - Акцент5 3 10 2" xfId="3179"/>
    <cellStyle name="60% - Акцент5 3 11" xfId="3180"/>
    <cellStyle name="60% - Акцент5 3 11 2" xfId="7747"/>
    <cellStyle name="60% - Акцент5 3 12" xfId="5837"/>
    <cellStyle name="60% - Акцент5 3 12 2" xfId="10913"/>
    <cellStyle name="60% - Акцент5 3 13" xfId="5894"/>
    <cellStyle name="60% - Акцент5 3 14" xfId="5948"/>
    <cellStyle name="60% - Акцент5 3 15" xfId="6188"/>
    <cellStyle name="60% - Акцент5 3 16" xfId="3177"/>
    <cellStyle name="60% - Акцент5 3 17" xfId="11365"/>
    <cellStyle name="60% - Акцент5 3 18" xfId="12055"/>
    <cellStyle name="60% - Акцент5 3 19" xfId="11971"/>
    <cellStyle name="60% - Акцент5 3 2" xfId="367"/>
    <cellStyle name="60% - Акцент5 3 2 2" xfId="7748"/>
    <cellStyle name="60% - Акцент5 3 2 3" xfId="10914"/>
    <cellStyle name="60% - Акцент5 3 2 4" xfId="3181"/>
    <cellStyle name="60% - Акцент5 3 20" xfId="11201"/>
    <cellStyle name="60% - Акцент5 3 21" xfId="12111"/>
    <cellStyle name="60% - Акцент5 3 22" xfId="11044"/>
    <cellStyle name="60% - Акцент5 3 23" xfId="11698"/>
    <cellStyle name="60% - Акцент5 3 3" xfId="368"/>
    <cellStyle name="60% - Акцент5 3 3 2" xfId="7749"/>
    <cellStyle name="60% - Акцент5 3 3 2 2" xfId="7750"/>
    <cellStyle name="60% - Акцент5 3 3 3" xfId="3182"/>
    <cellStyle name="60% - Акцент5 3 4" xfId="369"/>
    <cellStyle name="60% - Акцент5 3 4 2" xfId="3183"/>
    <cellStyle name="60% - Акцент5 3 5" xfId="370"/>
    <cellStyle name="60% - Акцент5 3 5 2" xfId="3184"/>
    <cellStyle name="60% - Акцент5 3 6" xfId="371"/>
    <cellStyle name="60% - Акцент5 3 6 2" xfId="3185"/>
    <cellStyle name="60% - Акцент5 3 7" xfId="372"/>
    <cellStyle name="60% - Акцент5 3 7 2" xfId="3186"/>
    <cellStyle name="60% - Акцент5 3 8" xfId="373"/>
    <cellStyle name="60% - Акцент5 3 8 2" xfId="3187"/>
    <cellStyle name="60% - Акцент5 3 9" xfId="374"/>
    <cellStyle name="60% - Акцент5 3 9 2" xfId="3188"/>
    <cellStyle name="60% - Акцент5 3_МФ тепловой баланс 2015 дубль 3" xfId="3189"/>
    <cellStyle name="60% - Акцент5 4" xfId="3190"/>
    <cellStyle name="60% — акцент5 4" xfId="3191"/>
    <cellStyle name="60% - Акцент5 4 2" xfId="3192"/>
    <cellStyle name="60% - Акцент5 4 3" xfId="6189"/>
    <cellStyle name="60% - Акцент5 4 3 2" xfId="7751"/>
    <cellStyle name="60% - Акцент5 4 3 3" xfId="7752"/>
    <cellStyle name="60% - Акцент5 4_МФ тепловой баланс 2015 дубль 3" xfId="3193"/>
    <cellStyle name="60% - Акцент5 5" xfId="3194"/>
    <cellStyle name="60% — акцент5 5" xfId="3195"/>
    <cellStyle name="60% - Акцент5 5 2" xfId="3196"/>
    <cellStyle name="60% - Акцент5 5 3" xfId="6190"/>
    <cellStyle name="60% - Акцент5 5 3 2" xfId="7753"/>
    <cellStyle name="60% - Акцент5 5 3 3" xfId="7754"/>
    <cellStyle name="60% - Акцент5 5_МФ тепловой баланс 2015 дубль 3" xfId="3197"/>
    <cellStyle name="60% - Акцент5 6" xfId="3198"/>
    <cellStyle name="60% — акцент5 6" xfId="3199"/>
    <cellStyle name="60% - Акцент5 6 2" xfId="3200"/>
    <cellStyle name="60% - Акцент5 6 3" xfId="6191"/>
    <cellStyle name="60% - Акцент5 6 3 2" xfId="7755"/>
    <cellStyle name="60% - Акцент5 6 3 3" xfId="7756"/>
    <cellStyle name="60% - Акцент5 6_МФ тепловой баланс 2015 дубль 3" xfId="3201"/>
    <cellStyle name="60% - Акцент5 7" xfId="3202"/>
    <cellStyle name="60% — акцент5 7" xfId="3203"/>
    <cellStyle name="60% - Акцент5 7 2" xfId="3204"/>
    <cellStyle name="60% - Акцент5 7 3" xfId="6192"/>
    <cellStyle name="60% - Акцент5 7 3 2" xfId="7757"/>
    <cellStyle name="60% - Акцент5 7 3 3" xfId="7758"/>
    <cellStyle name="60% - Акцент5 7_МФ тепловой баланс 2015 дубль 3" xfId="3205"/>
    <cellStyle name="60% - Акцент5 8" xfId="3206"/>
    <cellStyle name="60% — акцент5 8" xfId="3207"/>
    <cellStyle name="60% - Акцент5 8 2" xfId="3208"/>
    <cellStyle name="60% - Акцент5 8 3" xfId="7759"/>
    <cellStyle name="60% - Акцент5 8 4" xfId="7760"/>
    <cellStyle name="60% - Акцент5 9" xfId="3209"/>
    <cellStyle name="60% — акцент5 9" xfId="3210"/>
    <cellStyle name="60% - Акцент5 9 2" xfId="3211"/>
    <cellStyle name="60% - Акцент5 9 3" xfId="7761"/>
    <cellStyle name="60% — акцент6" xfId="375"/>
    <cellStyle name="60% - Акцент6 10" xfId="3213"/>
    <cellStyle name="60% — акцент6 10" xfId="3214"/>
    <cellStyle name="60% - Акцент6 10 2" xfId="7762"/>
    <cellStyle name="60% - Акцент6 10 3" xfId="7763"/>
    <cellStyle name="60% - Акцент6 11" xfId="7764"/>
    <cellStyle name="60% — акцент6 11" xfId="3215"/>
    <cellStyle name="60% - Акцент6 11 2" xfId="7765"/>
    <cellStyle name="60% - Акцент6 11 3" xfId="7766"/>
    <cellStyle name="60% - Акцент6 11 4" xfId="7767"/>
    <cellStyle name="60% - Акцент6 12" xfId="7768"/>
    <cellStyle name="60% — акцент6 12" xfId="3216"/>
    <cellStyle name="60% - Акцент6 12 2" xfId="7769"/>
    <cellStyle name="60% - Акцент6 12 3" xfId="7770"/>
    <cellStyle name="60% - Акцент6 12 4" xfId="7771"/>
    <cellStyle name="60% - Акцент6 13" xfId="7772"/>
    <cellStyle name="60% — акцент6 13" xfId="3217"/>
    <cellStyle name="60% - Акцент6 13 2" xfId="7773"/>
    <cellStyle name="60% - Акцент6 13 3" xfId="7774"/>
    <cellStyle name="60% - Акцент6 14" xfId="7775"/>
    <cellStyle name="60% — акцент6 14" xfId="3218"/>
    <cellStyle name="60% - Акцент6 14 2" xfId="7776"/>
    <cellStyle name="60% - Акцент6 14 3" xfId="7777"/>
    <cellStyle name="60% - Акцент6 15" xfId="7778"/>
    <cellStyle name="60% — акцент6 15" xfId="3219"/>
    <cellStyle name="60% - Акцент6 15 2" xfId="7779"/>
    <cellStyle name="60% - Акцент6 15 3" xfId="7780"/>
    <cellStyle name="60% - Акцент6 16" xfId="7781"/>
    <cellStyle name="60% — акцент6 16" xfId="3220"/>
    <cellStyle name="60% - Акцент6 16 2" xfId="7782"/>
    <cellStyle name="60% - Акцент6 16 3" xfId="7783"/>
    <cellStyle name="60% - Акцент6 17" xfId="7784"/>
    <cellStyle name="60% — акцент6 17" xfId="3221"/>
    <cellStyle name="60% - Акцент6 18" xfId="7785"/>
    <cellStyle name="60% — акцент6 18" xfId="3222"/>
    <cellStyle name="60% — акцент6 19" xfId="3223"/>
    <cellStyle name="60% - Акцент6 2" xfId="376"/>
    <cellStyle name="60% — акцент6 2" xfId="377"/>
    <cellStyle name="60% - Акцент6 2 1" xfId="7786"/>
    <cellStyle name="60% - Акцент6 2 10" xfId="378"/>
    <cellStyle name="60% - Акцент6 2 10 2" xfId="3226"/>
    <cellStyle name="60% - Акцент6 2 11" xfId="5838"/>
    <cellStyle name="60% - Акцент6 2 11 2" xfId="10915"/>
    <cellStyle name="60% - Акцент6 2 11 3" xfId="6194"/>
    <cellStyle name="60% - Акцент6 2 12" xfId="5892"/>
    <cellStyle name="60% - Акцент6 2 12 2" xfId="10916"/>
    <cellStyle name="60% - Акцент6 2 13" xfId="5947"/>
    <cellStyle name="60% - Акцент6 2 14" xfId="7787"/>
    <cellStyle name="60% - Акцент6 2 15" xfId="7788"/>
    <cellStyle name="60% - Акцент6 2 16" xfId="7789"/>
    <cellStyle name="60% - Акцент6 2 17" xfId="7790"/>
    <cellStyle name="60% - Акцент6 2 17 2" xfId="10917"/>
    <cellStyle name="60% - Акцент6 2 18" xfId="10918"/>
    <cellStyle name="60% - Акцент6 2 19" xfId="10919"/>
    <cellStyle name="60% - Акцент6 2 2" xfId="379"/>
    <cellStyle name="60% — акцент6 2 2" xfId="3225"/>
    <cellStyle name="60% - Акцент6 2 2 10" xfId="11552"/>
    <cellStyle name="60% - Акцент6 2 2 2" xfId="3228"/>
    <cellStyle name="60% - Акцент6 2 2 2 2" xfId="7791"/>
    <cellStyle name="60% - Акцент6 2 2 2 3" xfId="6195"/>
    <cellStyle name="60% - Акцент6 2 2 3" xfId="3227"/>
    <cellStyle name="60% - Акцент6 2 2 4" xfId="11375"/>
    <cellStyle name="60% - Акцент6 2 2 5" xfId="11518"/>
    <cellStyle name="60% - Акцент6 2 2 6" xfId="11477"/>
    <cellStyle name="60% - Акцент6 2 2 7" xfId="11998"/>
    <cellStyle name="60% - Акцент6 2 2 8" xfId="11183"/>
    <cellStyle name="60% - Акцент6 2 2 9" xfId="11389"/>
    <cellStyle name="60% - Акцент6 2 20" xfId="10920"/>
    <cellStyle name="60% - Акцент6 2 21" xfId="6193"/>
    <cellStyle name="60% - Акцент6 2 22" xfId="3224"/>
    <cellStyle name="60% - Акцент6 2 23" xfId="11373"/>
    <cellStyle name="60% - Акцент6 2 24" xfId="11520"/>
    <cellStyle name="60% - Акцент6 2 25" xfId="11475"/>
    <cellStyle name="60% - Акцент6 2 26" xfId="12000"/>
    <cellStyle name="60% - Акцент6 2 27" xfId="11182"/>
    <cellStyle name="60% - Акцент6 2 28" xfId="11436"/>
    <cellStyle name="60% - Акцент6 2 29" xfId="11834"/>
    <cellStyle name="60% - Акцент6 2 3" xfId="380"/>
    <cellStyle name="60% — акцент6 2 3" xfId="11374"/>
    <cellStyle name="60% - Акцент6 2 3 2" xfId="7792"/>
    <cellStyle name="60% - Акцент6 2 3 3" xfId="3229"/>
    <cellStyle name="60% - Акцент6 2 3 4" xfId="11517"/>
    <cellStyle name="60% - Акцент6 2 3 5" xfId="11478"/>
    <cellStyle name="60% - Акцент6 2 3 6" xfId="11884"/>
    <cellStyle name="60% - Акцент6 2 3 7" xfId="11279"/>
    <cellStyle name="60% - Акцент6 2 3 8" xfId="11102"/>
    <cellStyle name="60% - Акцент6 2 3 9" xfId="11333"/>
    <cellStyle name="60% - Акцент6 2 4" xfId="381"/>
    <cellStyle name="60% — акцент6 2 4" xfId="11519"/>
    <cellStyle name="60% - Акцент6 2 4 2" xfId="7793"/>
    <cellStyle name="60% - Акцент6 2 4 3" xfId="3230"/>
    <cellStyle name="60% - Акцент6 2 4 4" xfId="11719"/>
    <cellStyle name="60% - Акцент6 2 4 5" xfId="12177"/>
    <cellStyle name="60% - Акцент6 2 4 6" xfId="11372"/>
    <cellStyle name="60% - Акцент6 2 4 7" xfId="11101"/>
    <cellStyle name="60% - Акцент6 2 4 8" xfId="11472"/>
    <cellStyle name="60% - Акцент6 2 5" xfId="382"/>
    <cellStyle name="60% — акцент6 2 5" xfId="11476"/>
    <cellStyle name="60% - Акцент6 2 5 2" xfId="3231"/>
    <cellStyle name="60% - Акцент6 2 5 3" xfId="11997"/>
    <cellStyle name="60% - Акцент6 2 5 4" xfId="11184"/>
    <cellStyle name="60% - Акцент6 2 5 5" xfId="11946"/>
    <cellStyle name="60% - Акцент6 2 5 6" xfId="11334"/>
    <cellStyle name="60% - Акцент6 2 6" xfId="383"/>
    <cellStyle name="60% — акцент6 2 6" xfId="11999"/>
    <cellStyle name="60% - Акцент6 2 6 2" xfId="3232"/>
    <cellStyle name="60% - Акцент6 2 6 3" xfId="11185"/>
    <cellStyle name="60% - Акцент6 2 6 4" xfId="12121"/>
    <cellStyle name="60% - Акцент6 2 6 5" xfId="11095"/>
    <cellStyle name="60% - Акцент6 2 7" xfId="384"/>
    <cellStyle name="60% — акцент6 2 7" xfId="11791"/>
    <cellStyle name="60% - Акцент6 2 7 2" xfId="3233"/>
    <cellStyle name="60% - Акцент6 2 7 3" xfId="12170"/>
    <cellStyle name="60% - Акцент6 2 7 4" xfId="11473"/>
    <cellStyle name="60% - Акцент6 2 8" xfId="385"/>
    <cellStyle name="60% — акцент6 2 8" xfId="11103"/>
    <cellStyle name="60% - Акцент6 2 8 2" xfId="3234"/>
    <cellStyle name="60% - Акцент6 2 8 3" xfId="11310"/>
    <cellStyle name="60% - Акцент6 2 9" xfId="386"/>
    <cellStyle name="60% — акцент6 2 9" xfId="11973"/>
    <cellStyle name="60% - Акцент6 2 9 2" xfId="3235"/>
    <cellStyle name="60% - Акцент6 2_МФ тепловой баланс 2015 дубль 3" xfId="3236"/>
    <cellStyle name="60% — акцент6 20" xfId="3237"/>
    <cellStyle name="60% — акцент6 21" xfId="3238"/>
    <cellStyle name="60% — акцент6 22" xfId="3212"/>
    <cellStyle name="60% — акцент6 23" xfId="11371"/>
    <cellStyle name="60% — акцент6 24" xfId="11522"/>
    <cellStyle name="60% — акцент6 25" xfId="11470"/>
    <cellStyle name="60% — акцент6 26" xfId="12001"/>
    <cellStyle name="60% — акцент6 27" xfId="11790"/>
    <cellStyle name="60% — акцент6 28" xfId="11947"/>
    <cellStyle name="60% — акцент6 29" xfId="11332"/>
    <cellStyle name="60% - Акцент6 3" xfId="387"/>
    <cellStyle name="60% — акцент6 3" xfId="3240"/>
    <cellStyle name="60% - Акцент6 3 10" xfId="388"/>
    <cellStyle name="60% - Акцент6 3 10 2" xfId="3241"/>
    <cellStyle name="60% - Акцент6 3 11" xfId="3242"/>
    <cellStyle name="60% - Акцент6 3 11 2" xfId="7794"/>
    <cellStyle name="60% - Акцент6 3 12" xfId="5839"/>
    <cellStyle name="60% - Акцент6 3 12 2" xfId="10921"/>
    <cellStyle name="60% - Акцент6 3 13" xfId="5891"/>
    <cellStyle name="60% - Акцент6 3 14" xfId="5946"/>
    <cellStyle name="60% - Акцент6 3 15" xfId="6196"/>
    <cellStyle name="60% - Акцент6 3 16" xfId="3239"/>
    <cellStyle name="60% - Акцент6 3 17" xfId="11377"/>
    <cellStyle name="60% - Акцент6 3 18" xfId="11516"/>
    <cellStyle name="60% - Акцент6 3 19" xfId="11479"/>
    <cellStyle name="60% - Акцент6 3 2" xfId="389"/>
    <cellStyle name="60% - Акцент6 3 2 2" xfId="7795"/>
    <cellStyle name="60% - Акцент6 3 2 3" xfId="10922"/>
    <cellStyle name="60% - Акцент6 3 2 4" xfId="3243"/>
    <cellStyle name="60% - Акцент6 3 20" xfId="11883"/>
    <cellStyle name="60% - Акцент6 3 21" xfId="11280"/>
    <cellStyle name="60% - Акцент6 3 22" xfId="11917"/>
    <cellStyle name="60% - Акцент6 3 23" xfId="11474"/>
    <cellStyle name="60% - Акцент6 3 3" xfId="390"/>
    <cellStyle name="60% - Акцент6 3 3 2" xfId="7796"/>
    <cellStyle name="60% - Акцент6 3 3 2 2" xfId="7797"/>
    <cellStyle name="60% - Акцент6 3 3 3" xfId="3244"/>
    <cellStyle name="60% - Акцент6 3 4" xfId="391"/>
    <cellStyle name="60% - Акцент6 3 4 2" xfId="3245"/>
    <cellStyle name="60% - Акцент6 3 5" xfId="392"/>
    <cellStyle name="60% - Акцент6 3 5 2" xfId="3246"/>
    <cellStyle name="60% - Акцент6 3 6" xfId="393"/>
    <cellStyle name="60% - Акцент6 3 6 2" xfId="3247"/>
    <cellStyle name="60% - Акцент6 3 7" xfId="394"/>
    <cellStyle name="60% - Акцент6 3 7 2" xfId="3248"/>
    <cellStyle name="60% - Акцент6 3 8" xfId="395"/>
    <cellStyle name="60% - Акцент6 3 8 2" xfId="3249"/>
    <cellStyle name="60% - Акцент6 3 9" xfId="396"/>
    <cellStyle name="60% - Акцент6 3 9 2" xfId="3250"/>
    <cellStyle name="60% - Акцент6 3_МФ тепловой баланс 2015 дубль 3" xfId="3251"/>
    <cellStyle name="60% - Акцент6 4" xfId="3252"/>
    <cellStyle name="60% — акцент6 4" xfId="3253"/>
    <cellStyle name="60% - Акцент6 4 2" xfId="3254"/>
    <cellStyle name="60% - Акцент6 4 3" xfId="6197"/>
    <cellStyle name="60% - Акцент6 4 3 2" xfId="7798"/>
    <cellStyle name="60% - Акцент6 4 3 3" xfId="7799"/>
    <cellStyle name="60% - Акцент6 4_МФ тепловой баланс 2015 дубль 3" xfId="3255"/>
    <cellStyle name="60% - Акцент6 5" xfId="3256"/>
    <cellStyle name="60% — акцент6 5" xfId="3257"/>
    <cellStyle name="60% - Акцент6 5 2" xfId="3258"/>
    <cellStyle name="60% - Акцент6 5 3" xfId="6198"/>
    <cellStyle name="60% - Акцент6 5 3 2" xfId="7800"/>
    <cellStyle name="60% - Акцент6 5 3 3" xfId="7801"/>
    <cellStyle name="60% - Акцент6 5_МФ тепловой баланс 2015 дубль 3" xfId="3259"/>
    <cellStyle name="60% - Акцент6 6" xfId="3260"/>
    <cellStyle name="60% — акцент6 6" xfId="3261"/>
    <cellStyle name="60% - Акцент6 6 2" xfId="3262"/>
    <cellStyle name="60% - Акцент6 6 3" xfId="6199"/>
    <cellStyle name="60% - Акцент6 6 3 2" xfId="7802"/>
    <cellStyle name="60% - Акцент6 6 3 3" xfId="7803"/>
    <cellStyle name="60% - Акцент6 6_МФ тепловой баланс 2015 дубль 3" xfId="3263"/>
    <cellStyle name="60% - Акцент6 7" xfId="3264"/>
    <cellStyle name="60% — акцент6 7" xfId="3265"/>
    <cellStyle name="60% - Акцент6 7 2" xfId="3266"/>
    <cellStyle name="60% - Акцент6 7 3" xfId="6200"/>
    <cellStyle name="60% - Акцент6 7 3 2" xfId="7804"/>
    <cellStyle name="60% - Акцент6 7 3 3" xfId="7805"/>
    <cellStyle name="60% - Акцент6 7_МФ тепловой баланс 2015 дубль 3" xfId="3267"/>
    <cellStyle name="60% - Акцент6 8" xfId="3268"/>
    <cellStyle name="60% — акцент6 8" xfId="3269"/>
    <cellStyle name="60% - Акцент6 8 2" xfId="3270"/>
    <cellStyle name="60% - Акцент6 8 3" xfId="7806"/>
    <cellStyle name="60% - Акцент6 8 4" xfId="7807"/>
    <cellStyle name="60% - Акцент6 9" xfId="3271"/>
    <cellStyle name="60% — акцент6 9" xfId="3272"/>
    <cellStyle name="60% - Акцент6 9 2" xfId="3273"/>
    <cellStyle name="60% - Акцент6 9 3" xfId="7808"/>
    <cellStyle name="8pt" xfId="7809"/>
    <cellStyle name="Aaia?iue [0]_vaqduGfTSN7qyUJNWHRlcWo3H" xfId="7810"/>
    <cellStyle name="Aaia?iue_vaqduGfTSN7qyUJNWHRlcWo3H" xfId="7811"/>
    <cellStyle name="Äåíåæíûé [0]_vaqduGfTSN7qyUJNWHRlcWo3H" xfId="7812"/>
    <cellStyle name="Äåíåæíûé_vaqduGfTSN7qyUJNWHRlcWo3H" xfId="7813"/>
    <cellStyle name="Accent1" xfId="3274"/>
    <cellStyle name="Accent1 - 20%" xfId="7814"/>
    <cellStyle name="Accent1 - 20% 2" xfId="7815"/>
    <cellStyle name="Accent1 - 20% 3" xfId="7816"/>
    <cellStyle name="Accent1 - 20% 4" xfId="7817"/>
    <cellStyle name="Accent1 - 20% 5" xfId="7818"/>
    <cellStyle name="Accent1 - 20% 6" xfId="7819"/>
    <cellStyle name="Accent1 - 40%" xfId="7820"/>
    <cellStyle name="Accent1 - 40% 2" xfId="7821"/>
    <cellStyle name="Accent1 - 40% 3" xfId="7822"/>
    <cellStyle name="Accent1 - 40% 4" xfId="7823"/>
    <cellStyle name="Accent1 - 40% 5" xfId="7824"/>
    <cellStyle name="Accent1 - 40% 6" xfId="7825"/>
    <cellStyle name="Accent1 - 60%" xfId="7826"/>
    <cellStyle name="Accent1 - 60% 2" xfId="7827"/>
    <cellStyle name="Accent1 - 60% 3" xfId="7828"/>
    <cellStyle name="Accent1 - 60% 4" xfId="7829"/>
    <cellStyle name="Accent1 - 60% 5" xfId="7830"/>
    <cellStyle name="Accent1 - 60% 6" xfId="7831"/>
    <cellStyle name="Accent1 1" xfId="7832"/>
    <cellStyle name="Accent1 2" xfId="7833"/>
    <cellStyle name="Accent1 3" xfId="7834"/>
    <cellStyle name="Accent1 4" xfId="7835"/>
    <cellStyle name="Accent1_акции по годам 2009-2012" xfId="7836"/>
    <cellStyle name="Accent2" xfId="3275"/>
    <cellStyle name="Accent2 - 20%" xfId="7837"/>
    <cellStyle name="Accent2 - 20% 2" xfId="7838"/>
    <cellStyle name="Accent2 - 20% 3" xfId="7839"/>
    <cellStyle name="Accent2 - 20% 4" xfId="7840"/>
    <cellStyle name="Accent2 - 20% 5" xfId="7841"/>
    <cellStyle name="Accent2 - 20% 6" xfId="7842"/>
    <cellStyle name="Accent2 - 40%" xfId="7843"/>
    <cellStyle name="Accent2 - 40% 2" xfId="7844"/>
    <cellStyle name="Accent2 - 40% 3" xfId="7845"/>
    <cellStyle name="Accent2 - 40% 4" xfId="7846"/>
    <cellStyle name="Accent2 - 40% 5" xfId="7847"/>
    <cellStyle name="Accent2 - 40% 6" xfId="7848"/>
    <cellStyle name="Accent2 - 60%" xfId="7849"/>
    <cellStyle name="Accent2 - 60% 2" xfId="7850"/>
    <cellStyle name="Accent2 - 60% 3" xfId="7851"/>
    <cellStyle name="Accent2 - 60% 4" xfId="7852"/>
    <cellStyle name="Accent2 - 60% 5" xfId="7853"/>
    <cellStyle name="Accent2 - 60% 6" xfId="7854"/>
    <cellStyle name="Accent2 1" xfId="7855"/>
    <cellStyle name="Accent2 2" xfId="7856"/>
    <cellStyle name="Accent2 2 2" xfId="7857"/>
    <cellStyle name="Accent2 3" xfId="7858"/>
    <cellStyle name="Accent2 4" xfId="7859"/>
    <cellStyle name="Accent2_акции по годам 2009-2012" xfId="7860"/>
    <cellStyle name="Accent3" xfId="3276"/>
    <cellStyle name="Accent3 - 20%" xfId="7861"/>
    <cellStyle name="Accent3 - 20% 2" xfId="7862"/>
    <cellStyle name="Accent3 - 20% 3" xfId="7863"/>
    <cellStyle name="Accent3 - 20% 4" xfId="7864"/>
    <cellStyle name="Accent3 - 20% 5" xfId="7865"/>
    <cellStyle name="Accent3 - 20% 6" xfId="7866"/>
    <cellStyle name="Accent3 - 40%" xfId="7867"/>
    <cellStyle name="Accent3 - 40% 2" xfId="7868"/>
    <cellStyle name="Accent3 - 40% 3" xfId="7869"/>
    <cellStyle name="Accent3 - 40% 4" xfId="7870"/>
    <cellStyle name="Accent3 - 40% 5" xfId="7871"/>
    <cellStyle name="Accent3 - 40% 6" xfId="7872"/>
    <cellStyle name="Accent3 - 60%" xfId="7873"/>
    <cellStyle name="Accent3 - 60% 2" xfId="7874"/>
    <cellStyle name="Accent3 - 60% 3" xfId="7875"/>
    <cellStyle name="Accent3 - 60% 4" xfId="7876"/>
    <cellStyle name="Accent3 - 60% 5" xfId="7877"/>
    <cellStyle name="Accent3 - 60% 6" xfId="7878"/>
    <cellStyle name="Accent3 1" xfId="7879"/>
    <cellStyle name="Accent3 2" xfId="7880"/>
    <cellStyle name="Accent3 3" xfId="7881"/>
    <cellStyle name="Accent3 4" xfId="7882"/>
    <cellStyle name="Accent3_7-р" xfId="7883"/>
    <cellStyle name="Accent4" xfId="3277"/>
    <cellStyle name="Accent4 - 20%" xfId="7884"/>
    <cellStyle name="Accent4 - 20% 2" xfId="7885"/>
    <cellStyle name="Accent4 - 20% 3" xfId="7886"/>
    <cellStyle name="Accent4 - 20% 4" xfId="7887"/>
    <cellStyle name="Accent4 - 20% 5" xfId="7888"/>
    <cellStyle name="Accent4 - 20% 6" xfId="7889"/>
    <cellStyle name="Accent4 - 40%" xfId="7890"/>
    <cellStyle name="Accent4 - 40% 2" xfId="7891"/>
    <cellStyle name="Accent4 - 40% 3" xfId="7892"/>
    <cellStyle name="Accent4 - 40% 4" xfId="7893"/>
    <cellStyle name="Accent4 - 40% 5" xfId="7894"/>
    <cellStyle name="Accent4 - 40% 6" xfId="7895"/>
    <cellStyle name="Accent4 - 60%" xfId="7896"/>
    <cellStyle name="Accent4 - 60% 2" xfId="7897"/>
    <cellStyle name="Accent4 - 60% 3" xfId="7898"/>
    <cellStyle name="Accent4 - 60% 4" xfId="7899"/>
    <cellStyle name="Accent4 - 60% 5" xfId="7900"/>
    <cellStyle name="Accent4 - 60% 6" xfId="7901"/>
    <cellStyle name="Accent4 1" xfId="7902"/>
    <cellStyle name="Accent4 2" xfId="7903"/>
    <cellStyle name="Accent4 3" xfId="7904"/>
    <cellStyle name="Accent4 4" xfId="7905"/>
    <cellStyle name="Accent4_7-р" xfId="7906"/>
    <cellStyle name="Accent5" xfId="3278"/>
    <cellStyle name="Accent5 - 20%" xfId="7907"/>
    <cellStyle name="Accent5 - 20% 2" xfId="7908"/>
    <cellStyle name="Accent5 - 20% 3" xfId="7909"/>
    <cellStyle name="Accent5 - 20% 4" xfId="7910"/>
    <cellStyle name="Accent5 - 20% 5" xfId="7911"/>
    <cellStyle name="Accent5 - 20% 6" xfId="7912"/>
    <cellStyle name="Accent5 - 40%" xfId="7913"/>
    <cellStyle name="Accent5 - 60%" xfId="7914"/>
    <cellStyle name="Accent5 - 60% 2" xfId="7915"/>
    <cellStyle name="Accent5 - 60% 3" xfId="7916"/>
    <cellStyle name="Accent5 - 60% 4" xfId="7917"/>
    <cellStyle name="Accent5 - 60% 5" xfId="7918"/>
    <cellStyle name="Accent5 - 60% 6" xfId="7919"/>
    <cellStyle name="Accent5 1" xfId="7920"/>
    <cellStyle name="Accent5 2" xfId="7921"/>
    <cellStyle name="Accent5 3" xfId="7922"/>
    <cellStyle name="Accent5 4" xfId="7923"/>
    <cellStyle name="Accent5_7-р" xfId="7924"/>
    <cellStyle name="Accent6" xfId="3279"/>
    <cellStyle name="Accent6 - 20%" xfId="7925"/>
    <cellStyle name="Accent6 - 40%" xfId="7926"/>
    <cellStyle name="Accent6 - 40% 2" xfId="7927"/>
    <cellStyle name="Accent6 - 40% 3" xfId="7928"/>
    <cellStyle name="Accent6 - 40% 4" xfId="7929"/>
    <cellStyle name="Accent6 - 40% 5" xfId="7930"/>
    <cellStyle name="Accent6 - 40% 6" xfId="7931"/>
    <cellStyle name="Accent6 - 60%" xfId="7932"/>
    <cellStyle name="Accent6 - 60% 2" xfId="7933"/>
    <cellStyle name="Accent6 - 60% 3" xfId="7934"/>
    <cellStyle name="Accent6 - 60% 4" xfId="7935"/>
    <cellStyle name="Accent6 - 60% 5" xfId="7936"/>
    <cellStyle name="Accent6 - 60% 6" xfId="7937"/>
    <cellStyle name="Accent6 1" xfId="7938"/>
    <cellStyle name="Accent6 2" xfId="7939"/>
    <cellStyle name="Accent6 3" xfId="7940"/>
    <cellStyle name="Accent6 4" xfId="7941"/>
    <cellStyle name="Accent6_7-р" xfId="7942"/>
    <cellStyle name="acct" xfId="7943"/>
    <cellStyle name="Ăčďĺđńńűëęŕ" xfId="3280"/>
    <cellStyle name="Action" xfId="3281"/>
    <cellStyle name="AeE­ [0]_?A°??µAoC?" xfId="7944"/>
    <cellStyle name="AeE­_?A°??µAoC?" xfId="7945"/>
    <cellStyle name="AFE" xfId="3282"/>
    <cellStyle name="Áĺççŕůčňíűé" xfId="3283"/>
    <cellStyle name="Äĺíĺćíűé [0]_(ňŕá 3č)" xfId="3284"/>
    <cellStyle name="Äĺíĺćíűé_(ňŕá 3č)" xfId="3285"/>
    <cellStyle name="Annotations Cell - PerformancePoint" xfId="7946"/>
    <cellStyle name="Arial 10" xfId="7947"/>
    <cellStyle name="Arial 12" xfId="7948"/>
    <cellStyle name="Arial007000001514155735" xfId="7949"/>
    <cellStyle name="Arial007000001514155735 2" xfId="7950"/>
    <cellStyle name="Arial0070000015536870911" xfId="7951"/>
    <cellStyle name="Arial0070000015536870911 2" xfId="7952"/>
    <cellStyle name="Arial007000001565535" xfId="7953"/>
    <cellStyle name="Arial007000001565535 2" xfId="7954"/>
    <cellStyle name="Arial0110010000536870911" xfId="7955"/>
    <cellStyle name="Arial01101000015536870911" xfId="7956"/>
    <cellStyle name="Arial017010000536870911" xfId="7957"/>
    <cellStyle name="Arial018000000536870911" xfId="7958"/>
    <cellStyle name="Arial10170100015536870911" xfId="7959"/>
    <cellStyle name="Arial10170100015536870911 2" xfId="7960"/>
    <cellStyle name="Arial107000000536870911" xfId="7961"/>
    <cellStyle name="Arial107000001514155735" xfId="7962"/>
    <cellStyle name="Arial107000001514155735 2" xfId="7963"/>
    <cellStyle name="Arial107000001514155735FMT" xfId="7964"/>
    <cellStyle name="Arial107000001514155735FMT 2" xfId="7965"/>
    <cellStyle name="Arial1070000015536870911" xfId="7966"/>
    <cellStyle name="Arial1070000015536870911 2" xfId="7967"/>
    <cellStyle name="Arial1070000015536870911FMT" xfId="7968"/>
    <cellStyle name="Arial1070000015536870911FMT 2" xfId="7969"/>
    <cellStyle name="Arial107000001565535" xfId="7970"/>
    <cellStyle name="Arial107000001565535 2" xfId="7971"/>
    <cellStyle name="Arial107000001565535FMT" xfId="7972"/>
    <cellStyle name="Arial107000001565535FMT 2" xfId="7973"/>
    <cellStyle name="Arial117100000536870911" xfId="7974"/>
    <cellStyle name="Arial118000000536870911" xfId="7975"/>
    <cellStyle name="Arial2110100000536870911" xfId="7976"/>
    <cellStyle name="Arial21101000015536870911" xfId="7977"/>
    <cellStyle name="Arial2170000015536870911" xfId="7978"/>
    <cellStyle name="Arial2170000015536870911 2" xfId="7979"/>
    <cellStyle name="Arial2170000015536870911FMT" xfId="7980"/>
    <cellStyle name="Arial2170000015536870911FMT 2" xfId="7981"/>
    <cellStyle name="Bad" xfId="3286"/>
    <cellStyle name="Bad 1" xfId="7982"/>
    <cellStyle name="Bad 2" xfId="7983"/>
    <cellStyle name="Bad 3" xfId="7984"/>
    <cellStyle name="Bad 4" xfId="7985"/>
    <cellStyle name="BLACK" xfId="7986"/>
    <cellStyle name="Blue" xfId="3287"/>
    <cellStyle name="Body" xfId="7987"/>
    <cellStyle name="British Pound" xfId="7988"/>
    <cellStyle name="C?AO_?A°??µAoC?" xfId="7989"/>
    <cellStyle name="Calc Currency (0)" xfId="7990"/>
    <cellStyle name="Calc Currency (2)" xfId="7991"/>
    <cellStyle name="Calc Percent (0)" xfId="7992"/>
    <cellStyle name="Calc Percent (1)" xfId="7993"/>
    <cellStyle name="Calc Percent (2)" xfId="7994"/>
    <cellStyle name="Calc Units (0)" xfId="7995"/>
    <cellStyle name="Calc Units (1)" xfId="7996"/>
    <cellStyle name="Calc Units (2)" xfId="7997"/>
    <cellStyle name="Calculation" xfId="3288"/>
    <cellStyle name="Calculation 1" xfId="7998"/>
    <cellStyle name="Calculation 2" xfId="7999"/>
    <cellStyle name="Calculation 3" xfId="8000"/>
    <cellStyle name="Calculation 4" xfId="8001"/>
    <cellStyle name="Case" xfId="8002"/>
    <cellStyle name="Cells" xfId="3289"/>
    <cellStyle name="Cells 2" xfId="3290"/>
    <cellStyle name="Cells 2 2" xfId="3291"/>
    <cellStyle name="Cells 3" xfId="3292"/>
    <cellStyle name="Center Across" xfId="8003"/>
    <cellStyle name="Check" xfId="8004"/>
    <cellStyle name="Check Cell" xfId="3293"/>
    <cellStyle name="Check Cell 1" xfId="8005"/>
    <cellStyle name="Check Cell 2" xfId="8006"/>
    <cellStyle name="Check Cell 3" xfId="8007"/>
    <cellStyle name="Check Cell 4" xfId="8008"/>
    <cellStyle name="Chek" xfId="3294"/>
    <cellStyle name="Column Heading" xfId="8009"/>
    <cellStyle name="Comma [0]_0_Cash" xfId="3295"/>
    <cellStyle name="Comma [00]" xfId="8010"/>
    <cellStyle name="Comma [1]" xfId="8011"/>
    <cellStyle name="Comma 0" xfId="3296"/>
    <cellStyle name="Comma 0*" xfId="3297"/>
    <cellStyle name="Comma 2" xfId="3298"/>
    <cellStyle name="Comma 2 2" xfId="8012"/>
    <cellStyle name="Comma 3" xfId="8013"/>
    <cellStyle name="Comma 3*" xfId="3299"/>
    <cellStyle name="Comma_0_Cash" xfId="3300"/>
    <cellStyle name="Comma0" xfId="3301"/>
    <cellStyle name="Çŕůčňíűé" xfId="3302"/>
    <cellStyle name="Currency [0]" xfId="3303"/>
    <cellStyle name="Currency [0] 2" xfId="3304"/>
    <cellStyle name="Currency [0] 2 10" xfId="6201"/>
    <cellStyle name="Currency [0] 2 11" xfId="6202"/>
    <cellStyle name="Currency [0] 2 2" xfId="3305"/>
    <cellStyle name="Currency [0] 2 2 2" xfId="6203"/>
    <cellStyle name="Currency [0] 2 2 3" xfId="6204"/>
    <cellStyle name="Currency [0] 2 2 4" xfId="6205"/>
    <cellStyle name="Currency [0] 2 3" xfId="3306"/>
    <cellStyle name="Currency [0] 2 3 2" xfId="6206"/>
    <cellStyle name="Currency [0] 2 3 3" xfId="6207"/>
    <cellStyle name="Currency [0] 2 3 4" xfId="6208"/>
    <cellStyle name="Currency [0] 2 4" xfId="3307"/>
    <cellStyle name="Currency [0] 2 4 2" xfId="6209"/>
    <cellStyle name="Currency [0] 2 4 3" xfId="6210"/>
    <cellStyle name="Currency [0] 2 4 4" xfId="6211"/>
    <cellStyle name="Currency [0] 2 5" xfId="3308"/>
    <cellStyle name="Currency [0] 2 5 2" xfId="6212"/>
    <cellStyle name="Currency [0] 2 5 3" xfId="6213"/>
    <cellStyle name="Currency [0] 2 5 4" xfId="6214"/>
    <cellStyle name="Currency [0] 2 6" xfId="3309"/>
    <cellStyle name="Currency [0] 2 6 2" xfId="6215"/>
    <cellStyle name="Currency [0] 2 6 3" xfId="6216"/>
    <cellStyle name="Currency [0] 2 6 4" xfId="6217"/>
    <cellStyle name="Currency [0] 2 7" xfId="3310"/>
    <cellStyle name="Currency [0] 2 7 2" xfId="6218"/>
    <cellStyle name="Currency [0] 2 7 3" xfId="6219"/>
    <cellStyle name="Currency [0] 2 7 4" xfId="6220"/>
    <cellStyle name="Currency [0] 2 8" xfId="3311"/>
    <cellStyle name="Currency [0] 2 8 2" xfId="6221"/>
    <cellStyle name="Currency [0] 2 8 3" xfId="6222"/>
    <cellStyle name="Currency [0] 2 8 4" xfId="6223"/>
    <cellStyle name="Currency [0] 2 9" xfId="3312"/>
    <cellStyle name="Currency [0] 3" xfId="3313"/>
    <cellStyle name="Currency [0] 3 10" xfId="6224"/>
    <cellStyle name="Currency [0] 3 11" xfId="6225"/>
    <cellStyle name="Currency [0] 3 2" xfId="3314"/>
    <cellStyle name="Currency [0] 3 2 2" xfId="6226"/>
    <cellStyle name="Currency [0] 3 2 3" xfId="6227"/>
    <cellStyle name="Currency [0] 3 2 4" xfId="6228"/>
    <cellStyle name="Currency [0] 3 3" xfId="3315"/>
    <cellStyle name="Currency [0] 3 3 2" xfId="6229"/>
    <cellStyle name="Currency [0] 3 3 3" xfId="6230"/>
    <cellStyle name="Currency [0] 3 3 4" xfId="6231"/>
    <cellStyle name="Currency [0] 3 4" xfId="3316"/>
    <cellStyle name="Currency [0] 3 4 2" xfId="6232"/>
    <cellStyle name="Currency [0] 3 4 3" xfId="6233"/>
    <cellStyle name="Currency [0] 3 4 4" xfId="6234"/>
    <cellStyle name="Currency [0] 3 5" xfId="3317"/>
    <cellStyle name="Currency [0] 3 5 2" xfId="6235"/>
    <cellStyle name="Currency [0] 3 5 3" xfId="6236"/>
    <cellStyle name="Currency [0] 3 5 4" xfId="6237"/>
    <cellStyle name="Currency [0] 3 6" xfId="3318"/>
    <cellStyle name="Currency [0] 3 6 2" xfId="6238"/>
    <cellStyle name="Currency [0] 3 6 3" xfId="6239"/>
    <cellStyle name="Currency [0] 3 6 4" xfId="6240"/>
    <cellStyle name="Currency [0] 3 7" xfId="3319"/>
    <cellStyle name="Currency [0] 3 7 2" xfId="6241"/>
    <cellStyle name="Currency [0] 3 7 3" xfId="6242"/>
    <cellStyle name="Currency [0] 3 7 4" xfId="6243"/>
    <cellStyle name="Currency [0] 3 8" xfId="3320"/>
    <cellStyle name="Currency [0] 3 8 2" xfId="6244"/>
    <cellStyle name="Currency [0] 3 8 3" xfId="6245"/>
    <cellStyle name="Currency [0] 3 8 4" xfId="6246"/>
    <cellStyle name="Currency [0] 3 9" xfId="3321"/>
    <cellStyle name="Currency [0] 4" xfId="3322"/>
    <cellStyle name="Currency [0] 4 10" xfId="6247"/>
    <cellStyle name="Currency [0] 4 11" xfId="6248"/>
    <cellStyle name="Currency [0] 4 2" xfId="3323"/>
    <cellStyle name="Currency [0] 4 2 2" xfId="6249"/>
    <cellStyle name="Currency [0] 4 2 3" xfId="6250"/>
    <cellStyle name="Currency [0] 4 2 4" xfId="6251"/>
    <cellStyle name="Currency [0] 4 3" xfId="3324"/>
    <cellStyle name="Currency [0] 4 3 2" xfId="6252"/>
    <cellStyle name="Currency [0] 4 3 3" xfId="6253"/>
    <cellStyle name="Currency [0] 4 3 4" xfId="6254"/>
    <cellStyle name="Currency [0] 4 4" xfId="3325"/>
    <cellStyle name="Currency [0] 4 4 2" xfId="6255"/>
    <cellStyle name="Currency [0] 4 4 3" xfId="6256"/>
    <cellStyle name="Currency [0] 4 4 4" xfId="6257"/>
    <cellStyle name="Currency [0] 4 5" xfId="3326"/>
    <cellStyle name="Currency [0] 4 5 2" xfId="6258"/>
    <cellStyle name="Currency [0] 4 5 3" xfId="6259"/>
    <cellStyle name="Currency [0] 4 5 4" xfId="6260"/>
    <cellStyle name="Currency [0] 4 6" xfId="3327"/>
    <cellStyle name="Currency [0] 4 6 2" xfId="6261"/>
    <cellStyle name="Currency [0] 4 6 3" xfId="6262"/>
    <cellStyle name="Currency [0] 4 6 4" xfId="6263"/>
    <cellStyle name="Currency [0] 4 7" xfId="3328"/>
    <cellStyle name="Currency [0] 4 7 2" xfId="6264"/>
    <cellStyle name="Currency [0] 4 7 3" xfId="6265"/>
    <cellStyle name="Currency [0] 4 7 4" xfId="6266"/>
    <cellStyle name="Currency [0] 4 8" xfId="3329"/>
    <cellStyle name="Currency [0] 4 8 2" xfId="6267"/>
    <cellStyle name="Currency [0] 4 8 3" xfId="6268"/>
    <cellStyle name="Currency [0] 4 8 4" xfId="6269"/>
    <cellStyle name="Currency [0] 4 9" xfId="3330"/>
    <cellStyle name="Currency [0] 5" xfId="3331"/>
    <cellStyle name="Currency [0] 5 10" xfId="6270"/>
    <cellStyle name="Currency [0] 5 11" xfId="6271"/>
    <cellStyle name="Currency [0] 5 2" xfId="3332"/>
    <cellStyle name="Currency [0] 5 2 2" xfId="6272"/>
    <cellStyle name="Currency [0] 5 2 3" xfId="6273"/>
    <cellStyle name="Currency [0] 5 2 4" xfId="6274"/>
    <cellStyle name="Currency [0] 5 3" xfId="3333"/>
    <cellStyle name="Currency [0] 5 3 2" xfId="6275"/>
    <cellStyle name="Currency [0] 5 3 3" xfId="6276"/>
    <cellStyle name="Currency [0] 5 3 4" xfId="6277"/>
    <cellStyle name="Currency [0] 5 4" xfId="3334"/>
    <cellStyle name="Currency [0] 5 4 2" xfId="6278"/>
    <cellStyle name="Currency [0] 5 4 3" xfId="6279"/>
    <cellStyle name="Currency [0] 5 4 4" xfId="6280"/>
    <cellStyle name="Currency [0] 5 5" xfId="3335"/>
    <cellStyle name="Currency [0] 5 5 2" xfId="6281"/>
    <cellStyle name="Currency [0] 5 5 3" xfId="6282"/>
    <cellStyle name="Currency [0] 5 5 4" xfId="6283"/>
    <cellStyle name="Currency [0] 5 6" xfId="3336"/>
    <cellStyle name="Currency [0] 5 6 2" xfId="6284"/>
    <cellStyle name="Currency [0] 5 6 3" xfId="6285"/>
    <cellStyle name="Currency [0] 5 6 4" xfId="6286"/>
    <cellStyle name="Currency [0] 5 7" xfId="3337"/>
    <cellStyle name="Currency [0] 5 7 2" xfId="6287"/>
    <cellStyle name="Currency [0] 5 7 3" xfId="6288"/>
    <cellStyle name="Currency [0] 5 7 4" xfId="6289"/>
    <cellStyle name="Currency [0] 5 8" xfId="3338"/>
    <cellStyle name="Currency [0] 5 8 2" xfId="6290"/>
    <cellStyle name="Currency [0] 5 8 3" xfId="6291"/>
    <cellStyle name="Currency [0] 5 8 4" xfId="6292"/>
    <cellStyle name="Currency [0] 5 9" xfId="3339"/>
    <cellStyle name="Currency [0] 6" xfId="3340"/>
    <cellStyle name="Currency [0] 6 2" xfId="3341"/>
    <cellStyle name="Currency [0] 6 3" xfId="3342"/>
    <cellStyle name="Currency [0] 6 4" xfId="6293"/>
    <cellStyle name="Currency [0] 7" xfId="3343"/>
    <cellStyle name="Currency [0] 7 2" xfId="3344"/>
    <cellStyle name="Currency [0] 7 3" xfId="3345"/>
    <cellStyle name="Currency [0] 7 4" xfId="6294"/>
    <cellStyle name="Currency [0] 8" xfId="3346"/>
    <cellStyle name="Currency [0] 8 2" xfId="3347"/>
    <cellStyle name="Currency [0] 8 3" xfId="3348"/>
    <cellStyle name="Currency [0] 8 4" xfId="6295"/>
    <cellStyle name="Currency [0] 9" xfId="8014"/>
    <cellStyle name="Currency [0]_Приложения ЛФ корр" xfId="3349"/>
    <cellStyle name="Currency [00]" xfId="8015"/>
    <cellStyle name="Currency [1]" xfId="8016"/>
    <cellStyle name="Currency 0" xfId="3350"/>
    <cellStyle name="Currency 2" xfId="3351"/>
    <cellStyle name="Currency_0_Cash" xfId="3352"/>
    <cellStyle name="Currency0" xfId="3353"/>
    <cellStyle name="currency1" xfId="3354"/>
    <cellStyle name="Currency2" xfId="3355"/>
    <cellStyle name="currency3" xfId="3356"/>
    <cellStyle name="currency4" xfId="3357"/>
    <cellStyle name="Đ_x0010_" xfId="5866"/>
    <cellStyle name="Data Cell - PerformancePoint" xfId="8017"/>
    <cellStyle name="Data Entry Cell - PerformancePoint" xfId="8018"/>
    <cellStyle name="Date" xfId="3358"/>
    <cellStyle name="Date 10" xfId="8019"/>
    <cellStyle name="date 11" xfId="10923"/>
    <cellStyle name="date 12" xfId="10924"/>
    <cellStyle name="date 13" xfId="10925"/>
    <cellStyle name="date 2" xfId="5880"/>
    <cellStyle name="Date 2 2" xfId="8020"/>
    <cellStyle name="Date 3" xfId="8021"/>
    <cellStyle name="Date 4" xfId="8022"/>
    <cellStyle name="Date 5" xfId="8023"/>
    <cellStyle name="Date 6" xfId="8024"/>
    <cellStyle name="Date 7" xfId="8025"/>
    <cellStyle name="Date 8" xfId="8026"/>
    <cellStyle name="Date 9" xfId="8027"/>
    <cellStyle name="Date Aligned" xfId="3359"/>
    <cellStyle name="Date Short" xfId="8028"/>
    <cellStyle name="Date_LRP Model (13.05.02)" xfId="8029"/>
    <cellStyle name="Dates" xfId="3360"/>
    <cellStyle name="DblClick" xfId="3361"/>
    <cellStyle name="DblClick 2" xfId="3362"/>
    <cellStyle name="Dec_0" xfId="8030"/>
    <cellStyle name="Default" xfId="8031"/>
    <cellStyle name="Dezimal [0]_NEGS" xfId="3363"/>
    <cellStyle name="Dezimal_NEGS" xfId="3364"/>
    <cellStyle name="Dollars" xfId="8032"/>
    <cellStyle name="Dotted Line" xfId="3365"/>
    <cellStyle name="Double Accounting" xfId="8033"/>
    <cellStyle name="E&amp;Y House" xfId="3366"/>
    <cellStyle name="E-mail" xfId="3367"/>
    <cellStyle name="E-mail 2" xfId="3368"/>
    <cellStyle name="E-mail 2 2" xfId="8034"/>
    <cellStyle name="E-mail 3" xfId="8035"/>
    <cellStyle name="E-mail 3 2" xfId="8036"/>
    <cellStyle name="E-mail 4" xfId="8037"/>
    <cellStyle name="E-mail 5" xfId="10926"/>
    <cellStyle name="E-mail_46EP.2011(v2.0)" xfId="3369"/>
    <cellStyle name="Emphasis 1" xfId="8038"/>
    <cellStyle name="Emphasis 1 2" xfId="8039"/>
    <cellStyle name="Emphasis 1 3" xfId="8040"/>
    <cellStyle name="Emphasis 1 4" xfId="8041"/>
    <cellStyle name="Emphasis 1 5" xfId="8042"/>
    <cellStyle name="Emphasis 1 6" xfId="8043"/>
    <cellStyle name="Emphasis 2" xfId="8044"/>
    <cellStyle name="Emphasis 2 2" xfId="8045"/>
    <cellStyle name="Emphasis 2 3" xfId="8046"/>
    <cellStyle name="Emphasis 2 4" xfId="8047"/>
    <cellStyle name="Emphasis 2 5" xfId="8048"/>
    <cellStyle name="Emphasis 2 6" xfId="8049"/>
    <cellStyle name="Emphasis 3" xfId="8050"/>
    <cellStyle name="Enter Currency (0)" xfId="8051"/>
    <cellStyle name="Enter Currency (2)" xfId="8052"/>
    <cellStyle name="Enter Units (0)" xfId="8053"/>
    <cellStyle name="Enter Units (1)" xfId="8054"/>
    <cellStyle name="Enter Units (2)" xfId="8055"/>
    <cellStyle name="Euro" xfId="3370"/>
    <cellStyle name="Euro 2" xfId="3371"/>
    <cellStyle name="Euro 2 2" xfId="10927"/>
    <cellStyle name="Euro 3" xfId="3372"/>
    <cellStyle name="Euro 3 2" xfId="10928"/>
    <cellStyle name="Euro 4" xfId="3373"/>
    <cellStyle name="Euro 4 2" xfId="10929"/>
    <cellStyle name="Euro 5" xfId="5881"/>
    <cellStyle name="Euro 5 2" xfId="8056"/>
    <cellStyle name="Euro 5 3" xfId="8057"/>
    <cellStyle name="Euro 6" xfId="8058"/>
    <cellStyle name="Euro 7" xfId="8059"/>
    <cellStyle name="ew" xfId="3374"/>
    <cellStyle name="ew 2" xfId="8060"/>
    <cellStyle name="Excel Built-in Normal" xfId="3375"/>
    <cellStyle name="Excel Built-in Normal 1" xfId="3376"/>
    <cellStyle name="Excel Built-in Normal 2" xfId="3377"/>
    <cellStyle name="Excel Built-in Normal 2 2" xfId="10930"/>
    <cellStyle name="Excel Built-in Normal 2 3" xfId="10931"/>
    <cellStyle name="Excel Built-in Normal 2 4" xfId="6296"/>
    <cellStyle name="Excel Built-in Normal 3" xfId="8061"/>
    <cellStyle name="Excel Built-in Normal 4" xfId="8062"/>
    <cellStyle name="Explanatory Text" xfId="3378"/>
    <cellStyle name="Explanatory Text 1" xfId="8063"/>
    <cellStyle name="Explanatory Text 2" xfId="8064"/>
    <cellStyle name="Explanatory Text 3" xfId="8065"/>
    <cellStyle name="Ezres [0]_Document" xfId="8066"/>
    <cellStyle name="Ezres_Document" xfId="8067"/>
    <cellStyle name="F2" xfId="3379"/>
    <cellStyle name="F3" xfId="3380"/>
    <cellStyle name="F4" xfId="3381"/>
    <cellStyle name="F5" xfId="3382"/>
    <cellStyle name="F6" xfId="3383"/>
    <cellStyle name="F7" xfId="3384"/>
    <cellStyle name="F8" xfId="3385"/>
    <cellStyle name="Fixed" xfId="3386"/>
    <cellStyle name="fo]_x000d__x000a_UserName=Murat Zelef_x000d__x000a_UserCompany=Bumerang_x000d__x000a__x000d__x000a_[File Paths]_x000d__x000a_WorkingDirectory=C:\EQUIS\DLWIN_x000d__x000a_DownLoader=C" xfId="3387"/>
    <cellStyle name="Followed Hyperlink" xfId="3388"/>
    <cellStyle name="footer" xfId="8068"/>
    <cellStyle name="Footnote" xfId="3389"/>
    <cellStyle name="Formuls" xfId="3390"/>
    <cellStyle name="Formuls 2" xfId="3391"/>
    <cellStyle name="Good" xfId="3392"/>
    <cellStyle name="Good 1" xfId="8069"/>
    <cellStyle name="Good 2" xfId="8070"/>
    <cellStyle name="Good 2 2" xfId="8071"/>
    <cellStyle name="Good 3" xfId="8072"/>
    <cellStyle name="Good 3 2" xfId="8073"/>
    <cellStyle name="Good 4" xfId="8074"/>
    <cellStyle name="Good 5" xfId="8075"/>
    <cellStyle name="Good_7-р_Из_Системы" xfId="8076"/>
    <cellStyle name="Green" xfId="8077"/>
    <cellStyle name="Green 2" xfId="8078"/>
    <cellStyle name="hard no" xfId="3393"/>
    <cellStyle name="Hard Percent" xfId="3394"/>
    <cellStyle name="hardno" xfId="3395"/>
    <cellStyle name="Head 1" xfId="3396"/>
    <cellStyle name="Header" xfId="3397"/>
    <cellStyle name="Header 3" xfId="3398"/>
    <cellStyle name="Header 3 2" xfId="3399"/>
    <cellStyle name="header1" xfId="3400"/>
    <cellStyle name="Header1 2" xfId="8079"/>
    <cellStyle name="header2" xfId="3401"/>
    <cellStyle name="Header2 2" xfId="8080"/>
    <cellStyle name="Heading" xfId="3402"/>
    <cellStyle name="Heading 1" xfId="3403"/>
    <cellStyle name="Heading 1 1" xfId="8081"/>
    <cellStyle name="Heading 1 2" xfId="3404"/>
    <cellStyle name="Heading 1 2 2" xfId="8082"/>
    <cellStyle name="Heading 1 2 3" xfId="6297"/>
    <cellStyle name="Heading 1 3" xfId="5840"/>
    <cellStyle name="Heading 1 3 2" xfId="8083"/>
    <cellStyle name="Heading 1 4" xfId="10932"/>
    <cellStyle name="Heading 2" xfId="3405"/>
    <cellStyle name="Heading 2 1" xfId="8084"/>
    <cellStyle name="Heading 2 2" xfId="3406"/>
    <cellStyle name="Heading 2 2 2" xfId="8085"/>
    <cellStyle name="Heading 2 2 3" xfId="6298"/>
    <cellStyle name="Heading 2 3" xfId="5841"/>
    <cellStyle name="Heading 2 3 2" xfId="8086"/>
    <cellStyle name="Heading 2 4" xfId="10933"/>
    <cellStyle name="Heading 3" xfId="3407"/>
    <cellStyle name="Heading 3 1" xfId="8087"/>
    <cellStyle name="Heading 3 2" xfId="8088"/>
    <cellStyle name="Heading 3 3" xfId="8089"/>
    <cellStyle name="Heading 4" xfId="3408"/>
    <cellStyle name="Heading 4 1" xfId="8090"/>
    <cellStyle name="Heading 4 2" xfId="8091"/>
    <cellStyle name="Heading 4 3" xfId="8092"/>
    <cellStyle name="heading_a2" xfId="8093"/>
    <cellStyle name="Heading2" xfId="3409"/>
    <cellStyle name="Heading2 2" xfId="3410"/>
    <cellStyle name="Heading2 2 2" xfId="8094"/>
    <cellStyle name="Heading2 3" xfId="8095"/>
    <cellStyle name="Heading2 3 2" xfId="8096"/>
    <cellStyle name="Heading2 4" xfId="8097"/>
    <cellStyle name="Heading2 5" xfId="10934"/>
    <cellStyle name="Heading2_46EP.2011(v2.0)" xfId="3411"/>
    <cellStyle name="HeadingS" xfId="8098"/>
    <cellStyle name="Headline I" xfId="3412"/>
    <cellStyle name="Headline II" xfId="3413"/>
    <cellStyle name="Headline III" xfId="3414"/>
    <cellStyle name="Hide" xfId="8099"/>
    <cellStyle name="Hyperlink" xfId="3415"/>
    <cellStyle name="Hyperlink1" xfId="8100"/>
    <cellStyle name="Hyperlink2" xfId="8101"/>
    <cellStyle name="Hyperlink3" xfId="8102"/>
    <cellStyle name="Iau?iue_130 nnd. are." xfId="3416"/>
    <cellStyle name="Îáű÷íűé__FES" xfId="3417"/>
    <cellStyle name="Îáû÷íûé_cogs" xfId="3418"/>
    <cellStyle name="Îňęđűâŕâřŕ˙ń˙ ăčďĺđńńűëęŕ" xfId="3419"/>
    <cellStyle name="Info" xfId="3420"/>
    <cellStyle name="Input" xfId="3421"/>
    <cellStyle name="Input 1" xfId="8103"/>
    <cellStyle name="Input 2" xfId="8104"/>
    <cellStyle name="Input 3" xfId="8105"/>
    <cellStyle name="Input 4" xfId="8106"/>
    <cellStyle name="InputCurrency" xfId="3422"/>
    <cellStyle name="InputCurrency2" xfId="3423"/>
    <cellStyle name="InputMultiple1" xfId="3424"/>
    <cellStyle name="InputPercent1" xfId="3425"/>
    <cellStyle name="Inputs" xfId="3426"/>
    <cellStyle name="Inputs (const)" xfId="3427"/>
    <cellStyle name="Inputs (const) 2" xfId="3428"/>
    <cellStyle name="Inputs (const) 2 2" xfId="8107"/>
    <cellStyle name="Inputs (const) 3" xfId="8108"/>
    <cellStyle name="Inputs (const) 3 2" xfId="8109"/>
    <cellStyle name="Inputs (const) 4" xfId="8110"/>
    <cellStyle name="Inputs (const) 5" xfId="10935"/>
    <cellStyle name="Inputs (const)_46EP.2011(v2.0)" xfId="3429"/>
    <cellStyle name="Inputs 10" xfId="8111"/>
    <cellStyle name="Inputs 11" xfId="8112"/>
    <cellStyle name="Inputs 12" xfId="8113"/>
    <cellStyle name="Inputs 13" xfId="8114"/>
    <cellStyle name="Inputs 14" xfId="8115"/>
    <cellStyle name="Inputs 15" xfId="8116"/>
    <cellStyle name="Inputs 16" xfId="8117"/>
    <cellStyle name="Inputs 17" xfId="8118"/>
    <cellStyle name="Inputs 18" xfId="8119"/>
    <cellStyle name="Inputs 19" xfId="8120"/>
    <cellStyle name="Inputs 2" xfId="3430"/>
    <cellStyle name="Inputs 2 2" xfId="8121"/>
    <cellStyle name="Inputs 20" xfId="8122"/>
    <cellStyle name="Inputs 21" xfId="10936"/>
    <cellStyle name="Inputs 22" xfId="10937"/>
    <cellStyle name="Inputs 23" xfId="10938"/>
    <cellStyle name="Inputs 24" xfId="10939"/>
    <cellStyle name="Inputs 25" xfId="6299"/>
    <cellStyle name="Inputs 3" xfId="5882"/>
    <cellStyle name="Inputs 3 2" xfId="8123"/>
    <cellStyle name="Inputs 4" xfId="5878"/>
    <cellStyle name="Inputs 5" xfId="5879"/>
    <cellStyle name="Inputs 6" xfId="8124"/>
    <cellStyle name="Inputs 7" xfId="8125"/>
    <cellStyle name="Inputs 8" xfId="8126"/>
    <cellStyle name="Inputs 9" xfId="8127"/>
    <cellStyle name="Inputs Co" xfId="3431"/>
    <cellStyle name="Inputs_46EE.2011(v1.0)" xfId="3432"/>
    <cellStyle name="Komma [0]_Arcen" xfId="8128"/>
    <cellStyle name="Komma_Arcen" xfId="8129"/>
    <cellStyle name="Link Currency (0)" xfId="8130"/>
    <cellStyle name="Link Currency (2)" xfId="8131"/>
    <cellStyle name="Link Units (0)" xfId="8132"/>
    <cellStyle name="Link Units (1)" xfId="8133"/>
    <cellStyle name="Link Units (2)" xfId="8134"/>
    <cellStyle name="Linked Cell" xfId="3433"/>
    <cellStyle name="Linked Cell 1" xfId="8135"/>
    <cellStyle name="Linked Cell 2" xfId="8136"/>
    <cellStyle name="Linked Cell 3" xfId="8137"/>
    <cellStyle name="Locked Cell - PerformancePoint" xfId="8138"/>
    <cellStyle name="Millares [0]_CARAT SAPIC" xfId="8139"/>
    <cellStyle name="Millares_CARAT SAPIC" xfId="8140"/>
    <cellStyle name="Milliers [0]_BUDGET" xfId="8141"/>
    <cellStyle name="Milliers_BUDGET" xfId="8142"/>
    <cellStyle name="mnb" xfId="3434"/>
    <cellStyle name="Moneda [0]_CARAT SAPIC" xfId="8143"/>
    <cellStyle name="Moneda_CARAT SAPIC" xfId="8144"/>
    <cellStyle name="Monétaire [0]_BUDGET" xfId="8145"/>
    <cellStyle name="Monétaire_BUDGET" xfId="8146"/>
    <cellStyle name="Multiple" xfId="3435"/>
    <cellStyle name="Multiple [0]" xfId="8147"/>
    <cellStyle name="Multiple [1]" xfId="8148"/>
    <cellStyle name="Multiple_1 Dec" xfId="8149"/>
    <cellStyle name="Multiple1" xfId="3436"/>
    <cellStyle name="MultipleBelow" xfId="3437"/>
    <cellStyle name="namber" xfId="3438"/>
    <cellStyle name="namber 2" xfId="10940"/>
    <cellStyle name="Neutral" xfId="3439"/>
    <cellStyle name="Neutral 1" xfId="8150"/>
    <cellStyle name="Neutral 2" xfId="8151"/>
    <cellStyle name="Neutral 2 2" xfId="8152"/>
    <cellStyle name="Neutral 3" xfId="8153"/>
    <cellStyle name="Neutral 3 2" xfId="8154"/>
    <cellStyle name="Neutral 4" xfId="8155"/>
    <cellStyle name="Neutral 5" xfId="8156"/>
    <cellStyle name="Neutral_7-р_Из_Системы" xfId="8157"/>
    <cellStyle name="no dec" xfId="8158"/>
    <cellStyle name="Norma11l" xfId="3440"/>
    <cellStyle name="Norma11l 2" xfId="8159"/>
    <cellStyle name="Norma11l 3" xfId="8160"/>
    <cellStyle name="normal" xfId="3441"/>
    <cellStyle name="Normal - Style1" xfId="3442"/>
    <cellStyle name="Normal - Style1 2" xfId="10941"/>
    <cellStyle name="Normal [0]" xfId="8161"/>
    <cellStyle name="Normal [0] 2" xfId="8162"/>
    <cellStyle name="normal 10" xfId="3443"/>
    <cellStyle name="normal 11" xfId="6300"/>
    <cellStyle name="normal 12" xfId="6301"/>
    <cellStyle name="normal 13" xfId="6302"/>
    <cellStyle name="normal 14" xfId="6303"/>
    <cellStyle name="normal 15" xfId="6304"/>
    <cellStyle name="normal 16" xfId="6305"/>
    <cellStyle name="normal 17" xfId="6306"/>
    <cellStyle name="normal 18" xfId="6307"/>
    <cellStyle name="normal 19" xfId="6308"/>
    <cellStyle name="Normal 2" xfId="3444"/>
    <cellStyle name="Normal 2 2" xfId="3445"/>
    <cellStyle name="Normal 2 2 2" xfId="8163"/>
    <cellStyle name="Normal 2 3" xfId="3446"/>
    <cellStyle name="Normal 2 3 2" xfId="10942"/>
    <cellStyle name="Normal 2 4" xfId="6309"/>
    <cellStyle name="Normal 2 4 2" xfId="8164"/>
    <cellStyle name="Normal 2_БВП" xfId="8165"/>
    <cellStyle name="normal 20" xfId="6310"/>
    <cellStyle name="normal 21" xfId="6311"/>
    <cellStyle name="normal 22" xfId="6312"/>
    <cellStyle name="normal 23" xfId="6313"/>
    <cellStyle name="normal 24" xfId="6314"/>
    <cellStyle name="normal 25" xfId="6315"/>
    <cellStyle name="normal 26" xfId="6316"/>
    <cellStyle name="normal 3" xfId="3447"/>
    <cellStyle name="Normal 3 2" xfId="8166"/>
    <cellStyle name="Normal 3 3" xfId="8167"/>
    <cellStyle name="normal 4" xfId="3448"/>
    <cellStyle name="Normal 4 2" xfId="8168"/>
    <cellStyle name="normal 5" xfId="3449"/>
    <cellStyle name="Normal 5 2" xfId="8169"/>
    <cellStyle name="normal 6" xfId="3450"/>
    <cellStyle name="normal 7" xfId="3451"/>
    <cellStyle name="normal 8" xfId="3452"/>
    <cellStyle name="normal 9" xfId="3453"/>
    <cellStyle name="Normal." xfId="3454"/>
    <cellStyle name="Normal_06_9m" xfId="3455"/>
    <cellStyle name="Normál_1." xfId="8170"/>
    <cellStyle name="Normal_38" xfId="8171"/>
    <cellStyle name="Normal1" xfId="3456"/>
    <cellStyle name="Normal2" xfId="3457"/>
    <cellStyle name="NormalGB" xfId="3458"/>
    <cellStyle name="Normalny_24. 02. 97." xfId="3459"/>
    <cellStyle name="normбlnм_laroux" xfId="3460"/>
    <cellStyle name="Note" xfId="3461"/>
    <cellStyle name="Note 1" xfId="8172"/>
    <cellStyle name="Note 2" xfId="3462"/>
    <cellStyle name="Note 2 2" xfId="8173"/>
    <cellStyle name="Note 2 3" xfId="8174"/>
    <cellStyle name="Note 2 4" xfId="8175"/>
    <cellStyle name="Note 3" xfId="3463"/>
    <cellStyle name="Note 3 2" xfId="8176"/>
    <cellStyle name="Note 3 2 2" xfId="8177"/>
    <cellStyle name="Note 3 3" xfId="8178"/>
    <cellStyle name="Note 3 4" xfId="8179"/>
    <cellStyle name="Note 4" xfId="8180"/>
    <cellStyle name="Note 5" xfId="8181"/>
    <cellStyle name="Note 6" xfId="8182"/>
    <cellStyle name="Note_7-р_Из_Системы" xfId="8183"/>
    <cellStyle name="number" xfId="3464"/>
    <cellStyle name="number 2" xfId="10943"/>
    <cellStyle name="Ôčíŕíńîâűé [0]_(ňŕá 3č)" xfId="3465"/>
    <cellStyle name="Ôčíŕíńîâűé_(ňŕá 3č)" xfId="3466"/>
    <cellStyle name="Option" xfId="3467"/>
    <cellStyle name="Òûñÿ÷è [0]_cogs" xfId="3468"/>
    <cellStyle name="Òûñÿ÷è_cogs" xfId="3469"/>
    <cellStyle name="Output" xfId="3470"/>
    <cellStyle name="Output 1" xfId="8184"/>
    <cellStyle name="Output 2" xfId="8185"/>
    <cellStyle name="Output 3" xfId="8186"/>
    <cellStyle name="Output 4" xfId="8187"/>
    <cellStyle name="Output Amounts" xfId="8188"/>
    <cellStyle name="Output Column Headings" xfId="8189"/>
    <cellStyle name="Output Line Items" xfId="8190"/>
    <cellStyle name="Output Report Heading" xfId="8191"/>
    <cellStyle name="Output Report Title" xfId="8192"/>
    <cellStyle name="Outputtitle" xfId="8193"/>
    <cellStyle name="Page Number" xfId="3471"/>
    <cellStyle name="pb_page_heading_LS" xfId="3472"/>
    <cellStyle name="Pénznem [0]_Document" xfId="8194"/>
    <cellStyle name="Pénznem_Document" xfId="8195"/>
    <cellStyle name="Percent [0]" xfId="8196"/>
    <cellStyle name="Percent [0] 2" xfId="8197"/>
    <cellStyle name="Percent [00]" xfId="8198"/>
    <cellStyle name="Percent [1]" xfId="8199"/>
    <cellStyle name="Percent 2" xfId="8200"/>
    <cellStyle name="Percent 3" xfId="8201"/>
    <cellStyle name="Percent_RS_Lianozovo-Samara_9m01" xfId="3473"/>
    <cellStyle name="Percent1" xfId="3474"/>
    <cellStyle name="Piug" xfId="3475"/>
    <cellStyle name="Plug" xfId="3476"/>
    <cellStyle name="Porcentual_PROVBRID (2)" xfId="8202"/>
    <cellStyle name="PrePop Currency (0)" xfId="8203"/>
    <cellStyle name="PrePop Currency (2)" xfId="8204"/>
    <cellStyle name="PrePop Units (0)" xfId="8205"/>
    <cellStyle name="PrePop Units (1)" xfId="8206"/>
    <cellStyle name="PrePop Units (2)" xfId="8207"/>
    <cellStyle name="Price_Body" xfId="3477"/>
    <cellStyle name="prochrek" xfId="3478"/>
    <cellStyle name="Protected" xfId="3479"/>
    <cellStyle name="Red" xfId="8208"/>
    <cellStyle name="S0" xfId="8209"/>
    <cellStyle name="S1" xfId="8210"/>
    <cellStyle name="S10" xfId="8211"/>
    <cellStyle name="S2" xfId="8212"/>
    <cellStyle name="S3" xfId="8213"/>
    <cellStyle name="S4" xfId="8214"/>
    <cellStyle name="S5" xfId="8215"/>
    <cellStyle name="S6" xfId="8216"/>
    <cellStyle name="S7" xfId="8217"/>
    <cellStyle name="S8" xfId="8218"/>
    <cellStyle name="S9" xfId="8219"/>
    <cellStyle name="Salomon Logo" xfId="3480"/>
    <cellStyle name="SAPBEXaggData" xfId="3481"/>
    <cellStyle name="SAPBEXaggData 2" xfId="8220"/>
    <cellStyle name="SAPBEXaggData 3" xfId="8221"/>
    <cellStyle name="SAPBEXaggData 4" xfId="8222"/>
    <cellStyle name="SAPBEXaggData 5" xfId="8223"/>
    <cellStyle name="SAPBEXaggData 6" xfId="8224"/>
    <cellStyle name="SAPBEXaggDataEmph" xfId="3482"/>
    <cellStyle name="SAPBEXaggDataEmph 2" xfId="8225"/>
    <cellStyle name="SAPBEXaggDataEmph 3" xfId="8226"/>
    <cellStyle name="SAPBEXaggDataEmph 4" xfId="8227"/>
    <cellStyle name="SAPBEXaggDataEmph 5" xfId="8228"/>
    <cellStyle name="SAPBEXaggDataEmph 6" xfId="8229"/>
    <cellStyle name="SAPBEXaggItem" xfId="3483"/>
    <cellStyle name="SAPBEXaggItem 2" xfId="8230"/>
    <cellStyle name="SAPBEXaggItem 3" xfId="8231"/>
    <cellStyle name="SAPBEXaggItem 4" xfId="8232"/>
    <cellStyle name="SAPBEXaggItem 5" xfId="8233"/>
    <cellStyle name="SAPBEXaggItem 6" xfId="8234"/>
    <cellStyle name="SAPBEXaggItemX" xfId="3484"/>
    <cellStyle name="SAPBEXaggItemX 2" xfId="8235"/>
    <cellStyle name="SAPBEXaggItemX 3" xfId="8236"/>
    <cellStyle name="SAPBEXaggItemX 4" xfId="8237"/>
    <cellStyle name="SAPBEXaggItemX 5" xfId="8238"/>
    <cellStyle name="SAPBEXaggItemX 6" xfId="8239"/>
    <cellStyle name="SAPBEXchaText" xfId="3485"/>
    <cellStyle name="SAPBEXchaText 2" xfId="8240"/>
    <cellStyle name="SAPBEXchaText 3" xfId="8241"/>
    <cellStyle name="SAPBEXchaText 4" xfId="8242"/>
    <cellStyle name="SAPBEXchaText 5" xfId="8243"/>
    <cellStyle name="SAPBEXchaText 6" xfId="8244"/>
    <cellStyle name="SAPBEXchaText 7" xfId="8245"/>
    <cellStyle name="SAPBEXchaText_Приложение_1_к_7-у-о_2009_Кв_1_ФСТ" xfId="8246"/>
    <cellStyle name="SAPBEXexcBad7" xfId="3486"/>
    <cellStyle name="SAPBEXexcBad7 2" xfId="8247"/>
    <cellStyle name="SAPBEXexcBad7 3" xfId="8248"/>
    <cellStyle name="SAPBEXexcBad7 4" xfId="8249"/>
    <cellStyle name="SAPBEXexcBad7 5" xfId="8250"/>
    <cellStyle name="SAPBEXexcBad7 6" xfId="8251"/>
    <cellStyle name="SAPBEXexcBad8" xfId="3487"/>
    <cellStyle name="SAPBEXexcBad8 2" xfId="8252"/>
    <cellStyle name="SAPBEXexcBad8 3" xfId="8253"/>
    <cellStyle name="SAPBEXexcBad8 4" xfId="8254"/>
    <cellStyle name="SAPBEXexcBad8 5" xfId="8255"/>
    <cellStyle name="SAPBEXexcBad8 6" xfId="8256"/>
    <cellStyle name="SAPBEXexcBad9" xfId="3488"/>
    <cellStyle name="SAPBEXexcBad9 2" xfId="8257"/>
    <cellStyle name="SAPBEXexcBad9 3" xfId="8258"/>
    <cellStyle name="SAPBEXexcBad9 4" xfId="8259"/>
    <cellStyle name="SAPBEXexcBad9 5" xfId="8260"/>
    <cellStyle name="SAPBEXexcBad9 6" xfId="8261"/>
    <cellStyle name="SAPBEXexcCritical4" xfId="3489"/>
    <cellStyle name="SAPBEXexcCritical4 2" xfId="8262"/>
    <cellStyle name="SAPBEXexcCritical4 3" xfId="8263"/>
    <cellStyle name="SAPBEXexcCritical4 4" xfId="8264"/>
    <cellStyle name="SAPBEXexcCritical4 5" xfId="8265"/>
    <cellStyle name="SAPBEXexcCritical4 6" xfId="8266"/>
    <cellStyle name="SAPBEXexcCritical5" xfId="3490"/>
    <cellStyle name="SAPBEXexcCritical5 2" xfId="8267"/>
    <cellStyle name="SAPBEXexcCritical5 3" xfId="8268"/>
    <cellStyle name="SAPBEXexcCritical5 4" xfId="8269"/>
    <cellStyle name="SAPBEXexcCritical5 5" xfId="8270"/>
    <cellStyle name="SAPBEXexcCritical5 6" xfId="8271"/>
    <cellStyle name="SAPBEXexcCritical6" xfId="3491"/>
    <cellStyle name="SAPBEXexcCritical6 2" xfId="8272"/>
    <cellStyle name="SAPBEXexcCritical6 3" xfId="8273"/>
    <cellStyle name="SAPBEXexcCritical6 4" xfId="8274"/>
    <cellStyle name="SAPBEXexcCritical6 5" xfId="8275"/>
    <cellStyle name="SAPBEXexcCritical6 6" xfId="8276"/>
    <cellStyle name="SAPBEXexcGood1" xfId="3492"/>
    <cellStyle name="SAPBEXexcGood1 2" xfId="8277"/>
    <cellStyle name="SAPBEXexcGood1 3" xfId="8278"/>
    <cellStyle name="SAPBEXexcGood1 4" xfId="8279"/>
    <cellStyle name="SAPBEXexcGood1 5" xfId="8280"/>
    <cellStyle name="SAPBEXexcGood1 6" xfId="8281"/>
    <cellStyle name="SAPBEXexcGood2" xfId="3493"/>
    <cellStyle name="SAPBEXexcGood2 2" xfId="8282"/>
    <cellStyle name="SAPBEXexcGood2 3" xfId="8283"/>
    <cellStyle name="SAPBEXexcGood2 4" xfId="8284"/>
    <cellStyle name="SAPBEXexcGood2 5" xfId="8285"/>
    <cellStyle name="SAPBEXexcGood2 6" xfId="8286"/>
    <cellStyle name="SAPBEXexcGood3" xfId="3494"/>
    <cellStyle name="SAPBEXexcGood3 2" xfId="8287"/>
    <cellStyle name="SAPBEXexcGood3 3" xfId="8288"/>
    <cellStyle name="SAPBEXexcGood3 4" xfId="8289"/>
    <cellStyle name="SAPBEXexcGood3 5" xfId="8290"/>
    <cellStyle name="SAPBEXexcGood3 6" xfId="8291"/>
    <cellStyle name="SAPBEXfilterDrill" xfId="3495"/>
    <cellStyle name="SAPBEXfilterDrill 2" xfId="8292"/>
    <cellStyle name="SAPBEXfilterDrill 3" xfId="8293"/>
    <cellStyle name="SAPBEXfilterDrill 4" xfId="8294"/>
    <cellStyle name="SAPBEXfilterDrill 5" xfId="8295"/>
    <cellStyle name="SAPBEXfilterDrill 6" xfId="8296"/>
    <cellStyle name="SAPBEXfilterItem" xfId="3496"/>
    <cellStyle name="SAPBEXfilterItem 2" xfId="8297"/>
    <cellStyle name="SAPBEXfilterItem 3" xfId="8298"/>
    <cellStyle name="SAPBEXfilterItem 4" xfId="8299"/>
    <cellStyle name="SAPBEXfilterItem 5" xfId="8300"/>
    <cellStyle name="SAPBEXfilterItem 6" xfId="8301"/>
    <cellStyle name="SAPBEXfilterText" xfId="3497"/>
    <cellStyle name="SAPBEXfilterText 2" xfId="8302"/>
    <cellStyle name="SAPBEXfilterText 3" xfId="8303"/>
    <cellStyle name="SAPBEXfilterText 4" xfId="8304"/>
    <cellStyle name="SAPBEXfilterText 5" xfId="8305"/>
    <cellStyle name="SAPBEXfilterText 6" xfId="8306"/>
    <cellStyle name="SAPBEXformats" xfId="3498"/>
    <cellStyle name="SAPBEXformats 2" xfId="8307"/>
    <cellStyle name="SAPBEXformats 3" xfId="8308"/>
    <cellStyle name="SAPBEXformats 4" xfId="8309"/>
    <cellStyle name="SAPBEXformats 5" xfId="8310"/>
    <cellStyle name="SAPBEXformats 6" xfId="8311"/>
    <cellStyle name="SAPBEXformats 7" xfId="8312"/>
    <cellStyle name="SAPBEXheaderItem" xfId="3499"/>
    <cellStyle name="SAPBEXheaderItem 2" xfId="8313"/>
    <cellStyle name="SAPBEXheaderItem 3" xfId="8314"/>
    <cellStyle name="SAPBEXheaderItem 4" xfId="8315"/>
    <cellStyle name="SAPBEXheaderItem 5" xfId="8316"/>
    <cellStyle name="SAPBEXheaderItem 6" xfId="8317"/>
    <cellStyle name="SAPBEXheaderItem 7" xfId="8318"/>
    <cellStyle name="SAPBEXheaderText" xfId="3500"/>
    <cellStyle name="SAPBEXheaderText 2" xfId="8319"/>
    <cellStyle name="SAPBEXheaderText 3" xfId="8320"/>
    <cellStyle name="SAPBEXheaderText 4" xfId="8321"/>
    <cellStyle name="SAPBEXheaderText 5" xfId="8322"/>
    <cellStyle name="SAPBEXheaderText 6" xfId="8323"/>
    <cellStyle name="SAPBEXheaderText 7" xfId="8324"/>
    <cellStyle name="SAPBEXHLevel0" xfId="3501"/>
    <cellStyle name="SAPBEXHLevel0 2" xfId="8325"/>
    <cellStyle name="SAPBEXHLevel0 3" xfId="8326"/>
    <cellStyle name="SAPBEXHLevel0 4" xfId="8327"/>
    <cellStyle name="SAPBEXHLevel0 5" xfId="8328"/>
    <cellStyle name="SAPBEXHLevel0 6" xfId="8329"/>
    <cellStyle name="SAPBEXHLevel0 7" xfId="8330"/>
    <cellStyle name="SAPBEXHLevel0 8" xfId="8331"/>
    <cellStyle name="SAPBEXHLevel0_7y-отчетная_РЖД_2009_04" xfId="8332"/>
    <cellStyle name="SAPBEXHLevel0X" xfId="3502"/>
    <cellStyle name="SAPBEXHLevel0X 10" xfId="8333"/>
    <cellStyle name="SAPBEXHLevel0X 2" xfId="8334"/>
    <cellStyle name="SAPBEXHLevel0X 3" xfId="8335"/>
    <cellStyle name="SAPBEXHLevel0X 4" xfId="8336"/>
    <cellStyle name="SAPBEXHLevel0X 5" xfId="8337"/>
    <cellStyle name="SAPBEXHLevel0X 6" xfId="8338"/>
    <cellStyle name="SAPBEXHLevel0X 7" xfId="8339"/>
    <cellStyle name="SAPBEXHLevel0X 8" xfId="8340"/>
    <cellStyle name="SAPBEXHLevel0X 9" xfId="8341"/>
    <cellStyle name="SAPBEXHLevel0X_7-р_Из_Системы" xfId="8342"/>
    <cellStyle name="SAPBEXHLevel1" xfId="3503"/>
    <cellStyle name="SAPBEXHLevel1 2" xfId="8343"/>
    <cellStyle name="SAPBEXHLevel1 3" xfId="8344"/>
    <cellStyle name="SAPBEXHLevel1 4" xfId="8345"/>
    <cellStyle name="SAPBEXHLevel1 5" xfId="8346"/>
    <cellStyle name="SAPBEXHLevel1 6" xfId="8347"/>
    <cellStyle name="SAPBEXHLevel1 7" xfId="8348"/>
    <cellStyle name="SAPBEXHLevel1 8" xfId="8349"/>
    <cellStyle name="SAPBEXHLevel1_7y-отчетная_РЖД_2009_04" xfId="8350"/>
    <cellStyle name="SAPBEXHLevel1X" xfId="3504"/>
    <cellStyle name="SAPBEXHLevel1X 10" xfId="8351"/>
    <cellStyle name="SAPBEXHLevel1X 2" xfId="8352"/>
    <cellStyle name="SAPBEXHLevel1X 3" xfId="8353"/>
    <cellStyle name="SAPBEXHLevel1X 4" xfId="8354"/>
    <cellStyle name="SAPBEXHLevel1X 5" xfId="8355"/>
    <cellStyle name="SAPBEXHLevel1X 6" xfId="8356"/>
    <cellStyle name="SAPBEXHLevel1X 7" xfId="8357"/>
    <cellStyle name="SAPBEXHLevel1X 8" xfId="8358"/>
    <cellStyle name="SAPBEXHLevel1X 9" xfId="8359"/>
    <cellStyle name="SAPBEXHLevel1X_7-р_Из_Системы" xfId="8360"/>
    <cellStyle name="SAPBEXHLevel2" xfId="3505"/>
    <cellStyle name="SAPBEXHLevel2 2" xfId="8361"/>
    <cellStyle name="SAPBEXHLevel2 3" xfId="8362"/>
    <cellStyle name="SAPBEXHLevel2 4" xfId="8363"/>
    <cellStyle name="SAPBEXHLevel2 5" xfId="8364"/>
    <cellStyle name="SAPBEXHLevel2 6" xfId="8365"/>
    <cellStyle name="SAPBEXHLevel2 7" xfId="8366"/>
    <cellStyle name="SAPBEXHLevel2_Приложение_1_к_7-у-о_2009_Кв_1_ФСТ" xfId="8367"/>
    <cellStyle name="SAPBEXHLevel2X" xfId="3506"/>
    <cellStyle name="SAPBEXHLevel2X 2" xfId="8368"/>
    <cellStyle name="SAPBEXHLevel2X 3" xfId="8369"/>
    <cellStyle name="SAPBEXHLevel2X 4" xfId="8370"/>
    <cellStyle name="SAPBEXHLevel2X 5" xfId="8371"/>
    <cellStyle name="SAPBEXHLevel2X 6" xfId="8372"/>
    <cellStyle name="SAPBEXHLevel2X 7" xfId="8373"/>
    <cellStyle name="SAPBEXHLevel2X 8" xfId="8374"/>
    <cellStyle name="SAPBEXHLevel2X 9" xfId="8375"/>
    <cellStyle name="SAPBEXHLevel2X_7-р_Из_Системы" xfId="8376"/>
    <cellStyle name="SAPBEXHLevel3" xfId="3507"/>
    <cellStyle name="SAPBEXHLevel3 2" xfId="8377"/>
    <cellStyle name="SAPBEXHLevel3 3" xfId="8378"/>
    <cellStyle name="SAPBEXHLevel3 4" xfId="8379"/>
    <cellStyle name="SAPBEXHLevel3 5" xfId="8380"/>
    <cellStyle name="SAPBEXHLevel3 6" xfId="8381"/>
    <cellStyle name="SAPBEXHLevel3 7" xfId="8382"/>
    <cellStyle name="SAPBEXHLevel3_Приложение_1_к_7-у-о_2009_Кв_1_ФСТ" xfId="8383"/>
    <cellStyle name="SAPBEXHLevel3X" xfId="3508"/>
    <cellStyle name="SAPBEXHLevel3X 2" xfId="8384"/>
    <cellStyle name="SAPBEXHLevel3X 3" xfId="8385"/>
    <cellStyle name="SAPBEXHLevel3X 4" xfId="8386"/>
    <cellStyle name="SAPBEXHLevel3X 5" xfId="8387"/>
    <cellStyle name="SAPBEXHLevel3X 6" xfId="8388"/>
    <cellStyle name="SAPBEXHLevel3X 7" xfId="8389"/>
    <cellStyle name="SAPBEXHLevel3X 8" xfId="8390"/>
    <cellStyle name="SAPBEXHLevel3X 9" xfId="8391"/>
    <cellStyle name="SAPBEXHLevel3X_7-р_Из_Системы" xfId="8392"/>
    <cellStyle name="SAPBEXinputData" xfId="3509"/>
    <cellStyle name="SAPBEXinputData 10" xfId="8393"/>
    <cellStyle name="SAPBEXinputData 11" xfId="8394"/>
    <cellStyle name="SAPBEXinputData 2" xfId="6317"/>
    <cellStyle name="SAPBEXinputData 2 2" xfId="8395"/>
    <cellStyle name="SAPBEXinputData 3" xfId="6318"/>
    <cellStyle name="SAPBEXinputData 3 2" xfId="8396"/>
    <cellStyle name="SAPBEXinputData 4" xfId="6319"/>
    <cellStyle name="SAPBEXinputData 4 2" xfId="8397"/>
    <cellStyle name="SAPBEXinputData 5" xfId="8398"/>
    <cellStyle name="SAPBEXinputData 6" xfId="8399"/>
    <cellStyle name="SAPBEXinputData 7" xfId="8400"/>
    <cellStyle name="SAPBEXinputData 8" xfId="8401"/>
    <cellStyle name="SAPBEXinputData 9" xfId="8402"/>
    <cellStyle name="SAPBEXinputData_7-р_Из_Системы" xfId="8403"/>
    <cellStyle name="SAPBEXItemHeader" xfId="8404"/>
    <cellStyle name="SAPBEXresData" xfId="3510"/>
    <cellStyle name="SAPBEXresData 2" xfId="8405"/>
    <cellStyle name="SAPBEXresData 3" xfId="8406"/>
    <cellStyle name="SAPBEXresData 4" xfId="8407"/>
    <cellStyle name="SAPBEXresData 5" xfId="8408"/>
    <cellStyle name="SAPBEXresData 6" xfId="8409"/>
    <cellStyle name="SAPBEXresDataEmph" xfId="3511"/>
    <cellStyle name="SAPBEXresDataEmph 2" xfId="8410"/>
    <cellStyle name="SAPBEXresDataEmph 2 2" xfId="8411"/>
    <cellStyle name="SAPBEXresDataEmph 3" xfId="8412"/>
    <cellStyle name="SAPBEXresDataEmph 3 2" xfId="8413"/>
    <cellStyle name="SAPBEXresDataEmph 4" xfId="8414"/>
    <cellStyle name="SAPBEXresDataEmph 4 2" xfId="8415"/>
    <cellStyle name="SAPBEXresDataEmph 5" xfId="8416"/>
    <cellStyle name="SAPBEXresDataEmph 5 2" xfId="8417"/>
    <cellStyle name="SAPBEXresDataEmph 6" xfId="8418"/>
    <cellStyle name="SAPBEXresDataEmph 6 2" xfId="8419"/>
    <cellStyle name="SAPBEXresItem" xfId="3512"/>
    <cellStyle name="SAPBEXresItem 2" xfId="8420"/>
    <cellStyle name="SAPBEXresItem 3" xfId="8421"/>
    <cellStyle name="SAPBEXresItem 4" xfId="8422"/>
    <cellStyle name="SAPBEXresItem 5" xfId="8423"/>
    <cellStyle name="SAPBEXresItem 6" xfId="8424"/>
    <cellStyle name="SAPBEXresItemX" xfId="3513"/>
    <cellStyle name="SAPBEXresItemX 2" xfId="8425"/>
    <cellStyle name="SAPBEXresItemX 3" xfId="8426"/>
    <cellStyle name="SAPBEXresItemX 4" xfId="8427"/>
    <cellStyle name="SAPBEXresItemX 5" xfId="8428"/>
    <cellStyle name="SAPBEXresItemX 6" xfId="8429"/>
    <cellStyle name="SAPBEXstdData" xfId="3514"/>
    <cellStyle name="SAPBEXstdData 2" xfId="8430"/>
    <cellStyle name="SAPBEXstdData 3" xfId="8431"/>
    <cellStyle name="SAPBEXstdData 4" xfId="8432"/>
    <cellStyle name="SAPBEXstdData 5" xfId="8433"/>
    <cellStyle name="SAPBEXstdData 6" xfId="8434"/>
    <cellStyle name="SAPBEXstdData_Приложение_1_к_7-у-о_2009_Кв_1_ФСТ" xfId="8435"/>
    <cellStyle name="SAPBEXstdDataEmph" xfId="3515"/>
    <cellStyle name="SAPBEXstdDataEmph 2" xfId="8436"/>
    <cellStyle name="SAPBEXstdDataEmph 3" xfId="8437"/>
    <cellStyle name="SAPBEXstdDataEmph 4" xfId="8438"/>
    <cellStyle name="SAPBEXstdDataEmph 5" xfId="8439"/>
    <cellStyle name="SAPBEXstdDataEmph 6" xfId="8440"/>
    <cellStyle name="SAPBEXstdItem" xfId="3516"/>
    <cellStyle name="SAPBEXstdItem 2" xfId="8441"/>
    <cellStyle name="SAPBEXstdItem 3" xfId="8442"/>
    <cellStyle name="SAPBEXstdItem 4" xfId="8443"/>
    <cellStyle name="SAPBEXstdItem 5" xfId="8444"/>
    <cellStyle name="SAPBEXstdItem 6" xfId="8445"/>
    <cellStyle name="SAPBEXstdItem 7" xfId="8446"/>
    <cellStyle name="SAPBEXstdItem 8" xfId="8447"/>
    <cellStyle name="SAPBEXstdItem_7-р" xfId="8448"/>
    <cellStyle name="SAPBEXstdItemX" xfId="3517"/>
    <cellStyle name="SAPBEXstdItemX 2" xfId="8449"/>
    <cellStyle name="SAPBEXstdItemX 3" xfId="8450"/>
    <cellStyle name="SAPBEXstdItemX 4" xfId="8451"/>
    <cellStyle name="SAPBEXstdItemX 5" xfId="8452"/>
    <cellStyle name="SAPBEXstdItemX 6" xfId="8453"/>
    <cellStyle name="SAPBEXstdItemX 7" xfId="8454"/>
    <cellStyle name="SAPBEXtitle" xfId="3518"/>
    <cellStyle name="SAPBEXtitle 2" xfId="8455"/>
    <cellStyle name="SAPBEXtitle 3" xfId="8456"/>
    <cellStyle name="SAPBEXtitle 4" xfId="8457"/>
    <cellStyle name="SAPBEXtitle 5" xfId="8458"/>
    <cellStyle name="SAPBEXtitle 6" xfId="8459"/>
    <cellStyle name="SAPBEXtitle 7" xfId="8460"/>
    <cellStyle name="SAPBEXunassignedItem" xfId="8461"/>
    <cellStyle name="SAPBEXunassignedItem 2" xfId="8462"/>
    <cellStyle name="SAPBEXundefined" xfId="3519"/>
    <cellStyle name="SAPBEXundefined 2" xfId="8463"/>
    <cellStyle name="SAPBEXundefined 3" xfId="8464"/>
    <cellStyle name="SAPBEXundefined 4" xfId="8465"/>
    <cellStyle name="SAPBEXundefined 5" xfId="8466"/>
    <cellStyle name="SAPBEXundefined 6" xfId="8467"/>
    <cellStyle name="ScotchRule" xfId="8468"/>
    <cellStyle name="Sheet Title" xfId="8469"/>
    <cellStyle name="Single Accounting" xfId="8470"/>
    <cellStyle name="small" xfId="8471"/>
    <cellStyle name="st1" xfId="3520"/>
    <cellStyle name="stand_bord" xfId="3521"/>
    <cellStyle name="Standard_NEGS" xfId="3522"/>
    <cellStyle name="Style 1" xfId="3523"/>
    <cellStyle name="Style 1 2" xfId="8472"/>
    <cellStyle name="styleColumnTitles" xfId="3524"/>
    <cellStyle name="styleDateRange" xfId="3525"/>
    <cellStyle name="styleHidden" xfId="3526"/>
    <cellStyle name="styleNormal" xfId="3527"/>
    <cellStyle name="styleSeriesAttributes" xfId="3528"/>
    <cellStyle name="styleSeriesData" xfId="3529"/>
    <cellStyle name="styleSeriesDataForecast" xfId="3530"/>
    <cellStyle name="styleSeriesDataForecastNA" xfId="3531"/>
    <cellStyle name="styleSeriesDataNA" xfId="3532"/>
    <cellStyle name="Subtitle" xfId="8473"/>
    <cellStyle name="Table Head" xfId="3533"/>
    <cellStyle name="Table Head Aligned" xfId="3534"/>
    <cellStyle name="Table Head Blue" xfId="3535"/>
    <cellStyle name="Table Head Green" xfId="3536"/>
    <cellStyle name="Table Head_Val_Sum_Graph" xfId="3537"/>
    <cellStyle name="Table Heading" xfId="3538"/>
    <cellStyle name="Table Heading 2" xfId="3539"/>
    <cellStyle name="Table Heading 2 2" xfId="8474"/>
    <cellStyle name="Table Heading 3" xfId="8475"/>
    <cellStyle name="Table Heading 3 2" xfId="8476"/>
    <cellStyle name="Table Heading 4" xfId="8477"/>
    <cellStyle name="Table Heading 5" xfId="10944"/>
    <cellStyle name="Table Heading_46EP.2011(v2.0)" xfId="3540"/>
    <cellStyle name="Table Text" xfId="3541"/>
    <cellStyle name="Table Title" xfId="3542"/>
    <cellStyle name="Table Units" xfId="3543"/>
    <cellStyle name="Table_Header" xfId="3544"/>
    <cellStyle name="TableStyleLight1" xfId="3545"/>
    <cellStyle name="TableStyleLight1 2" xfId="3546"/>
    <cellStyle name="TableStyleLight1 2 2" xfId="8478"/>
    <cellStyle name="TableStyleLight1 3" xfId="10945"/>
    <cellStyle name="Text" xfId="3547"/>
    <cellStyle name="Text 1" xfId="3548"/>
    <cellStyle name="Text Head" xfId="3549"/>
    <cellStyle name="Text Head 1" xfId="3550"/>
    <cellStyle name="Text Indent A" xfId="8479"/>
    <cellStyle name="Text Indent B" xfId="8480"/>
    <cellStyle name="Text Indent C" xfId="8481"/>
    <cellStyle name="Times 10" xfId="8482"/>
    <cellStyle name="Times 12" xfId="8483"/>
    <cellStyle name="Times New Roman0181000015536870911" xfId="8484"/>
    <cellStyle name="Title" xfId="3551"/>
    <cellStyle name="Title 1" xfId="8485"/>
    <cellStyle name="Title 2" xfId="3552"/>
    <cellStyle name="Title 2 2" xfId="8486"/>
    <cellStyle name="Title 2 3" xfId="8487"/>
    <cellStyle name="Title 3" xfId="8488"/>
    <cellStyle name="Title 4" xfId="3553"/>
    <cellStyle name="Total" xfId="3554"/>
    <cellStyle name="Total 1" xfId="8489"/>
    <cellStyle name="Total 2" xfId="3555"/>
    <cellStyle name="Total 2 2" xfId="8490"/>
    <cellStyle name="Total 2 3" xfId="6320"/>
    <cellStyle name="Total 3" xfId="5842"/>
    <cellStyle name="Total 3 2" xfId="8491"/>
    <cellStyle name="Total 4" xfId="10946"/>
    <cellStyle name="TotalCurrency" xfId="3556"/>
    <cellStyle name="Underline_Single" xfId="3557"/>
    <cellStyle name="Unit" xfId="3558"/>
    <cellStyle name="Valuta [0]_Arcen" xfId="8492"/>
    <cellStyle name="Valuta_Arcen" xfId="8493"/>
    <cellStyle name="Warning Text" xfId="3559"/>
    <cellStyle name="Warning Text 1" xfId="8494"/>
    <cellStyle name="Warning Text 2" xfId="8495"/>
    <cellStyle name="Warning Text 3" xfId="8496"/>
    <cellStyle name="year" xfId="3560"/>
    <cellStyle name="Yen" xfId="8497"/>
    <cellStyle name="Акцент1" xfId="397"/>
    <cellStyle name="Акцент1 10" xfId="3561"/>
    <cellStyle name="Акцент1 10 2" xfId="8498"/>
    <cellStyle name="Акцент1 10 3" xfId="8499"/>
    <cellStyle name="Акцент1 11" xfId="8500"/>
    <cellStyle name="Акцент1 11 2" xfId="8501"/>
    <cellStyle name="Акцент1 11 3" xfId="8502"/>
    <cellStyle name="Акцент1 11 4" xfId="8503"/>
    <cellStyle name="Акцент1 12" xfId="8504"/>
    <cellStyle name="Акцент1 12 2" xfId="8505"/>
    <cellStyle name="Акцент1 12 3" xfId="8506"/>
    <cellStyle name="Акцент1 12 4" xfId="8507"/>
    <cellStyle name="Акцент1 13" xfId="8508"/>
    <cellStyle name="Акцент1 13 2" xfId="8509"/>
    <cellStyle name="Акцент1 13 3" xfId="8510"/>
    <cellStyle name="Акцент1 14" xfId="8511"/>
    <cellStyle name="Акцент1 14 2" xfId="8512"/>
    <cellStyle name="Акцент1 14 3" xfId="8513"/>
    <cellStyle name="Акцент1 15" xfId="8514"/>
    <cellStyle name="Акцент1 15 2" xfId="8515"/>
    <cellStyle name="Акцент1 15 3" xfId="8516"/>
    <cellStyle name="Акцент1 16" xfId="8517"/>
    <cellStyle name="Акцент1 16 2" xfId="8518"/>
    <cellStyle name="Акцент1 16 3" xfId="8519"/>
    <cellStyle name="Акцент1 17" xfId="8520"/>
    <cellStyle name="Акцент1 18" xfId="8521"/>
    <cellStyle name="Акцент1 2" xfId="398"/>
    <cellStyle name="Акцент1 2 1" xfId="8522"/>
    <cellStyle name="Акцент1 2 10" xfId="399"/>
    <cellStyle name="Акцент1 2 10 2" xfId="3563"/>
    <cellStyle name="Акцент1 2 11" xfId="8523"/>
    <cellStyle name="Акцент1 2 12" xfId="10947"/>
    <cellStyle name="Акцент1 2 13" xfId="3562"/>
    <cellStyle name="Акцент1 2 2" xfId="400"/>
    <cellStyle name="Акцент1 2 2 2" xfId="3565"/>
    <cellStyle name="Акцент1 2 2 2 2" xfId="8524"/>
    <cellStyle name="Акцент1 2 2 2 3" xfId="6321"/>
    <cellStyle name="Акцент1 2 2 3" xfId="3564"/>
    <cellStyle name="Акцент1 2 3" xfId="401"/>
    <cellStyle name="Акцент1 2 3 2" xfId="8525"/>
    <cellStyle name="Акцент1 2 3 3" xfId="3566"/>
    <cellStyle name="Акцент1 2 4" xfId="402"/>
    <cellStyle name="Акцент1 2 4 2" xfId="8526"/>
    <cellStyle name="Акцент1 2 4 3" xfId="3567"/>
    <cellStyle name="Акцент1 2 5" xfId="403"/>
    <cellStyle name="Акцент1 2 5 2" xfId="3568"/>
    <cellStyle name="Акцент1 2 6" xfId="404"/>
    <cellStyle name="Акцент1 2 6 2" xfId="3569"/>
    <cellStyle name="Акцент1 2 7" xfId="405"/>
    <cellStyle name="Акцент1 2 7 2" xfId="3570"/>
    <cellStyle name="Акцент1 2 8" xfId="406"/>
    <cellStyle name="Акцент1 2 8 2" xfId="3571"/>
    <cellStyle name="Акцент1 2 9" xfId="407"/>
    <cellStyle name="Акцент1 2 9 2" xfId="3572"/>
    <cellStyle name="Акцент1 2_МФ тепловой баланс 2015 дубль 3" xfId="3573"/>
    <cellStyle name="Акцент1 3" xfId="408"/>
    <cellStyle name="Акцент1 3 10" xfId="409"/>
    <cellStyle name="Акцент1 3 10 2" xfId="3575"/>
    <cellStyle name="Акцент1 3 11" xfId="3576"/>
    <cellStyle name="Акцент1 3 11 2" xfId="8527"/>
    <cellStyle name="Акцент1 3 12" xfId="10948"/>
    <cellStyle name="Акцент1 3 13" xfId="3574"/>
    <cellStyle name="Акцент1 3 2" xfId="410"/>
    <cellStyle name="Акцент1 3 2 2" xfId="8528"/>
    <cellStyle name="Акцент1 3 2 3" xfId="10949"/>
    <cellStyle name="Акцент1 3 2 4" xfId="3577"/>
    <cellStyle name="Акцент1 3 3" xfId="411"/>
    <cellStyle name="Акцент1 3 3 2" xfId="8529"/>
    <cellStyle name="Акцент1 3 3 2 2" xfId="8530"/>
    <cellStyle name="Акцент1 3 3 3" xfId="3578"/>
    <cellStyle name="Акцент1 3 4" xfId="412"/>
    <cellStyle name="Акцент1 3 4 2" xfId="3579"/>
    <cellStyle name="Акцент1 3 5" xfId="413"/>
    <cellStyle name="Акцент1 3 5 2" xfId="3580"/>
    <cellStyle name="Акцент1 3 6" xfId="414"/>
    <cellStyle name="Акцент1 3 6 2" xfId="3581"/>
    <cellStyle name="Акцент1 3 7" xfId="415"/>
    <cellStyle name="Акцент1 3 7 2" xfId="3582"/>
    <cellStyle name="Акцент1 3 8" xfId="416"/>
    <cellStyle name="Акцент1 3 8 2" xfId="3583"/>
    <cellStyle name="Акцент1 3 9" xfId="417"/>
    <cellStyle name="Акцент1 3 9 2" xfId="3584"/>
    <cellStyle name="Акцент1 3_МФ тепловой баланс 2015 дубль 3" xfId="3585"/>
    <cellStyle name="Акцент1 4" xfId="3586"/>
    <cellStyle name="Акцент1 4 2" xfId="3587"/>
    <cellStyle name="Акцент1 4 3" xfId="6322"/>
    <cellStyle name="Акцент1 4 3 2" xfId="8531"/>
    <cellStyle name="Акцент1 4 3 3" xfId="8532"/>
    <cellStyle name="Акцент1 4_МФ тепловой баланс 2015 дубль 3" xfId="3588"/>
    <cellStyle name="Акцент1 5" xfId="3589"/>
    <cellStyle name="Акцент1 5 2" xfId="3590"/>
    <cellStyle name="Акцент1 5 3" xfId="6323"/>
    <cellStyle name="Акцент1 5 3 2" xfId="8533"/>
    <cellStyle name="Акцент1 5 3 3" xfId="8534"/>
    <cellStyle name="Акцент1 5_МФ тепловой баланс 2015 дубль 3" xfId="3591"/>
    <cellStyle name="Акцент1 6" xfId="3592"/>
    <cellStyle name="Акцент1 6 2" xfId="3593"/>
    <cellStyle name="Акцент1 6 3" xfId="6324"/>
    <cellStyle name="Акцент1 6 3 2" xfId="8535"/>
    <cellStyle name="Акцент1 6 3 3" xfId="8536"/>
    <cellStyle name="Акцент1 6_МФ тепловой баланс 2015 дубль 3" xfId="3594"/>
    <cellStyle name="Акцент1 7" xfId="3595"/>
    <cellStyle name="Акцент1 7 2" xfId="3596"/>
    <cellStyle name="Акцент1 7 3" xfId="6325"/>
    <cellStyle name="Акцент1 7 3 2" xfId="8537"/>
    <cellStyle name="Акцент1 7 3 3" xfId="8538"/>
    <cellStyle name="Акцент1 7_МФ тепловой баланс 2015 дубль 3" xfId="3597"/>
    <cellStyle name="Акцент1 8" xfId="3598"/>
    <cellStyle name="Акцент1 8 2" xfId="3599"/>
    <cellStyle name="Акцент1 8 3" xfId="8539"/>
    <cellStyle name="Акцент1 8 4" xfId="8540"/>
    <cellStyle name="Акцент1 9" xfId="3600"/>
    <cellStyle name="Акцент1 9 2" xfId="3601"/>
    <cellStyle name="Акцент1 9 3" xfId="8541"/>
    <cellStyle name="Акцент2" xfId="418"/>
    <cellStyle name="Акцент2 10" xfId="3602"/>
    <cellStyle name="Акцент2 10 2" xfId="8542"/>
    <cellStyle name="Акцент2 10 3" xfId="8543"/>
    <cellStyle name="Акцент2 11" xfId="8544"/>
    <cellStyle name="Акцент2 11 2" xfId="8545"/>
    <cellStyle name="Акцент2 11 3" xfId="8546"/>
    <cellStyle name="Акцент2 11 4" xfId="8547"/>
    <cellStyle name="Акцент2 12" xfId="8548"/>
    <cellStyle name="Акцент2 12 2" xfId="8549"/>
    <cellStyle name="Акцент2 12 3" xfId="8550"/>
    <cellStyle name="Акцент2 12 4" xfId="8551"/>
    <cellStyle name="Акцент2 13" xfId="8552"/>
    <cellStyle name="Акцент2 13 2" xfId="8553"/>
    <cellStyle name="Акцент2 13 3" xfId="8554"/>
    <cellStyle name="Акцент2 14" xfId="8555"/>
    <cellStyle name="Акцент2 14 2" xfId="8556"/>
    <cellStyle name="Акцент2 14 3" xfId="8557"/>
    <cellStyle name="Акцент2 15" xfId="8558"/>
    <cellStyle name="Акцент2 15 2" xfId="8559"/>
    <cellStyle name="Акцент2 15 3" xfId="8560"/>
    <cellStyle name="Акцент2 16" xfId="8561"/>
    <cellStyle name="Акцент2 16 2" xfId="8562"/>
    <cellStyle name="Акцент2 16 3" xfId="8563"/>
    <cellStyle name="Акцент2 17" xfId="8564"/>
    <cellStyle name="Акцент2 18" xfId="8565"/>
    <cellStyle name="Акцент2 2" xfId="419"/>
    <cellStyle name="Акцент2 2 1" xfId="8566"/>
    <cellStyle name="Акцент2 2 10" xfId="420"/>
    <cellStyle name="Акцент2 2 10 2" xfId="3604"/>
    <cellStyle name="Акцент2 2 11" xfId="8567"/>
    <cellStyle name="Акцент2 2 12" xfId="10950"/>
    <cellStyle name="Акцент2 2 13" xfId="3603"/>
    <cellStyle name="Акцент2 2 2" xfId="421"/>
    <cellStyle name="Акцент2 2 2 2" xfId="3606"/>
    <cellStyle name="Акцент2 2 2 2 2" xfId="8568"/>
    <cellStyle name="Акцент2 2 2 2 3" xfId="6326"/>
    <cellStyle name="Акцент2 2 2 3" xfId="3605"/>
    <cellStyle name="Акцент2 2 3" xfId="422"/>
    <cellStyle name="Акцент2 2 3 2" xfId="8569"/>
    <cellStyle name="Акцент2 2 3 3" xfId="3607"/>
    <cellStyle name="Акцент2 2 4" xfId="423"/>
    <cellStyle name="Акцент2 2 4 2" xfId="8570"/>
    <cellStyle name="Акцент2 2 4 3" xfId="3608"/>
    <cellStyle name="Акцент2 2 5" xfId="424"/>
    <cellStyle name="Акцент2 2 5 2" xfId="3609"/>
    <cellStyle name="Акцент2 2 6" xfId="425"/>
    <cellStyle name="Акцент2 2 6 2" xfId="3610"/>
    <cellStyle name="Акцент2 2 7" xfId="426"/>
    <cellStyle name="Акцент2 2 7 2" xfId="3611"/>
    <cellStyle name="Акцент2 2 8" xfId="427"/>
    <cellStyle name="Акцент2 2 8 2" xfId="3612"/>
    <cellStyle name="Акцент2 2 9" xfId="428"/>
    <cellStyle name="Акцент2 2 9 2" xfId="3613"/>
    <cellStyle name="Акцент2 2_МФ тепловой баланс 2015 дубль 3" xfId="3614"/>
    <cellStyle name="Акцент2 3" xfId="429"/>
    <cellStyle name="Акцент2 3 10" xfId="430"/>
    <cellStyle name="Акцент2 3 10 2" xfId="3616"/>
    <cellStyle name="Акцент2 3 11" xfId="3617"/>
    <cellStyle name="Акцент2 3 11 2" xfId="8571"/>
    <cellStyle name="Акцент2 3 12" xfId="10951"/>
    <cellStyle name="Акцент2 3 13" xfId="3615"/>
    <cellStyle name="Акцент2 3 2" xfId="431"/>
    <cellStyle name="Акцент2 3 2 2" xfId="8572"/>
    <cellStyle name="Акцент2 3 2 3" xfId="10952"/>
    <cellStyle name="Акцент2 3 2 4" xfId="3618"/>
    <cellStyle name="Акцент2 3 3" xfId="432"/>
    <cellStyle name="Акцент2 3 3 2" xfId="8573"/>
    <cellStyle name="Акцент2 3 3 2 2" xfId="8574"/>
    <cellStyle name="Акцент2 3 3 3" xfId="3619"/>
    <cellStyle name="Акцент2 3 4" xfId="433"/>
    <cellStyle name="Акцент2 3 4 2" xfId="3620"/>
    <cellStyle name="Акцент2 3 5" xfId="434"/>
    <cellStyle name="Акцент2 3 5 2" xfId="3621"/>
    <cellStyle name="Акцент2 3 6" xfId="435"/>
    <cellStyle name="Акцент2 3 6 2" xfId="3622"/>
    <cellStyle name="Акцент2 3 7" xfId="436"/>
    <cellStyle name="Акцент2 3 7 2" xfId="3623"/>
    <cellStyle name="Акцент2 3 8" xfId="437"/>
    <cellStyle name="Акцент2 3 8 2" xfId="3624"/>
    <cellStyle name="Акцент2 3 9" xfId="438"/>
    <cellStyle name="Акцент2 3 9 2" xfId="3625"/>
    <cellStyle name="Акцент2 3_МФ тепловой баланс 2015 дубль 3" xfId="3626"/>
    <cellStyle name="Акцент2 4" xfId="3627"/>
    <cellStyle name="Акцент2 4 2" xfId="3628"/>
    <cellStyle name="Акцент2 4 3" xfId="6327"/>
    <cellStyle name="Акцент2 4 3 2" xfId="8575"/>
    <cellStyle name="Акцент2 4 3 3" xfId="8576"/>
    <cellStyle name="Акцент2 4_МФ тепловой баланс 2015 дубль 3" xfId="3629"/>
    <cellStyle name="Акцент2 5" xfId="3630"/>
    <cellStyle name="Акцент2 5 2" xfId="3631"/>
    <cellStyle name="Акцент2 5 3" xfId="6328"/>
    <cellStyle name="Акцент2 5 3 2" xfId="8577"/>
    <cellStyle name="Акцент2 5 3 3" xfId="8578"/>
    <cellStyle name="Акцент2 5_МФ тепловой баланс 2015 дубль 3" xfId="3632"/>
    <cellStyle name="Акцент2 6" xfId="3633"/>
    <cellStyle name="Акцент2 6 2" xfId="3634"/>
    <cellStyle name="Акцент2 6 3" xfId="6329"/>
    <cellStyle name="Акцент2 6 3 2" xfId="8579"/>
    <cellStyle name="Акцент2 6 3 3" xfId="8580"/>
    <cellStyle name="Акцент2 6_МФ тепловой баланс 2015 дубль 3" xfId="3635"/>
    <cellStyle name="Акцент2 7" xfId="3636"/>
    <cellStyle name="Акцент2 7 2" xfId="3637"/>
    <cellStyle name="Акцент2 7 3" xfId="6330"/>
    <cellStyle name="Акцент2 7 3 2" xfId="8581"/>
    <cellStyle name="Акцент2 7 3 3" xfId="8582"/>
    <cellStyle name="Акцент2 7_МФ тепловой баланс 2015 дубль 3" xfId="3638"/>
    <cellStyle name="Акцент2 8" xfId="3639"/>
    <cellStyle name="Акцент2 8 2" xfId="3640"/>
    <cellStyle name="Акцент2 8 3" xfId="8583"/>
    <cellStyle name="Акцент2 8 4" xfId="8584"/>
    <cellStyle name="Акцент2 9" xfId="3641"/>
    <cellStyle name="Акцент2 9 2" xfId="3642"/>
    <cellStyle name="Акцент2 9 3" xfId="8585"/>
    <cellStyle name="Акцент3" xfId="439"/>
    <cellStyle name="Акцент3 10" xfId="3643"/>
    <cellStyle name="Акцент3 10 2" xfId="8586"/>
    <cellStyle name="Акцент3 10 3" xfId="8587"/>
    <cellStyle name="Акцент3 11" xfId="8588"/>
    <cellStyle name="Акцент3 11 2" xfId="8589"/>
    <cellStyle name="Акцент3 11 3" xfId="8590"/>
    <cellStyle name="Акцент3 11 4" xfId="8591"/>
    <cellStyle name="Акцент3 12" xfId="8592"/>
    <cellStyle name="Акцент3 12 2" xfId="8593"/>
    <cellStyle name="Акцент3 12 3" xfId="8594"/>
    <cellStyle name="Акцент3 12 4" xfId="8595"/>
    <cellStyle name="Акцент3 13" xfId="8596"/>
    <cellStyle name="Акцент3 13 2" xfId="8597"/>
    <cellStyle name="Акцент3 13 3" xfId="8598"/>
    <cellStyle name="Акцент3 14" xfId="8599"/>
    <cellStyle name="Акцент3 14 2" xfId="8600"/>
    <cellStyle name="Акцент3 14 3" xfId="8601"/>
    <cellStyle name="Акцент3 15" xfId="8602"/>
    <cellStyle name="Акцент3 15 2" xfId="8603"/>
    <cellStyle name="Акцент3 15 3" xfId="8604"/>
    <cellStyle name="Акцент3 16" xfId="8605"/>
    <cellStyle name="Акцент3 16 2" xfId="8606"/>
    <cellStyle name="Акцент3 16 3" xfId="8607"/>
    <cellStyle name="Акцент3 17" xfId="8608"/>
    <cellStyle name="Акцент3 18" xfId="8609"/>
    <cellStyle name="Акцент3 2" xfId="440"/>
    <cellStyle name="Акцент3 2 1" xfId="8610"/>
    <cellStyle name="Акцент3 2 10" xfId="441"/>
    <cellStyle name="Акцент3 2 10 2" xfId="3645"/>
    <cellStyle name="Акцент3 2 11" xfId="8611"/>
    <cellStyle name="Акцент3 2 12" xfId="10953"/>
    <cellStyle name="Акцент3 2 13" xfId="3644"/>
    <cellStyle name="Акцент3 2 2" xfId="442"/>
    <cellStyle name="Акцент3 2 2 2" xfId="3647"/>
    <cellStyle name="Акцент3 2 2 2 2" xfId="8612"/>
    <cellStyle name="Акцент3 2 2 2 3" xfId="6331"/>
    <cellStyle name="Акцент3 2 2 3" xfId="3646"/>
    <cellStyle name="Акцент3 2 3" xfId="443"/>
    <cellStyle name="Акцент3 2 3 2" xfId="8613"/>
    <cellStyle name="Акцент3 2 3 3" xfId="3648"/>
    <cellStyle name="Акцент3 2 4" xfId="444"/>
    <cellStyle name="Акцент3 2 4 2" xfId="8614"/>
    <cellStyle name="Акцент3 2 4 3" xfId="3649"/>
    <cellStyle name="Акцент3 2 5" xfId="445"/>
    <cellStyle name="Акцент3 2 5 2" xfId="3650"/>
    <cellStyle name="Акцент3 2 6" xfId="446"/>
    <cellStyle name="Акцент3 2 6 2" xfId="3651"/>
    <cellStyle name="Акцент3 2 7" xfId="447"/>
    <cellStyle name="Акцент3 2 7 2" xfId="3652"/>
    <cellStyle name="Акцент3 2 8" xfId="448"/>
    <cellStyle name="Акцент3 2 8 2" xfId="3653"/>
    <cellStyle name="Акцент3 2 9" xfId="449"/>
    <cellStyle name="Акцент3 2 9 2" xfId="3654"/>
    <cellStyle name="Акцент3 2_МФ тепловой баланс 2015 дубль 3" xfId="3655"/>
    <cellStyle name="Акцент3 3" xfId="450"/>
    <cellStyle name="Акцент3 3 10" xfId="451"/>
    <cellStyle name="Акцент3 3 10 2" xfId="3657"/>
    <cellStyle name="Акцент3 3 11" xfId="3658"/>
    <cellStyle name="Акцент3 3 11 2" xfId="8615"/>
    <cellStyle name="Акцент3 3 12" xfId="10954"/>
    <cellStyle name="Акцент3 3 13" xfId="3656"/>
    <cellStyle name="Акцент3 3 2" xfId="452"/>
    <cellStyle name="Акцент3 3 2 2" xfId="8616"/>
    <cellStyle name="Акцент3 3 2 3" xfId="10955"/>
    <cellStyle name="Акцент3 3 2 4" xfId="3659"/>
    <cellStyle name="Акцент3 3 3" xfId="453"/>
    <cellStyle name="Акцент3 3 3 2" xfId="8617"/>
    <cellStyle name="Акцент3 3 3 2 2" xfId="8618"/>
    <cellStyle name="Акцент3 3 3 3" xfId="3660"/>
    <cellStyle name="Акцент3 3 4" xfId="454"/>
    <cellStyle name="Акцент3 3 4 2" xfId="3661"/>
    <cellStyle name="Акцент3 3 5" xfId="455"/>
    <cellStyle name="Акцент3 3 5 2" xfId="3662"/>
    <cellStyle name="Акцент3 3 6" xfId="456"/>
    <cellStyle name="Акцент3 3 6 2" xfId="3663"/>
    <cellStyle name="Акцент3 3 7" xfId="457"/>
    <cellStyle name="Акцент3 3 7 2" xfId="3664"/>
    <cellStyle name="Акцент3 3 8" xfId="458"/>
    <cellStyle name="Акцент3 3 8 2" xfId="3665"/>
    <cellStyle name="Акцент3 3 9" xfId="459"/>
    <cellStyle name="Акцент3 3 9 2" xfId="3666"/>
    <cellStyle name="Акцент3 3_МФ тепловой баланс 2015 дубль 3" xfId="3667"/>
    <cellStyle name="Акцент3 4" xfId="3668"/>
    <cellStyle name="Акцент3 4 2" xfId="3669"/>
    <cellStyle name="Акцент3 4 3" xfId="6332"/>
    <cellStyle name="Акцент3 4 3 2" xfId="8619"/>
    <cellStyle name="Акцент3 4 3 3" xfId="8620"/>
    <cellStyle name="Акцент3 4_МФ тепловой баланс 2015 дубль 3" xfId="3670"/>
    <cellStyle name="Акцент3 5" xfId="3671"/>
    <cellStyle name="Акцент3 5 2" xfId="3672"/>
    <cellStyle name="Акцент3 5 3" xfId="6333"/>
    <cellStyle name="Акцент3 5 3 2" xfId="8621"/>
    <cellStyle name="Акцент3 5 3 3" xfId="8622"/>
    <cellStyle name="Акцент3 5_МФ тепловой баланс 2015 дубль 3" xfId="3673"/>
    <cellStyle name="Акцент3 6" xfId="3674"/>
    <cellStyle name="Акцент3 6 2" xfId="3675"/>
    <cellStyle name="Акцент3 6 3" xfId="6334"/>
    <cellStyle name="Акцент3 6 3 2" xfId="8623"/>
    <cellStyle name="Акцент3 6 3 3" xfId="8624"/>
    <cellStyle name="Акцент3 6_МФ тепловой баланс 2015 дубль 3" xfId="3676"/>
    <cellStyle name="Акцент3 7" xfId="3677"/>
    <cellStyle name="Акцент3 7 2" xfId="3678"/>
    <cellStyle name="Акцент3 7 3" xfId="6335"/>
    <cellStyle name="Акцент3 7 3 2" xfId="8625"/>
    <cellStyle name="Акцент3 7 3 3" xfId="8626"/>
    <cellStyle name="Акцент3 7_МФ тепловой баланс 2015 дубль 3" xfId="3679"/>
    <cellStyle name="Акцент3 8" xfId="3680"/>
    <cellStyle name="Акцент3 8 2" xfId="3681"/>
    <cellStyle name="Акцент3 8 3" xfId="8627"/>
    <cellStyle name="Акцент3 8 4" xfId="8628"/>
    <cellStyle name="Акцент3 9" xfId="3682"/>
    <cellStyle name="Акцент3 9 2" xfId="3683"/>
    <cellStyle name="Акцент3 9 3" xfId="8629"/>
    <cellStyle name="Акцент4" xfId="460"/>
    <cellStyle name="Акцент4 10" xfId="3684"/>
    <cellStyle name="Акцент4 10 2" xfId="8630"/>
    <cellStyle name="Акцент4 10 3" xfId="8631"/>
    <cellStyle name="Акцент4 11" xfId="8632"/>
    <cellStyle name="Акцент4 11 2" xfId="8633"/>
    <cellStyle name="Акцент4 11 3" xfId="8634"/>
    <cellStyle name="Акцент4 11 4" xfId="8635"/>
    <cellStyle name="Акцент4 12" xfId="8636"/>
    <cellStyle name="Акцент4 12 2" xfId="8637"/>
    <cellStyle name="Акцент4 12 3" xfId="8638"/>
    <cellStyle name="Акцент4 12 4" xfId="8639"/>
    <cellStyle name="Акцент4 13" xfId="8640"/>
    <cellStyle name="Акцент4 13 2" xfId="8641"/>
    <cellStyle name="Акцент4 13 3" xfId="8642"/>
    <cellStyle name="Акцент4 14" xfId="8643"/>
    <cellStyle name="Акцент4 14 2" xfId="8644"/>
    <cellStyle name="Акцент4 14 3" xfId="8645"/>
    <cellStyle name="Акцент4 15" xfId="8646"/>
    <cellStyle name="Акцент4 15 2" xfId="8647"/>
    <cellStyle name="Акцент4 15 3" xfId="8648"/>
    <cellStyle name="Акцент4 16" xfId="8649"/>
    <cellStyle name="Акцент4 16 2" xfId="8650"/>
    <cellStyle name="Акцент4 16 3" xfId="8651"/>
    <cellStyle name="Акцент4 17" xfId="8652"/>
    <cellStyle name="Акцент4 18" xfId="8653"/>
    <cellStyle name="Акцент4 2" xfId="461"/>
    <cellStyle name="Акцент4 2 1" xfId="8654"/>
    <cellStyle name="Акцент4 2 10" xfId="462"/>
    <cellStyle name="Акцент4 2 10 2" xfId="3686"/>
    <cellStyle name="Акцент4 2 11" xfId="8655"/>
    <cellStyle name="Акцент4 2 12" xfId="10956"/>
    <cellStyle name="Акцент4 2 13" xfId="3685"/>
    <cellStyle name="Акцент4 2 2" xfId="463"/>
    <cellStyle name="Акцент4 2 2 2" xfId="3688"/>
    <cellStyle name="Акцент4 2 2 2 2" xfId="8656"/>
    <cellStyle name="Акцент4 2 2 2 3" xfId="6336"/>
    <cellStyle name="Акцент4 2 2 3" xfId="3687"/>
    <cellStyle name="Акцент4 2 3" xfId="464"/>
    <cellStyle name="Акцент4 2 3 2" xfId="8657"/>
    <cellStyle name="Акцент4 2 3 3" xfId="3689"/>
    <cellStyle name="Акцент4 2 4" xfId="465"/>
    <cellStyle name="Акцент4 2 4 2" xfId="8658"/>
    <cellStyle name="Акцент4 2 4 3" xfId="3690"/>
    <cellStyle name="Акцент4 2 5" xfId="466"/>
    <cellStyle name="Акцент4 2 5 2" xfId="3691"/>
    <cellStyle name="Акцент4 2 6" xfId="467"/>
    <cellStyle name="Акцент4 2 6 2" xfId="3692"/>
    <cellStyle name="Акцент4 2 7" xfId="468"/>
    <cellStyle name="Акцент4 2 7 2" xfId="3693"/>
    <cellStyle name="Акцент4 2 8" xfId="469"/>
    <cellStyle name="Акцент4 2 8 2" xfId="3694"/>
    <cellStyle name="Акцент4 2 9" xfId="470"/>
    <cellStyle name="Акцент4 2 9 2" xfId="3695"/>
    <cellStyle name="Акцент4 2_МФ тепловой баланс 2015 дубль 3" xfId="3696"/>
    <cellStyle name="Акцент4 3" xfId="471"/>
    <cellStyle name="Акцент4 3 10" xfId="472"/>
    <cellStyle name="Акцент4 3 10 2" xfId="3698"/>
    <cellStyle name="Акцент4 3 11" xfId="3699"/>
    <cellStyle name="Акцент4 3 11 2" xfId="8659"/>
    <cellStyle name="Акцент4 3 12" xfId="10957"/>
    <cellStyle name="Акцент4 3 13" xfId="3697"/>
    <cellStyle name="Акцент4 3 2" xfId="473"/>
    <cellStyle name="Акцент4 3 2 2" xfId="8660"/>
    <cellStyle name="Акцент4 3 2 3" xfId="10958"/>
    <cellStyle name="Акцент4 3 2 4" xfId="3700"/>
    <cellStyle name="Акцент4 3 3" xfId="474"/>
    <cellStyle name="Акцент4 3 3 2" xfId="8661"/>
    <cellStyle name="Акцент4 3 3 2 2" xfId="8662"/>
    <cellStyle name="Акцент4 3 3 3" xfId="3701"/>
    <cellStyle name="Акцент4 3 4" xfId="475"/>
    <cellStyle name="Акцент4 3 4 2" xfId="3702"/>
    <cellStyle name="Акцент4 3 5" xfId="476"/>
    <cellStyle name="Акцент4 3 5 2" xfId="3703"/>
    <cellStyle name="Акцент4 3 6" xfId="477"/>
    <cellStyle name="Акцент4 3 6 2" xfId="3704"/>
    <cellStyle name="Акцент4 3 7" xfId="478"/>
    <cellStyle name="Акцент4 3 7 2" xfId="3705"/>
    <cellStyle name="Акцент4 3 8" xfId="479"/>
    <cellStyle name="Акцент4 3 8 2" xfId="3706"/>
    <cellStyle name="Акцент4 3 9" xfId="480"/>
    <cellStyle name="Акцент4 3 9 2" xfId="3707"/>
    <cellStyle name="Акцент4 3_МФ тепловой баланс 2015 дубль 3" xfId="3708"/>
    <cellStyle name="Акцент4 4" xfId="3709"/>
    <cellStyle name="Акцент4 4 2" xfId="3710"/>
    <cellStyle name="Акцент4 4 3" xfId="6337"/>
    <cellStyle name="Акцент4 4 3 2" xfId="8663"/>
    <cellStyle name="Акцент4 4 3 3" xfId="8664"/>
    <cellStyle name="Акцент4 4_МФ тепловой баланс 2015 дубль 3" xfId="3711"/>
    <cellStyle name="Акцент4 5" xfId="3712"/>
    <cellStyle name="Акцент4 5 2" xfId="3713"/>
    <cellStyle name="Акцент4 5 3" xfId="6338"/>
    <cellStyle name="Акцент4 5 3 2" xfId="8665"/>
    <cellStyle name="Акцент4 5 3 3" xfId="8666"/>
    <cellStyle name="Акцент4 5_МФ тепловой баланс 2015 дубль 3" xfId="3714"/>
    <cellStyle name="Акцент4 6" xfId="3715"/>
    <cellStyle name="Акцент4 6 2" xfId="3716"/>
    <cellStyle name="Акцент4 6 3" xfId="6339"/>
    <cellStyle name="Акцент4 6 3 2" xfId="8667"/>
    <cellStyle name="Акцент4 6 3 3" xfId="8668"/>
    <cellStyle name="Акцент4 6_МФ тепловой баланс 2015 дубль 3" xfId="3717"/>
    <cellStyle name="Акцент4 7" xfId="3718"/>
    <cellStyle name="Акцент4 7 2" xfId="3719"/>
    <cellStyle name="Акцент4 7 3" xfId="6340"/>
    <cellStyle name="Акцент4 7 3 2" xfId="8669"/>
    <cellStyle name="Акцент4 7 3 3" xfId="8670"/>
    <cellStyle name="Акцент4 7_МФ тепловой баланс 2015 дубль 3" xfId="3720"/>
    <cellStyle name="Акцент4 8" xfId="3721"/>
    <cellStyle name="Акцент4 8 2" xfId="3722"/>
    <cellStyle name="Акцент4 8 3" xfId="8671"/>
    <cellStyle name="Акцент4 8 4" xfId="8672"/>
    <cellStyle name="Акцент4 9" xfId="3723"/>
    <cellStyle name="Акцент4 9 2" xfId="3724"/>
    <cellStyle name="Акцент4 9 3" xfId="8673"/>
    <cellStyle name="Акцент5" xfId="481"/>
    <cellStyle name="Акцент5 10" xfId="3725"/>
    <cellStyle name="Акцент5 10 2" xfId="8674"/>
    <cellStyle name="Акцент5 10 3" xfId="8675"/>
    <cellStyle name="Акцент5 11" xfId="8676"/>
    <cellStyle name="Акцент5 11 2" xfId="8677"/>
    <cellStyle name="Акцент5 11 3" xfId="8678"/>
    <cellStyle name="Акцент5 11 4" xfId="8679"/>
    <cellStyle name="Акцент5 12" xfId="8680"/>
    <cellStyle name="Акцент5 12 2" xfId="8681"/>
    <cellStyle name="Акцент5 12 3" xfId="8682"/>
    <cellStyle name="Акцент5 12 4" xfId="8683"/>
    <cellStyle name="Акцент5 13" xfId="8684"/>
    <cellStyle name="Акцент5 13 2" xfId="8685"/>
    <cellStyle name="Акцент5 13 3" xfId="8686"/>
    <cellStyle name="Акцент5 14" xfId="8687"/>
    <cellStyle name="Акцент5 14 2" xfId="8688"/>
    <cellStyle name="Акцент5 14 3" xfId="8689"/>
    <cellStyle name="Акцент5 15" xfId="8690"/>
    <cellStyle name="Акцент5 15 2" xfId="8691"/>
    <cellStyle name="Акцент5 15 3" xfId="8692"/>
    <cellStyle name="Акцент5 16" xfId="8693"/>
    <cellStyle name="Акцент5 16 2" xfId="8694"/>
    <cellStyle name="Акцент5 16 3" xfId="8695"/>
    <cellStyle name="Акцент5 17" xfId="8696"/>
    <cellStyle name="Акцент5 18" xfId="8697"/>
    <cellStyle name="Акцент5 2" xfId="482"/>
    <cellStyle name="Акцент5 2 1" xfId="8698"/>
    <cellStyle name="Акцент5 2 10" xfId="483"/>
    <cellStyle name="Акцент5 2 10 2" xfId="3727"/>
    <cellStyle name="Акцент5 2 11" xfId="8699"/>
    <cellStyle name="Акцент5 2 12" xfId="10959"/>
    <cellStyle name="Акцент5 2 13" xfId="3726"/>
    <cellStyle name="Акцент5 2 2" xfId="484"/>
    <cellStyle name="Акцент5 2 2 2" xfId="3729"/>
    <cellStyle name="Акцент5 2 2 2 2" xfId="8700"/>
    <cellStyle name="Акцент5 2 2 2 3" xfId="6341"/>
    <cellStyle name="Акцент5 2 2 3" xfId="3728"/>
    <cellStyle name="Акцент5 2 3" xfId="485"/>
    <cellStyle name="Акцент5 2 3 2" xfId="8701"/>
    <cellStyle name="Акцент5 2 3 3" xfId="3730"/>
    <cellStyle name="Акцент5 2 4" xfId="486"/>
    <cellStyle name="Акцент5 2 4 2" xfId="8702"/>
    <cellStyle name="Акцент5 2 4 3" xfId="3731"/>
    <cellStyle name="Акцент5 2 5" xfId="487"/>
    <cellStyle name="Акцент5 2 5 2" xfId="3732"/>
    <cellStyle name="Акцент5 2 6" xfId="488"/>
    <cellStyle name="Акцент5 2 6 2" xfId="3733"/>
    <cellStyle name="Акцент5 2 7" xfId="489"/>
    <cellStyle name="Акцент5 2 7 2" xfId="3734"/>
    <cellStyle name="Акцент5 2 8" xfId="490"/>
    <cellStyle name="Акцент5 2 8 2" xfId="3735"/>
    <cellStyle name="Акцент5 2 9" xfId="491"/>
    <cellStyle name="Акцент5 2 9 2" xfId="3736"/>
    <cellStyle name="Акцент5 2_МФ тепловой баланс 2015 дубль 3" xfId="3737"/>
    <cellStyle name="Акцент5 3" xfId="492"/>
    <cellStyle name="Акцент5 3 10" xfId="493"/>
    <cellStyle name="Акцент5 3 10 2" xfId="3739"/>
    <cellStyle name="Акцент5 3 11" xfId="3740"/>
    <cellStyle name="Акцент5 3 11 2" xfId="8703"/>
    <cellStyle name="Акцент5 3 12" xfId="10960"/>
    <cellStyle name="Акцент5 3 13" xfId="3738"/>
    <cellStyle name="Акцент5 3 2" xfId="494"/>
    <cellStyle name="Акцент5 3 2 2" xfId="8704"/>
    <cellStyle name="Акцент5 3 2 3" xfId="10961"/>
    <cellStyle name="Акцент5 3 2 4" xfId="3741"/>
    <cellStyle name="Акцент5 3 3" xfId="495"/>
    <cellStyle name="Акцент5 3 3 2" xfId="8705"/>
    <cellStyle name="Акцент5 3 3 2 2" xfId="8706"/>
    <cellStyle name="Акцент5 3 3 3" xfId="3742"/>
    <cellStyle name="Акцент5 3 4" xfId="496"/>
    <cellStyle name="Акцент5 3 4 2" xfId="3743"/>
    <cellStyle name="Акцент5 3 5" xfId="497"/>
    <cellStyle name="Акцент5 3 5 2" xfId="3744"/>
    <cellStyle name="Акцент5 3 6" xfId="498"/>
    <cellStyle name="Акцент5 3 6 2" xfId="3745"/>
    <cellStyle name="Акцент5 3 7" xfId="499"/>
    <cellStyle name="Акцент5 3 7 2" xfId="3746"/>
    <cellStyle name="Акцент5 3 8" xfId="500"/>
    <cellStyle name="Акцент5 3 8 2" xfId="3747"/>
    <cellStyle name="Акцент5 3 9" xfId="501"/>
    <cellStyle name="Акцент5 3 9 2" xfId="3748"/>
    <cellStyle name="Акцент5 3_МФ тепловой баланс 2015 дубль 3" xfId="3749"/>
    <cellStyle name="Акцент5 4" xfId="3750"/>
    <cellStyle name="Акцент5 4 2" xfId="3751"/>
    <cellStyle name="Акцент5 4 3" xfId="6342"/>
    <cellStyle name="Акцент5 4 3 2" xfId="8707"/>
    <cellStyle name="Акцент5 4 3 3" xfId="8708"/>
    <cellStyle name="Акцент5 4_МФ тепловой баланс 2015 дубль 3" xfId="3752"/>
    <cellStyle name="Акцент5 5" xfId="3753"/>
    <cellStyle name="Акцент5 5 2" xfId="3754"/>
    <cellStyle name="Акцент5 5 3" xfId="6343"/>
    <cellStyle name="Акцент5 5 3 2" xfId="8709"/>
    <cellStyle name="Акцент5 5 3 3" xfId="8710"/>
    <cellStyle name="Акцент5 5_МФ тепловой баланс 2015 дубль 3" xfId="3755"/>
    <cellStyle name="Акцент5 6" xfId="3756"/>
    <cellStyle name="Акцент5 6 2" xfId="3757"/>
    <cellStyle name="Акцент5 6 3" xfId="6344"/>
    <cellStyle name="Акцент5 6 3 2" xfId="8711"/>
    <cellStyle name="Акцент5 6 3 3" xfId="8712"/>
    <cellStyle name="Акцент5 6_МФ тепловой баланс 2015 дубль 3" xfId="3758"/>
    <cellStyle name="Акцент5 7" xfId="3759"/>
    <cellStyle name="Акцент5 7 2" xfId="3760"/>
    <cellStyle name="Акцент5 7 3" xfId="6345"/>
    <cellStyle name="Акцент5 7 3 2" xfId="8713"/>
    <cellStyle name="Акцент5 7 3 3" xfId="8714"/>
    <cellStyle name="Акцент5 7_МФ тепловой баланс 2015 дубль 3" xfId="3761"/>
    <cellStyle name="Акцент5 8" xfId="3762"/>
    <cellStyle name="Акцент5 8 2" xfId="3763"/>
    <cellStyle name="Акцент5 8 3" xfId="8715"/>
    <cellStyle name="Акцент5 8 4" xfId="8716"/>
    <cellStyle name="Акцент5 9" xfId="3764"/>
    <cellStyle name="Акцент5 9 2" xfId="3765"/>
    <cellStyle name="Акцент5 9 3" xfId="8717"/>
    <cellStyle name="Акцент6" xfId="502"/>
    <cellStyle name="Акцент6 10" xfId="3766"/>
    <cellStyle name="Акцент6 10 2" xfId="8718"/>
    <cellStyle name="Акцент6 10 3" xfId="8719"/>
    <cellStyle name="Акцент6 11" xfId="8720"/>
    <cellStyle name="Акцент6 11 2" xfId="8721"/>
    <cellStyle name="Акцент6 11 3" xfId="8722"/>
    <cellStyle name="Акцент6 11 4" xfId="8723"/>
    <cellStyle name="Акцент6 12" xfId="8724"/>
    <cellStyle name="Акцент6 12 2" xfId="8725"/>
    <cellStyle name="Акцент6 12 3" xfId="8726"/>
    <cellStyle name="Акцент6 12 4" xfId="8727"/>
    <cellStyle name="Акцент6 13" xfId="8728"/>
    <cellStyle name="Акцент6 13 2" xfId="8729"/>
    <cellStyle name="Акцент6 13 3" xfId="8730"/>
    <cellStyle name="Акцент6 14" xfId="8731"/>
    <cellStyle name="Акцент6 14 2" xfId="8732"/>
    <cellStyle name="Акцент6 14 3" xfId="8733"/>
    <cellStyle name="Акцент6 15" xfId="8734"/>
    <cellStyle name="Акцент6 15 2" xfId="8735"/>
    <cellStyle name="Акцент6 15 3" xfId="8736"/>
    <cellStyle name="Акцент6 16" xfId="8737"/>
    <cellStyle name="Акцент6 16 2" xfId="8738"/>
    <cellStyle name="Акцент6 16 3" xfId="8739"/>
    <cellStyle name="Акцент6 17" xfId="8740"/>
    <cellStyle name="Акцент6 18" xfId="8741"/>
    <cellStyle name="Акцент6 2" xfId="503"/>
    <cellStyle name="Акцент6 2 1" xfId="8742"/>
    <cellStyle name="Акцент6 2 10" xfId="504"/>
    <cellStyle name="Акцент6 2 10 2" xfId="3768"/>
    <cellStyle name="Акцент6 2 11" xfId="8743"/>
    <cellStyle name="Акцент6 2 12" xfId="10962"/>
    <cellStyle name="Акцент6 2 13" xfId="3767"/>
    <cellStyle name="Акцент6 2 2" xfId="505"/>
    <cellStyle name="Акцент6 2 2 2" xfId="3770"/>
    <cellStyle name="Акцент6 2 2 2 2" xfId="8744"/>
    <cellStyle name="Акцент6 2 2 2 3" xfId="6346"/>
    <cellStyle name="Акцент6 2 2 3" xfId="3769"/>
    <cellStyle name="Акцент6 2 3" xfId="506"/>
    <cellStyle name="Акцент6 2 3 2" xfId="8745"/>
    <cellStyle name="Акцент6 2 3 3" xfId="3771"/>
    <cellStyle name="Акцент6 2 4" xfId="507"/>
    <cellStyle name="Акцент6 2 4 2" xfId="8746"/>
    <cellStyle name="Акцент6 2 4 3" xfId="3772"/>
    <cellStyle name="Акцент6 2 5" xfId="508"/>
    <cellStyle name="Акцент6 2 5 2" xfId="3773"/>
    <cellStyle name="Акцент6 2 6" xfId="509"/>
    <cellStyle name="Акцент6 2 6 2" xfId="3774"/>
    <cellStyle name="Акцент6 2 7" xfId="510"/>
    <cellStyle name="Акцент6 2 7 2" xfId="3775"/>
    <cellStyle name="Акцент6 2 8" xfId="511"/>
    <cellStyle name="Акцент6 2 8 2" xfId="3776"/>
    <cellStyle name="Акцент6 2 9" xfId="512"/>
    <cellStyle name="Акцент6 2 9 2" xfId="3777"/>
    <cellStyle name="Акцент6 2_МФ тепловой баланс 2015 дубль 3" xfId="3778"/>
    <cellStyle name="Акцент6 3" xfId="513"/>
    <cellStyle name="Акцент6 3 10" xfId="514"/>
    <cellStyle name="Акцент6 3 10 2" xfId="3780"/>
    <cellStyle name="Акцент6 3 11" xfId="3781"/>
    <cellStyle name="Акцент6 3 11 2" xfId="8747"/>
    <cellStyle name="Акцент6 3 12" xfId="10963"/>
    <cellStyle name="Акцент6 3 13" xfId="3779"/>
    <cellStyle name="Акцент6 3 2" xfId="515"/>
    <cellStyle name="Акцент6 3 2 2" xfId="8748"/>
    <cellStyle name="Акцент6 3 2 3" xfId="10964"/>
    <cellStyle name="Акцент6 3 2 4" xfId="3782"/>
    <cellStyle name="Акцент6 3 3" xfId="516"/>
    <cellStyle name="Акцент6 3 3 2" xfId="8749"/>
    <cellStyle name="Акцент6 3 3 2 2" xfId="8750"/>
    <cellStyle name="Акцент6 3 3 3" xfId="3783"/>
    <cellStyle name="Акцент6 3 4" xfId="517"/>
    <cellStyle name="Акцент6 3 4 2" xfId="3784"/>
    <cellStyle name="Акцент6 3 5" xfId="518"/>
    <cellStyle name="Акцент6 3 5 2" xfId="3785"/>
    <cellStyle name="Акцент6 3 6" xfId="519"/>
    <cellStyle name="Акцент6 3 6 2" xfId="3786"/>
    <cellStyle name="Акцент6 3 7" xfId="520"/>
    <cellStyle name="Акцент6 3 7 2" xfId="3787"/>
    <cellStyle name="Акцент6 3 8" xfId="521"/>
    <cellStyle name="Акцент6 3 8 2" xfId="3788"/>
    <cellStyle name="Акцент6 3 9" xfId="522"/>
    <cellStyle name="Акцент6 3 9 2" xfId="3789"/>
    <cellStyle name="Акцент6 3_МФ тепловой баланс 2015 дубль 3" xfId="3790"/>
    <cellStyle name="Акцент6 4" xfId="3791"/>
    <cellStyle name="Акцент6 4 2" xfId="3792"/>
    <cellStyle name="Акцент6 4 3" xfId="6347"/>
    <cellStyle name="Акцент6 4 3 2" xfId="8751"/>
    <cellStyle name="Акцент6 4 3 3" xfId="8752"/>
    <cellStyle name="Акцент6 4_МФ тепловой баланс 2015 дубль 3" xfId="3793"/>
    <cellStyle name="Акцент6 5" xfId="3794"/>
    <cellStyle name="Акцент6 5 2" xfId="3795"/>
    <cellStyle name="Акцент6 5 3" xfId="6348"/>
    <cellStyle name="Акцент6 5 3 2" xfId="8753"/>
    <cellStyle name="Акцент6 5 3 3" xfId="8754"/>
    <cellStyle name="Акцент6 5_МФ тепловой баланс 2015 дубль 3" xfId="3796"/>
    <cellStyle name="Акцент6 6" xfId="3797"/>
    <cellStyle name="Акцент6 6 2" xfId="3798"/>
    <cellStyle name="Акцент6 6 3" xfId="6349"/>
    <cellStyle name="Акцент6 6 3 2" xfId="8755"/>
    <cellStyle name="Акцент6 6 3 3" xfId="8756"/>
    <cellStyle name="Акцент6 6_МФ тепловой баланс 2015 дубль 3" xfId="3799"/>
    <cellStyle name="Акцент6 7" xfId="3800"/>
    <cellStyle name="Акцент6 7 2" xfId="3801"/>
    <cellStyle name="Акцент6 7 3" xfId="6350"/>
    <cellStyle name="Акцент6 7 3 2" xfId="8757"/>
    <cellStyle name="Акцент6 7 3 3" xfId="8758"/>
    <cellStyle name="Акцент6 7_МФ тепловой баланс 2015 дубль 3" xfId="3802"/>
    <cellStyle name="Акцент6 8" xfId="3803"/>
    <cellStyle name="Акцент6 8 2" xfId="3804"/>
    <cellStyle name="Акцент6 8 3" xfId="8759"/>
    <cellStyle name="Акцент6 8 4" xfId="8760"/>
    <cellStyle name="Акцент6 9" xfId="3805"/>
    <cellStyle name="Акцент6 9 2" xfId="3806"/>
    <cellStyle name="Акцент6 9 3" xfId="8761"/>
    <cellStyle name="Беззащитный" xfId="3807"/>
    <cellStyle name="Ввод " xfId="523"/>
    <cellStyle name="Ввод  10" xfId="3808"/>
    <cellStyle name="Ввод  10 2" xfId="3809"/>
    <cellStyle name="Ввод  10 3" xfId="8762"/>
    <cellStyle name="Ввод  11" xfId="3810"/>
    <cellStyle name="Ввод  11 2" xfId="8763"/>
    <cellStyle name="Ввод  11 3" xfId="8764"/>
    <cellStyle name="Ввод  12" xfId="3811"/>
    <cellStyle name="Ввод  12 2" xfId="8765"/>
    <cellStyle name="Ввод  12 3" xfId="8766"/>
    <cellStyle name="Ввод  13" xfId="3812"/>
    <cellStyle name="Ввод  13 2" xfId="8767"/>
    <cellStyle name="Ввод  13 3" xfId="8768"/>
    <cellStyle name="Ввод  14" xfId="3813"/>
    <cellStyle name="Ввод  14 2" xfId="8769"/>
    <cellStyle name="Ввод  14 3" xfId="8770"/>
    <cellStyle name="Ввод  15" xfId="3814"/>
    <cellStyle name="Ввод  15 2" xfId="8771"/>
    <cellStyle name="Ввод  15 3" xfId="8772"/>
    <cellStyle name="Ввод  16" xfId="3815"/>
    <cellStyle name="Ввод  16 2" xfId="8773"/>
    <cellStyle name="Ввод  16 3" xfId="8774"/>
    <cellStyle name="Ввод  17" xfId="3816"/>
    <cellStyle name="Ввод  18" xfId="8775"/>
    <cellStyle name="Ввод  18 2" xfId="8776"/>
    <cellStyle name="Ввод  2" xfId="524"/>
    <cellStyle name="Ввод  2 1" xfId="8777"/>
    <cellStyle name="Ввод  2 10" xfId="525"/>
    <cellStyle name="Ввод  2 10 2" xfId="3818"/>
    <cellStyle name="Ввод  2 11" xfId="8778"/>
    <cellStyle name="Ввод  2 12" xfId="10965"/>
    <cellStyle name="Ввод  2 13" xfId="3817"/>
    <cellStyle name="Ввод  2 2" xfId="526"/>
    <cellStyle name="Ввод  2 2 2" xfId="3820"/>
    <cellStyle name="Ввод  2 2 2 2" xfId="8779"/>
    <cellStyle name="Ввод  2 2 2 3" xfId="6351"/>
    <cellStyle name="Ввод  2 2 3" xfId="3819"/>
    <cellStyle name="Ввод  2 3" xfId="527"/>
    <cellStyle name="Ввод  2 3 2" xfId="8780"/>
    <cellStyle name="Ввод  2 3 3" xfId="3821"/>
    <cellStyle name="Ввод  2 4" xfId="528"/>
    <cellStyle name="Ввод  2 4 2" xfId="8781"/>
    <cellStyle name="Ввод  2 4 3" xfId="3822"/>
    <cellStyle name="Ввод  2 5" xfId="529"/>
    <cellStyle name="Ввод  2 5 2" xfId="3823"/>
    <cellStyle name="Ввод  2 6" xfId="530"/>
    <cellStyle name="Ввод  2 6 2" xfId="3824"/>
    <cellStyle name="Ввод  2 7" xfId="531"/>
    <cellStyle name="Ввод  2 7 2" xfId="3825"/>
    <cellStyle name="Ввод  2 8" xfId="532"/>
    <cellStyle name="Ввод  2 8 2" xfId="3826"/>
    <cellStyle name="Ввод  2 9" xfId="533"/>
    <cellStyle name="Ввод  2 9 2" xfId="3827"/>
    <cellStyle name="Ввод  2_46EE.2011(v1.0)" xfId="3828"/>
    <cellStyle name="Ввод  3" xfId="534"/>
    <cellStyle name="Ввод  3 10" xfId="535"/>
    <cellStyle name="Ввод  3 10 2" xfId="3830"/>
    <cellStyle name="Ввод  3 11" xfId="3831"/>
    <cellStyle name="Ввод  3 11 2" xfId="8782"/>
    <cellStyle name="Ввод  3 12" xfId="10966"/>
    <cellStyle name="Ввод  3 12 2" xfId="10967"/>
    <cellStyle name="Ввод  3 13" xfId="3829"/>
    <cellStyle name="Ввод  3 2" xfId="536"/>
    <cellStyle name="Ввод  3 2 2" xfId="8783"/>
    <cellStyle name="Ввод  3 2 3" xfId="10968"/>
    <cellStyle name="Ввод  3 2 4" xfId="3832"/>
    <cellStyle name="Ввод  3 3" xfId="537"/>
    <cellStyle name="Ввод  3 3 2" xfId="3834"/>
    <cellStyle name="Ввод  3 3 2 2" xfId="8784"/>
    <cellStyle name="Ввод  3 3 2 3" xfId="6352"/>
    <cellStyle name="Ввод  3 3 3" xfId="8785"/>
    <cellStyle name="Ввод  3 3 4" xfId="3833"/>
    <cellStyle name="Ввод  3 4" xfId="538"/>
    <cellStyle name="Ввод  3 4 2" xfId="8786"/>
    <cellStyle name="Ввод  3 4 3" xfId="3835"/>
    <cellStyle name="Ввод  3 5" xfId="539"/>
    <cellStyle name="Ввод  3 5 2" xfId="3836"/>
    <cellStyle name="Ввод  3 6" xfId="540"/>
    <cellStyle name="Ввод  3 6 2" xfId="3837"/>
    <cellStyle name="Ввод  3 7" xfId="541"/>
    <cellStyle name="Ввод  3 7 2" xfId="3838"/>
    <cellStyle name="Ввод  3 8" xfId="542"/>
    <cellStyle name="Ввод  3 8 2" xfId="3839"/>
    <cellStyle name="Ввод  3 9" xfId="543"/>
    <cellStyle name="Ввод  3 9 2" xfId="3840"/>
    <cellStyle name="Ввод  3_46EE.2011(v1.0)" xfId="3841"/>
    <cellStyle name="Ввод  4" xfId="3842"/>
    <cellStyle name="Ввод  4 2" xfId="3843"/>
    <cellStyle name="Ввод  4 3" xfId="3844"/>
    <cellStyle name="Ввод  4 4" xfId="8787"/>
    <cellStyle name="Ввод  4 5" xfId="10969"/>
    <cellStyle name="Ввод  4_46EE.2011(v1.0)" xfId="3845"/>
    <cellStyle name="Ввод  5" xfId="3846"/>
    <cellStyle name="Ввод  5 2" xfId="3847"/>
    <cellStyle name="Ввод  5 3" xfId="3848"/>
    <cellStyle name="Ввод  5 4" xfId="8788"/>
    <cellStyle name="Ввод  5 5" xfId="10970"/>
    <cellStyle name="Ввод  5_46EE.2011(v1.0)" xfId="3849"/>
    <cellStyle name="Ввод  6" xfId="3850"/>
    <cellStyle name="Ввод  6 2" xfId="3851"/>
    <cellStyle name="Ввод  6 3" xfId="3852"/>
    <cellStyle name="Ввод  6 4" xfId="8789"/>
    <cellStyle name="Ввод  6 5" xfId="10971"/>
    <cellStyle name="Ввод  6_46EE.2011(v1.0)" xfId="3853"/>
    <cellStyle name="Ввод  7" xfId="3854"/>
    <cellStyle name="Ввод  7 2" xfId="3855"/>
    <cellStyle name="Ввод  7 3" xfId="3856"/>
    <cellStyle name="Ввод  7 4" xfId="8790"/>
    <cellStyle name="Ввод  7 5" xfId="10972"/>
    <cellStyle name="Ввод  7_46EE.2011(v1.0)" xfId="3857"/>
    <cellStyle name="Ввод  8" xfId="3858"/>
    <cellStyle name="Ввод  8 2" xfId="3859"/>
    <cellStyle name="Ввод  8 3" xfId="3860"/>
    <cellStyle name="Ввод  8 4" xfId="8791"/>
    <cellStyle name="Ввод  8 5" xfId="8792"/>
    <cellStyle name="Ввод  8_46EE.2011(v1.0)" xfId="3861"/>
    <cellStyle name="Ввод  9" xfId="3862"/>
    <cellStyle name="Ввод  9 2" xfId="3863"/>
    <cellStyle name="Ввод  9 3" xfId="3864"/>
    <cellStyle name="Ввод  9_46EE.2011(v1.0)" xfId="3865"/>
    <cellStyle name="Ввод данных" xfId="8793"/>
    <cellStyle name="Верт. заголовок" xfId="3866"/>
    <cellStyle name="Вес_продукта" xfId="3867"/>
    <cellStyle name="Вывод" xfId="544"/>
    <cellStyle name="Вывод 10" xfId="3868"/>
    <cellStyle name="Вывод 10 2" xfId="8794"/>
    <cellStyle name="Вывод 10 3" xfId="8795"/>
    <cellStyle name="Вывод 11" xfId="8796"/>
    <cellStyle name="Вывод 11 2" xfId="8797"/>
    <cellStyle name="Вывод 11 3" xfId="8798"/>
    <cellStyle name="Вывод 11 4" xfId="8799"/>
    <cellStyle name="Вывод 12" xfId="8800"/>
    <cellStyle name="Вывод 12 2" xfId="8801"/>
    <cellStyle name="Вывод 12 3" xfId="8802"/>
    <cellStyle name="Вывод 12 4" xfId="8803"/>
    <cellStyle name="Вывод 13" xfId="8804"/>
    <cellStyle name="Вывод 13 2" xfId="8805"/>
    <cellStyle name="Вывод 13 3" xfId="8806"/>
    <cellStyle name="Вывод 14" xfId="8807"/>
    <cellStyle name="Вывод 14 2" xfId="8808"/>
    <cellStyle name="Вывод 14 3" xfId="8809"/>
    <cellStyle name="Вывод 15" xfId="8810"/>
    <cellStyle name="Вывод 15 2" xfId="8811"/>
    <cellStyle name="Вывод 15 3" xfId="8812"/>
    <cellStyle name="Вывод 16" xfId="8813"/>
    <cellStyle name="Вывод 16 2" xfId="8814"/>
    <cellStyle name="Вывод 16 3" xfId="8815"/>
    <cellStyle name="Вывод 17" xfId="8816"/>
    <cellStyle name="Вывод 18" xfId="8817"/>
    <cellStyle name="Вывод 2" xfId="545"/>
    <cellStyle name="Вывод 2 1" xfId="8818"/>
    <cellStyle name="Вывод 2 10" xfId="546"/>
    <cellStyle name="Вывод 2 10 2" xfId="3870"/>
    <cellStyle name="Вывод 2 11" xfId="8819"/>
    <cellStyle name="Вывод 2 12" xfId="10973"/>
    <cellStyle name="Вывод 2 13" xfId="3869"/>
    <cellStyle name="Вывод 2 2" xfId="547"/>
    <cellStyle name="Вывод 2 2 2" xfId="3872"/>
    <cellStyle name="Вывод 2 2 2 2" xfId="8820"/>
    <cellStyle name="Вывод 2 2 2 3" xfId="6353"/>
    <cellStyle name="Вывод 2 2 3" xfId="3871"/>
    <cellStyle name="Вывод 2 3" xfId="548"/>
    <cellStyle name="Вывод 2 3 2" xfId="8821"/>
    <cellStyle name="Вывод 2 3 3" xfId="3873"/>
    <cellStyle name="Вывод 2 4" xfId="549"/>
    <cellStyle name="Вывод 2 4 2" xfId="8822"/>
    <cellStyle name="Вывод 2 4 3" xfId="3874"/>
    <cellStyle name="Вывод 2 5" xfId="550"/>
    <cellStyle name="Вывод 2 5 2" xfId="3875"/>
    <cellStyle name="Вывод 2 6" xfId="551"/>
    <cellStyle name="Вывод 2 6 2" xfId="3876"/>
    <cellStyle name="Вывод 2 7" xfId="552"/>
    <cellStyle name="Вывод 2 7 2" xfId="3877"/>
    <cellStyle name="Вывод 2 8" xfId="553"/>
    <cellStyle name="Вывод 2 8 2" xfId="3878"/>
    <cellStyle name="Вывод 2 9" xfId="554"/>
    <cellStyle name="Вывод 2 9 2" xfId="3879"/>
    <cellStyle name="Вывод 2_46EE.2011(v1.0)" xfId="3880"/>
    <cellStyle name="Вывод 3" xfId="555"/>
    <cellStyle name="Вывод 3 10" xfId="556"/>
    <cellStyle name="Вывод 3 10 2" xfId="3882"/>
    <cellStyle name="Вывод 3 11" xfId="3883"/>
    <cellStyle name="Вывод 3 11 2" xfId="8823"/>
    <cellStyle name="Вывод 3 12" xfId="10974"/>
    <cellStyle name="Вывод 3 13" xfId="3881"/>
    <cellStyle name="Вывод 3 2" xfId="557"/>
    <cellStyle name="Вывод 3 2 2" xfId="8824"/>
    <cellStyle name="Вывод 3 2 3" xfId="10975"/>
    <cellStyle name="Вывод 3 2 4" xfId="3884"/>
    <cellStyle name="Вывод 3 3" xfId="558"/>
    <cellStyle name="Вывод 3 3 2" xfId="8825"/>
    <cellStyle name="Вывод 3 3 2 2" xfId="8826"/>
    <cellStyle name="Вывод 3 3 3" xfId="3885"/>
    <cellStyle name="Вывод 3 4" xfId="559"/>
    <cellStyle name="Вывод 3 4 2" xfId="3886"/>
    <cellStyle name="Вывод 3 5" xfId="560"/>
    <cellStyle name="Вывод 3 5 2" xfId="3887"/>
    <cellStyle name="Вывод 3 6" xfId="561"/>
    <cellStyle name="Вывод 3 6 2" xfId="3888"/>
    <cellStyle name="Вывод 3 7" xfId="562"/>
    <cellStyle name="Вывод 3 7 2" xfId="3889"/>
    <cellStyle name="Вывод 3 8" xfId="563"/>
    <cellStyle name="Вывод 3 8 2" xfId="3890"/>
    <cellStyle name="Вывод 3 9" xfId="564"/>
    <cellStyle name="Вывод 3 9 2" xfId="3891"/>
    <cellStyle name="Вывод 3_46EE.2011(v1.0)" xfId="3892"/>
    <cellStyle name="Вывод 4" xfId="3893"/>
    <cellStyle name="Вывод 4 2" xfId="3894"/>
    <cellStyle name="Вывод 4 3" xfId="6354"/>
    <cellStyle name="Вывод 4 3 2" xfId="8827"/>
    <cellStyle name="Вывод 4 3 3" xfId="8828"/>
    <cellStyle name="Вывод 4_46EE.2011(v1.0)" xfId="3895"/>
    <cellStyle name="Вывод 5" xfId="3896"/>
    <cellStyle name="Вывод 5 2" xfId="3897"/>
    <cellStyle name="Вывод 5 3" xfId="6355"/>
    <cellStyle name="Вывод 5 3 2" xfId="8829"/>
    <cellStyle name="Вывод 5 3 3" xfId="8830"/>
    <cellStyle name="Вывод 5_46EE.2011(v1.0)" xfId="3898"/>
    <cellStyle name="Вывод 6" xfId="3899"/>
    <cellStyle name="Вывод 6 2" xfId="3900"/>
    <cellStyle name="Вывод 6 3" xfId="6356"/>
    <cellStyle name="Вывод 6 3 2" xfId="8831"/>
    <cellStyle name="Вывод 6 3 3" xfId="8832"/>
    <cellStyle name="Вывод 6_46EE.2011(v1.0)" xfId="3901"/>
    <cellStyle name="Вывод 7" xfId="3902"/>
    <cellStyle name="Вывод 7 2" xfId="3903"/>
    <cellStyle name="Вывод 7 3" xfId="6357"/>
    <cellStyle name="Вывод 7 3 2" xfId="8833"/>
    <cellStyle name="Вывод 7 3 3" xfId="8834"/>
    <cellStyle name="Вывод 7_46EE.2011(v1.0)" xfId="3904"/>
    <cellStyle name="Вывод 8" xfId="3905"/>
    <cellStyle name="Вывод 8 2" xfId="3906"/>
    <cellStyle name="Вывод 8 3" xfId="8835"/>
    <cellStyle name="Вывод 8 4" xfId="8836"/>
    <cellStyle name="Вывод 8_46EE.2011(v1.0)" xfId="3907"/>
    <cellStyle name="Вывод 9" xfId="3908"/>
    <cellStyle name="Вывод 9 2" xfId="3909"/>
    <cellStyle name="Вывод 9 3" xfId="8837"/>
    <cellStyle name="Вывод 9_46EE.2011(v1.0)" xfId="3910"/>
    <cellStyle name="Вычисление" xfId="565"/>
    <cellStyle name="Вычисление 10" xfId="3911"/>
    <cellStyle name="Вычисление 10 2" xfId="8838"/>
    <cellStyle name="Вычисление 10 3" xfId="8839"/>
    <cellStyle name="Вычисление 11" xfId="8840"/>
    <cellStyle name="Вычисление 11 2" xfId="8841"/>
    <cellStyle name="Вычисление 11 3" xfId="8842"/>
    <cellStyle name="Вычисление 11 4" xfId="8843"/>
    <cellStyle name="Вычисление 12" xfId="8844"/>
    <cellStyle name="Вычисление 12 2" xfId="8845"/>
    <cellStyle name="Вычисление 12 3" xfId="8846"/>
    <cellStyle name="Вычисление 12 4" xfId="8847"/>
    <cellStyle name="Вычисление 13" xfId="8848"/>
    <cellStyle name="Вычисление 13 2" xfId="8849"/>
    <cellStyle name="Вычисление 13 3" xfId="8850"/>
    <cellStyle name="Вычисление 14" xfId="8851"/>
    <cellStyle name="Вычисление 14 2" xfId="8852"/>
    <cellStyle name="Вычисление 14 3" xfId="8853"/>
    <cellStyle name="Вычисление 15" xfId="8854"/>
    <cellStyle name="Вычисление 15 2" xfId="8855"/>
    <cellStyle name="Вычисление 15 3" xfId="8856"/>
    <cellStyle name="Вычисление 16" xfId="8857"/>
    <cellStyle name="Вычисление 16 2" xfId="8858"/>
    <cellStyle name="Вычисление 16 3" xfId="8859"/>
    <cellStyle name="Вычисление 17" xfId="8860"/>
    <cellStyle name="Вычисление 18" xfId="8861"/>
    <cellStyle name="Вычисление 2" xfId="566"/>
    <cellStyle name="Вычисление 2 1" xfId="8862"/>
    <cellStyle name="Вычисление 2 10" xfId="567"/>
    <cellStyle name="Вычисление 2 10 2" xfId="3913"/>
    <cellStyle name="Вычисление 2 11" xfId="8863"/>
    <cellStyle name="Вычисление 2 12" xfId="10976"/>
    <cellStyle name="Вычисление 2 13" xfId="3912"/>
    <cellStyle name="Вычисление 2 2" xfId="568"/>
    <cellStyle name="Вычисление 2 2 2" xfId="3915"/>
    <cellStyle name="Вычисление 2 2 2 2" xfId="8864"/>
    <cellStyle name="Вычисление 2 2 2 3" xfId="6358"/>
    <cellStyle name="Вычисление 2 2 3" xfId="3914"/>
    <cellStyle name="Вычисление 2 3" xfId="569"/>
    <cellStyle name="Вычисление 2 3 2" xfId="8865"/>
    <cellStyle name="Вычисление 2 3 3" xfId="3916"/>
    <cellStyle name="Вычисление 2 4" xfId="570"/>
    <cellStyle name="Вычисление 2 4 2" xfId="8866"/>
    <cellStyle name="Вычисление 2 4 3" xfId="3917"/>
    <cellStyle name="Вычисление 2 5" xfId="571"/>
    <cellStyle name="Вычисление 2 5 2" xfId="3918"/>
    <cellStyle name="Вычисление 2 6" xfId="572"/>
    <cellStyle name="Вычисление 2 6 2" xfId="3919"/>
    <cellStyle name="Вычисление 2 7" xfId="573"/>
    <cellStyle name="Вычисление 2 7 2" xfId="3920"/>
    <cellStyle name="Вычисление 2 8" xfId="574"/>
    <cellStyle name="Вычисление 2 8 2" xfId="3921"/>
    <cellStyle name="Вычисление 2 9" xfId="575"/>
    <cellStyle name="Вычисление 2 9 2" xfId="3922"/>
    <cellStyle name="Вычисление 2_46EE.2011(v1.0)" xfId="3923"/>
    <cellStyle name="Вычисление 3" xfId="576"/>
    <cellStyle name="Вычисление 3 10" xfId="577"/>
    <cellStyle name="Вычисление 3 10 2" xfId="3925"/>
    <cellStyle name="Вычисление 3 11" xfId="3926"/>
    <cellStyle name="Вычисление 3 11 2" xfId="8867"/>
    <cellStyle name="Вычисление 3 12" xfId="10977"/>
    <cellStyle name="Вычисление 3 13" xfId="3924"/>
    <cellStyle name="Вычисление 3 2" xfId="578"/>
    <cellStyle name="Вычисление 3 2 2" xfId="8868"/>
    <cellStyle name="Вычисление 3 2 3" xfId="10978"/>
    <cellStyle name="Вычисление 3 2 4" xfId="3927"/>
    <cellStyle name="Вычисление 3 3" xfId="579"/>
    <cellStyle name="Вычисление 3 3 2" xfId="8869"/>
    <cellStyle name="Вычисление 3 3 2 2" xfId="8870"/>
    <cellStyle name="Вычисление 3 3 3" xfId="3928"/>
    <cellStyle name="Вычисление 3 4" xfId="580"/>
    <cellStyle name="Вычисление 3 4 2" xfId="3929"/>
    <cellStyle name="Вычисление 3 5" xfId="581"/>
    <cellStyle name="Вычисление 3 5 2" xfId="3930"/>
    <cellStyle name="Вычисление 3 6" xfId="582"/>
    <cellStyle name="Вычисление 3 6 2" xfId="3931"/>
    <cellStyle name="Вычисление 3 7" xfId="583"/>
    <cellStyle name="Вычисление 3 7 2" xfId="3932"/>
    <cellStyle name="Вычисление 3 8" xfId="584"/>
    <cellStyle name="Вычисление 3 8 2" xfId="3933"/>
    <cellStyle name="Вычисление 3 9" xfId="585"/>
    <cellStyle name="Вычисление 3 9 2" xfId="3934"/>
    <cellStyle name="Вычисление 3_46EE.2011(v1.0)" xfId="3935"/>
    <cellStyle name="Вычисление 4" xfId="3936"/>
    <cellStyle name="Вычисление 4 2" xfId="3937"/>
    <cellStyle name="Вычисление 4 3" xfId="6359"/>
    <cellStyle name="Вычисление 4 3 2" xfId="8871"/>
    <cellStyle name="Вычисление 4 3 3" xfId="8872"/>
    <cellStyle name="Вычисление 4_46EE.2011(v1.0)" xfId="3938"/>
    <cellStyle name="Вычисление 5" xfId="3939"/>
    <cellStyle name="Вычисление 5 2" xfId="3940"/>
    <cellStyle name="Вычисление 5 3" xfId="6360"/>
    <cellStyle name="Вычисление 5 3 2" xfId="8873"/>
    <cellStyle name="Вычисление 5 3 3" xfId="8874"/>
    <cellStyle name="Вычисление 5_46EE.2011(v1.0)" xfId="3941"/>
    <cellStyle name="Вычисление 6" xfId="3942"/>
    <cellStyle name="Вычисление 6 2" xfId="3943"/>
    <cellStyle name="Вычисление 6 3" xfId="6361"/>
    <cellStyle name="Вычисление 6 3 2" xfId="8875"/>
    <cellStyle name="Вычисление 6 3 3" xfId="8876"/>
    <cellStyle name="Вычисление 6_46EE.2011(v1.0)" xfId="3944"/>
    <cellStyle name="Вычисление 7" xfId="3945"/>
    <cellStyle name="Вычисление 7 2" xfId="3946"/>
    <cellStyle name="Вычисление 7 3" xfId="6362"/>
    <cellStyle name="Вычисление 7 3 2" xfId="8877"/>
    <cellStyle name="Вычисление 7 3 3" xfId="8878"/>
    <cellStyle name="Вычисление 7_46EE.2011(v1.0)" xfId="3947"/>
    <cellStyle name="Вычисление 8" xfId="3948"/>
    <cellStyle name="Вычисление 8 2" xfId="3949"/>
    <cellStyle name="Вычисление 8 3" xfId="8879"/>
    <cellStyle name="Вычисление 8 4" xfId="8880"/>
    <cellStyle name="Вычисление 8_46EE.2011(v1.0)" xfId="3950"/>
    <cellStyle name="Вычисление 9" xfId="3951"/>
    <cellStyle name="Вычисление 9 2" xfId="3952"/>
    <cellStyle name="Вычисление 9 3" xfId="8881"/>
    <cellStyle name="Вычисление 9_46EE.2011(v1.0)" xfId="3953"/>
    <cellStyle name="Гиперссылка 2" xfId="3954"/>
    <cellStyle name="Гиперссылка 2 10" xfId="3955"/>
    <cellStyle name="Гиперссылка 2 11" xfId="3956"/>
    <cellStyle name="Гиперссылка 2 12" xfId="3957"/>
    <cellStyle name="Гиперссылка 2 13" xfId="3958"/>
    <cellStyle name="Гиперссылка 2 14" xfId="3959"/>
    <cellStyle name="Гиперссылка 2 15" xfId="3960"/>
    <cellStyle name="Гиперссылка 2 16" xfId="3961"/>
    <cellStyle name="Гиперссылка 2 17" xfId="3962"/>
    <cellStyle name="Гиперссылка 2 18" xfId="6650"/>
    <cellStyle name="Гиперссылка 2 2" xfId="3963"/>
    <cellStyle name="Гиперссылка 2 2 10" xfId="3964"/>
    <cellStyle name="Гиперссылка 2 2 11" xfId="3965"/>
    <cellStyle name="Гиперссылка 2 2 12" xfId="3966"/>
    <cellStyle name="Гиперссылка 2 2 13" xfId="3967"/>
    <cellStyle name="Гиперссылка 2 2 14" xfId="3968"/>
    <cellStyle name="Гиперссылка 2 2 15" xfId="3969"/>
    <cellStyle name="Гиперссылка 2 2 16" xfId="3970"/>
    <cellStyle name="Гиперссылка 2 2 17" xfId="3971"/>
    <cellStyle name="Гиперссылка 2 2 18" xfId="8882"/>
    <cellStyle name="Гиперссылка 2 2 19" xfId="8883"/>
    <cellStyle name="Гиперссылка 2 2 2" xfId="3972"/>
    <cellStyle name="Гиперссылка 2 2 2 2" xfId="3973"/>
    <cellStyle name="Гиперссылка 2 2 2 3" xfId="3974"/>
    <cellStyle name="Гиперссылка 2 2 20" xfId="10979"/>
    <cellStyle name="Гиперссылка 2 2 3" xfId="3975"/>
    <cellStyle name="Гиперссылка 2 2 4" xfId="3976"/>
    <cellStyle name="Гиперссылка 2 2 5" xfId="3977"/>
    <cellStyle name="Гиперссылка 2 2 6" xfId="3978"/>
    <cellStyle name="Гиперссылка 2 2 7" xfId="3979"/>
    <cellStyle name="Гиперссылка 2 2 8" xfId="3980"/>
    <cellStyle name="Гиперссылка 2 2 9" xfId="3981"/>
    <cellStyle name="Гиперссылка 2 3" xfId="3982"/>
    <cellStyle name="Гиперссылка 2 4" xfId="3983"/>
    <cellStyle name="Гиперссылка 2 5" xfId="3984"/>
    <cellStyle name="Гиперссылка 2 6" xfId="3985"/>
    <cellStyle name="Гиперссылка 2 7" xfId="3986"/>
    <cellStyle name="Гиперссылка 2 8" xfId="3987"/>
    <cellStyle name="Гиперссылка 2 9" xfId="3988"/>
    <cellStyle name="Гиперссылка 3" xfId="3989"/>
    <cellStyle name="Гиперссылка 3 2" xfId="3990"/>
    <cellStyle name="Гиперссылка 3 3" xfId="8884"/>
    <cellStyle name="Гиперссылка 4" xfId="3991"/>
    <cellStyle name="Гиперссылка 4 2" xfId="3992"/>
    <cellStyle name="Гиперссылка 5" xfId="6363"/>
    <cellStyle name="Гиперссылка 5 2" xfId="10980"/>
    <cellStyle name="Гиперссылка 6" xfId="6364"/>
    <cellStyle name="Гиперссылка 7" xfId="6365"/>
    <cellStyle name="Гиперссылка 7 2" xfId="8885"/>
    <cellStyle name="Группа" xfId="3993"/>
    <cellStyle name="Группа 0" xfId="3994"/>
    <cellStyle name="Группа 1" xfId="3995"/>
    <cellStyle name="Группа 2" xfId="3996"/>
    <cellStyle name="Группа 3" xfId="3997"/>
    <cellStyle name="Группа 4" xfId="3998"/>
    <cellStyle name="Группа 5" xfId="3999"/>
    <cellStyle name="Группа 6" xfId="4000"/>
    <cellStyle name="Группа 7" xfId="4001"/>
    <cellStyle name="Группа 8" xfId="4002"/>
    <cellStyle name="Группа_4DNS.UPDATE.EXAMPLE" xfId="4003"/>
    <cellStyle name="ДАТА" xfId="4004"/>
    <cellStyle name="ДАТА 2" xfId="4005"/>
    <cellStyle name="ДАТА 3" xfId="4006"/>
    <cellStyle name="ДАТА 4" xfId="4007"/>
    <cellStyle name="ДАТА 5" xfId="4008"/>
    <cellStyle name="ДАТА 6" xfId="4009"/>
    <cellStyle name="ДАТА 7" xfId="4010"/>
    <cellStyle name="ДАТА 8" xfId="4011"/>
    <cellStyle name="ДАТА 9" xfId="4012"/>
    <cellStyle name="ДАТА_1" xfId="4013"/>
    <cellStyle name="Денежный 2" xfId="4014"/>
    <cellStyle name="Денежный 2 2" xfId="4015"/>
    <cellStyle name="Денежный 2 2 2" xfId="4016"/>
    <cellStyle name="Денежный 2 2 2 2" xfId="8887"/>
    <cellStyle name="Денежный 2 2 2 3" xfId="8888"/>
    <cellStyle name="Денежный 2 2 2 4" xfId="8886"/>
    <cellStyle name="Денежный 2 2 3" xfId="8889"/>
    <cellStyle name="Денежный 2 3" xfId="6367"/>
    <cellStyle name="Денежный 2 3 2" xfId="8890"/>
    <cellStyle name="Денежный 2 4" xfId="6368"/>
    <cellStyle name="Денежный 2 5" xfId="6369"/>
    <cellStyle name="Денежный 2 6" xfId="8891"/>
    <cellStyle name="Денежный 2 7" xfId="8892"/>
    <cellStyle name="Денежный 2 8" xfId="10981"/>
    <cellStyle name="Денежный 2 9" xfId="6366"/>
    <cellStyle name="Денежный 2_INDEX.STATION.2012(v1.0)_" xfId="4017"/>
    <cellStyle name="Денежный 3" xfId="8893"/>
    <cellStyle name="Денежный 3 2" xfId="8894"/>
    <cellStyle name="Денежный 3 3" xfId="8895"/>
    <cellStyle name="Денежный 4" xfId="8896"/>
    <cellStyle name="Денежный 4 2" xfId="8897"/>
    <cellStyle name="Денежный 5" xfId="8898"/>
    <cellStyle name="Денежный 6" xfId="8899"/>
    <cellStyle name="Є_x0004_ЄЄЄЄ_x0004_ЄЄ_x0004_" xfId="4018"/>
    <cellStyle name="Є_x0004_ЄЄЄЄ_x0004_ЄЄ_x0004_ 2" xfId="4019"/>
    <cellStyle name="Є_x0004_ЄЄЄЄ_x0004_ЄЄ_x0004_ 2 2" xfId="8900"/>
    <cellStyle name="Є_x0004_ЄЄЄЄ_x0004_ЄЄ_x0004_ 3" xfId="8901"/>
    <cellStyle name="Заголовок" xfId="4020"/>
    <cellStyle name="Заголовок 1" xfId="586"/>
    <cellStyle name="Заголовок 1 10" xfId="4021"/>
    <cellStyle name="Заголовок 1 10 2" xfId="8902"/>
    <cellStyle name="Заголовок 1 10 3" xfId="8903"/>
    <cellStyle name="Заголовок 1 11" xfId="8904"/>
    <cellStyle name="Заголовок 1 11 2" xfId="8905"/>
    <cellStyle name="Заголовок 1 11 3" xfId="8906"/>
    <cellStyle name="Заголовок 1 11 4" xfId="8907"/>
    <cellStyle name="Заголовок 1 12" xfId="8908"/>
    <cellStyle name="Заголовок 1 12 2" xfId="8909"/>
    <cellStyle name="Заголовок 1 12 3" xfId="8910"/>
    <cellStyle name="Заголовок 1 12 4" xfId="8911"/>
    <cellStyle name="Заголовок 1 13" xfId="8912"/>
    <cellStyle name="Заголовок 1 13 2" xfId="8913"/>
    <cellStyle name="Заголовок 1 13 3" xfId="8914"/>
    <cellStyle name="Заголовок 1 14" xfId="8915"/>
    <cellStyle name="Заголовок 1 14 2" xfId="8916"/>
    <cellStyle name="Заголовок 1 14 3" xfId="8917"/>
    <cellStyle name="Заголовок 1 15" xfId="8918"/>
    <cellStyle name="Заголовок 1 15 2" xfId="8919"/>
    <cellStyle name="Заголовок 1 15 3" xfId="8920"/>
    <cellStyle name="Заголовок 1 16" xfId="8921"/>
    <cellStyle name="Заголовок 1 16 2" xfId="8922"/>
    <cellStyle name="Заголовок 1 16 3" xfId="8923"/>
    <cellStyle name="Заголовок 1 17" xfId="8924"/>
    <cellStyle name="Заголовок 1 18" xfId="8925"/>
    <cellStyle name="Заголовок 1 2" xfId="587"/>
    <cellStyle name="Заголовок 1 2 1" xfId="8926"/>
    <cellStyle name="Заголовок 1 2 10" xfId="588"/>
    <cellStyle name="Заголовок 1 2 10 2" xfId="4023"/>
    <cellStyle name="Заголовок 1 2 11" xfId="8927"/>
    <cellStyle name="Заголовок 1 2 12" xfId="10982"/>
    <cellStyle name="Заголовок 1 2 13" xfId="4022"/>
    <cellStyle name="Заголовок 1 2 2" xfId="589"/>
    <cellStyle name="Заголовок 1 2 2 2" xfId="4025"/>
    <cellStyle name="Заголовок 1 2 2 2 2" xfId="8928"/>
    <cellStyle name="Заголовок 1 2 2 2 3" xfId="6370"/>
    <cellStyle name="Заголовок 1 2 2 3" xfId="4024"/>
    <cellStyle name="Заголовок 1 2 3" xfId="590"/>
    <cellStyle name="Заголовок 1 2 3 2" xfId="8929"/>
    <cellStyle name="Заголовок 1 2 3 3" xfId="4026"/>
    <cellStyle name="Заголовок 1 2 4" xfId="591"/>
    <cellStyle name="Заголовок 1 2 4 2" xfId="4027"/>
    <cellStyle name="Заголовок 1 2 5" xfId="592"/>
    <cellStyle name="Заголовок 1 2 5 2" xfId="4028"/>
    <cellStyle name="Заголовок 1 2 6" xfId="593"/>
    <cellStyle name="Заголовок 1 2 6 2" xfId="4029"/>
    <cellStyle name="Заголовок 1 2 7" xfId="594"/>
    <cellStyle name="Заголовок 1 2 7 2" xfId="4030"/>
    <cellStyle name="Заголовок 1 2 8" xfId="595"/>
    <cellStyle name="Заголовок 1 2 8 2" xfId="4031"/>
    <cellStyle name="Заголовок 1 2 9" xfId="596"/>
    <cellStyle name="Заголовок 1 2 9 2" xfId="4032"/>
    <cellStyle name="Заголовок 1 2_46EE.2011(v1.0)" xfId="4033"/>
    <cellStyle name="Заголовок 1 3" xfId="597"/>
    <cellStyle name="Заголовок 1 3 10" xfId="598"/>
    <cellStyle name="Заголовок 1 3 10 2" xfId="4035"/>
    <cellStyle name="Заголовок 1 3 11" xfId="4036"/>
    <cellStyle name="Заголовок 1 3 11 2" xfId="8930"/>
    <cellStyle name="Заголовок 1 3 12" xfId="4034"/>
    <cellStyle name="Заголовок 1 3 2" xfId="599"/>
    <cellStyle name="Заголовок 1 3 2 2" xfId="8931"/>
    <cellStyle name="Заголовок 1 3 2 3" xfId="10983"/>
    <cellStyle name="Заголовок 1 3 2 4" xfId="4037"/>
    <cellStyle name="Заголовок 1 3 3" xfId="600"/>
    <cellStyle name="Заголовок 1 3 3 2" xfId="8932"/>
    <cellStyle name="Заголовок 1 3 3 3" xfId="4038"/>
    <cellStyle name="Заголовок 1 3 4" xfId="601"/>
    <cellStyle name="Заголовок 1 3 4 2" xfId="4039"/>
    <cellStyle name="Заголовок 1 3 5" xfId="602"/>
    <cellStyle name="Заголовок 1 3 5 2" xfId="4040"/>
    <cellStyle name="Заголовок 1 3 6" xfId="603"/>
    <cellStyle name="Заголовок 1 3 6 2" xfId="4041"/>
    <cellStyle name="Заголовок 1 3 7" xfId="604"/>
    <cellStyle name="Заголовок 1 3 7 2" xfId="4042"/>
    <cellStyle name="Заголовок 1 3 8" xfId="605"/>
    <cellStyle name="Заголовок 1 3 8 2" xfId="4043"/>
    <cellStyle name="Заголовок 1 3 9" xfId="606"/>
    <cellStyle name="Заголовок 1 3 9 2" xfId="4044"/>
    <cellStyle name="Заголовок 1 3_46EE.2011(v1.0)" xfId="4045"/>
    <cellStyle name="Заголовок 1 4" xfId="4046"/>
    <cellStyle name="Заголовок 1 4 2" xfId="4047"/>
    <cellStyle name="Заголовок 1 4 3" xfId="6371"/>
    <cellStyle name="Заголовок 1 4 3 2" xfId="8933"/>
    <cellStyle name="Заголовок 1 4_46EE.2011(v1.0)" xfId="4048"/>
    <cellStyle name="Заголовок 1 5" xfId="4049"/>
    <cellStyle name="Заголовок 1 5 2" xfId="4050"/>
    <cellStyle name="Заголовок 1 5 3" xfId="6372"/>
    <cellStyle name="Заголовок 1 5 3 2" xfId="8934"/>
    <cellStyle name="Заголовок 1 5_46EE.2011(v1.0)" xfId="4051"/>
    <cellStyle name="Заголовок 1 6" xfId="4052"/>
    <cellStyle name="Заголовок 1 6 2" xfId="4053"/>
    <cellStyle name="Заголовок 1 6 3" xfId="6373"/>
    <cellStyle name="Заголовок 1 6 3 2" xfId="8935"/>
    <cellStyle name="Заголовок 1 6_46EE.2011(v1.0)" xfId="4054"/>
    <cellStyle name="Заголовок 1 7" xfId="4055"/>
    <cellStyle name="Заголовок 1 7 2" xfId="4056"/>
    <cellStyle name="Заголовок 1 7 3" xfId="6374"/>
    <cellStyle name="Заголовок 1 7 3 2" xfId="8936"/>
    <cellStyle name="Заголовок 1 7_46EE.2011(v1.0)" xfId="4057"/>
    <cellStyle name="Заголовок 1 8" xfId="4058"/>
    <cellStyle name="Заголовок 1 8 2" xfId="4059"/>
    <cellStyle name="Заголовок 1 8 3" xfId="8937"/>
    <cellStyle name="Заголовок 1 8_46EE.2011(v1.0)" xfId="4060"/>
    <cellStyle name="Заголовок 1 9" xfId="4061"/>
    <cellStyle name="Заголовок 1 9 2" xfId="4062"/>
    <cellStyle name="Заголовок 1 9 3" xfId="8938"/>
    <cellStyle name="Заголовок 1 9_46EE.2011(v1.0)" xfId="4063"/>
    <cellStyle name="Заголовок 10" xfId="8939"/>
    <cellStyle name="Заголовок 2" xfId="607"/>
    <cellStyle name="Заголовок 2 10" xfId="4064"/>
    <cellStyle name="Заголовок 2 10 2" xfId="8940"/>
    <cellStyle name="Заголовок 2 10 3" xfId="8941"/>
    <cellStyle name="Заголовок 2 11" xfId="4065"/>
    <cellStyle name="Заголовок 2 11 2" xfId="8942"/>
    <cellStyle name="Заголовок 2 11 3" xfId="8943"/>
    <cellStyle name="Заголовок 2 12" xfId="8944"/>
    <cellStyle name="Заголовок 2 12 2" xfId="8945"/>
    <cellStyle name="Заголовок 2 12 3" xfId="8946"/>
    <cellStyle name="Заголовок 2 12 4" xfId="8947"/>
    <cellStyle name="Заголовок 2 13" xfId="8948"/>
    <cellStyle name="Заголовок 2 13 2" xfId="8949"/>
    <cellStyle name="Заголовок 2 13 3" xfId="8950"/>
    <cellStyle name="Заголовок 2 13 4" xfId="8951"/>
    <cellStyle name="Заголовок 2 14" xfId="8952"/>
    <cellStyle name="Заголовок 2 14 2" xfId="8953"/>
    <cellStyle name="Заголовок 2 14 3" xfId="8954"/>
    <cellStyle name="Заголовок 2 15" xfId="8955"/>
    <cellStyle name="Заголовок 2 15 2" xfId="8956"/>
    <cellStyle name="Заголовок 2 15 3" xfId="8957"/>
    <cellStyle name="Заголовок 2 16" xfId="8958"/>
    <cellStyle name="Заголовок 2 16 2" xfId="8959"/>
    <cellStyle name="Заголовок 2 16 3" xfId="8960"/>
    <cellStyle name="Заголовок 2 17" xfId="8961"/>
    <cellStyle name="Заголовок 2 18" xfId="8962"/>
    <cellStyle name="Заголовок 2 2" xfId="608"/>
    <cellStyle name="Заголовок 2 2 1" xfId="8963"/>
    <cellStyle name="Заголовок 2 2 10" xfId="609"/>
    <cellStyle name="Заголовок 2 2 10 2" xfId="4067"/>
    <cellStyle name="Заголовок 2 2 11" xfId="8964"/>
    <cellStyle name="Заголовок 2 2 12" xfId="10984"/>
    <cellStyle name="Заголовок 2 2 13" xfId="4066"/>
    <cellStyle name="Заголовок 2 2 2" xfId="610"/>
    <cellStyle name="Заголовок 2 2 2 2" xfId="4069"/>
    <cellStyle name="Заголовок 2 2 2 2 2" xfId="8965"/>
    <cellStyle name="Заголовок 2 2 2 2 3" xfId="6375"/>
    <cellStyle name="Заголовок 2 2 2 3" xfId="4068"/>
    <cellStyle name="Заголовок 2 2 3" xfId="611"/>
    <cellStyle name="Заголовок 2 2 3 2" xfId="8966"/>
    <cellStyle name="Заголовок 2 2 3 3" xfId="4070"/>
    <cellStyle name="Заголовок 2 2 4" xfId="612"/>
    <cellStyle name="Заголовок 2 2 4 2" xfId="4071"/>
    <cellStyle name="Заголовок 2 2 5" xfId="613"/>
    <cellStyle name="Заголовок 2 2 5 2" xfId="4072"/>
    <cellStyle name="Заголовок 2 2 6" xfId="614"/>
    <cellStyle name="Заголовок 2 2 6 2" xfId="4073"/>
    <cellStyle name="Заголовок 2 2 7" xfId="615"/>
    <cellStyle name="Заголовок 2 2 7 2" xfId="4074"/>
    <cellStyle name="Заголовок 2 2 8" xfId="616"/>
    <cellStyle name="Заголовок 2 2 8 2" xfId="4075"/>
    <cellStyle name="Заголовок 2 2 9" xfId="617"/>
    <cellStyle name="Заголовок 2 2 9 2" xfId="4076"/>
    <cellStyle name="Заголовок 2 2_46EE.2011(v1.0)" xfId="4077"/>
    <cellStyle name="Заголовок 2 3" xfId="618"/>
    <cellStyle name="Заголовок 2 3 10" xfId="619"/>
    <cellStyle name="Заголовок 2 3 10 2" xfId="4079"/>
    <cellStyle name="Заголовок 2 3 11" xfId="4080"/>
    <cellStyle name="Заголовок 2 3 11 2" xfId="8967"/>
    <cellStyle name="Заголовок 2 3 12" xfId="4078"/>
    <cellStyle name="Заголовок 2 3 2" xfId="620"/>
    <cellStyle name="Заголовок 2 3 2 2" xfId="8968"/>
    <cellStyle name="Заголовок 2 3 2 3" xfId="10985"/>
    <cellStyle name="Заголовок 2 3 2 4" xfId="4081"/>
    <cellStyle name="Заголовок 2 3 3" xfId="621"/>
    <cellStyle name="Заголовок 2 3 3 2" xfId="8969"/>
    <cellStyle name="Заголовок 2 3 3 3" xfId="4082"/>
    <cellStyle name="Заголовок 2 3 4" xfId="622"/>
    <cellStyle name="Заголовок 2 3 4 2" xfId="4083"/>
    <cellStyle name="Заголовок 2 3 5" xfId="623"/>
    <cellStyle name="Заголовок 2 3 5 2" xfId="4084"/>
    <cellStyle name="Заголовок 2 3 6" xfId="624"/>
    <cellStyle name="Заголовок 2 3 6 2" xfId="4085"/>
    <cellStyle name="Заголовок 2 3 7" xfId="625"/>
    <cellStyle name="Заголовок 2 3 7 2" xfId="4086"/>
    <cellStyle name="Заголовок 2 3 8" xfId="626"/>
    <cellStyle name="Заголовок 2 3 8 2" xfId="4087"/>
    <cellStyle name="Заголовок 2 3 9" xfId="627"/>
    <cellStyle name="Заголовок 2 3 9 2" xfId="4088"/>
    <cellStyle name="Заголовок 2 3_46EE.2011(v1.0)" xfId="4089"/>
    <cellStyle name="Заголовок 2 4" xfId="4090"/>
    <cellStyle name="Заголовок 2 4 2" xfId="4091"/>
    <cellStyle name="Заголовок 2 4 3" xfId="6376"/>
    <cellStyle name="Заголовок 2 4 3 2" xfId="8970"/>
    <cellStyle name="Заголовок 2 4_46EE.2011(v1.0)" xfId="4092"/>
    <cellStyle name="Заголовок 2 5" xfId="4093"/>
    <cellStyle name="Заголовок 2 5 2" xfId="4094"/>
    <cellStyle name="Заголовок 2 5 3" xfId="6377"/>
    <cellStyle name="Заголовок 2 5 3 2" xfId="8971"/>
    <cellStyle name="Заголовок 2 5_46EE.2011(v1.0)" xfId="4095"/>
    <cellStyle name="Заголовок 2 6" xfId="4096"/>
    <cellStyle name="Заголовок 2 6 2" xfId="4097"/>
    <cellStyle name="Заголовок 2 6 3" xfId="6378"/>
    <cellStyle name="Заголовок 2 6 3 2" xfId="8972"/>
    <cellStyle name="Заголовок 2 6_46EE.2011(v1.0)" xfId="4098"/>
    <cellStyle name="Заголовок 2 7" xfId="4099"/>
    <cellStyle name="Заголовок 2 7 2" xfId="4100"/>
    <cellStyle name="Заголовок 2 7 3" xfId="6379"/>
    <cellStyle name="Заголовок 2 7 3 2" xfId="8973"/>
    <cellStyle name="Заголовок 2 7_46EE.2011(v1.0)" xfId="4101"/>
    <cellStyle name="Заголовок 2 8" xfId="4102"/>
    <cellStyle name="Заголовок 2 8 2" xfId="4103"/>
    <cellStyle name="Заголовок 2 8 3" xfId="8974"/>
    <cellStyle name="Заголовок 2 8_46EE.2011(v1.0)" xfId="4104"/>
    <cellStyle name="Заголовок 2 9" xfId="4105"/>
    <cellStyle name="Заголовок 2 9 2" xfId="4106"/>
    <cellStyle name="Заголовок 2 9 3" xfId="8975"/>
    <cellStyle name="Заголовок 2 9_46EE.2011(v1.0)" xfId="4107"/>
    <cellStyle name="Заголовок 3" xfId="628"/>
    <cellStyle name="Заголовок 3 10" xfId="4108"/>
    <cellStyle name="Заголовок 3 10 2" xfId="8976"/>
    <cellStyle name="Заголовок 3 10 3" xfId="8977"/>
    <cellStyle name="Заголовок 3 11" xfId="4109"/>
    <cellStyle name="Заголовок 3 11 2" xfId="8978"/>
    <cellStyle name="Заголовок 3 11 3" xfId="8979"/>
    <cellStyle name="Заголовок 3 12" xfId="8980"/>
    <cellStyle name="Заголовок 3 12 2" xfId="8981"/>
    <cellStyle name="Заголовок 3 12 3" xfId="8982"/>
    <cellStyle name="Заголовок 3 12 4" xfId="8983"/>
    <cellStyle name="Заголовок 3 13" xfId="8984"/>
    <cellStyle name="Заголовок 3 13 2" xfId="8985"/>
    <cellStyle name="Заголовок 3 13 3" xfId="8986"/>
    <cellStyle name="Заголовок 3 13 4" xfId="8987"/>
    <cellStyle name="Заголовок 3 14" xfId="8988"/>
    <cellStyle name="Заголовок 3 14 2" xfId="8989"/>
    <cellStyle name="Заголовок 3 14 3" xfId="8990"/>
    <cellStyle name="Заголовок 3 15" xfId="8991"/>
    <cellStyle name="Заголовок 3 15 2" xfId="8992"/>
    <cellStyle name="Заголовок 3 15 3" xfId="8993"/>
    <cellStyle name="Заголовок 3 16" xfId="8994"/>
    <cellStyle name="Заголовок 3 16 2" xfId="8995"/>
    <cellStyle name="Заголовок 3 16 3" xfId="8996"/>
    <cellStyle name="Заголовок 3 17" xfId="8997"/>
    <cellStyle name="Заголовок 3 18" xfId="8998"/>
    <cellStyle name="Заголовок 3 2" xfId="629"/>
    <cellStyle name="Заголовок 3 2 1" xfId="8999"/>
    <cellStyle name="Заголовок 3 2 10" xfId="630"/>
    <cellStyle name="Заголовок 3 2 10 2" xfId="4111"/>
    <cellStyle name="Заголовок 3 2 11" xfId="9000"/>
    <cellStyle name="Заголовок 3 2 12" xfId="10986"/>
    <cellStyle name="Заголовок 3 2 13" xfId="4110"/>
    <cellStyle name="Заголовок 3 2 2" xfId="631"/>
    <cellStyle name="Заголовок 3 2 2 2" xfId="4113"/>
    <cellStyle name="Заголовок 3 2 2 2 2" xfId="9001"/>
    <cellStyle name="Заголовок 3 2 2 2 3" xfId="6380"/>
    <cellStyle name="Заголовок 3 2 2 3" xfId="4112"/>
    <cellStyle name="Заголовок 3 2 3" xfId="632"/>
    <cellStyle name="Заголовок 3 2 3 2" xfId="9002"/>
    <cellStyle name="Заголовок 3 2 3 3" xfId="4114"/>
    <cellStyle name="Заголовок 3 2 4" xfId="633"/>
    <cellStyle name="Заголовок 3 2 4 2" xfId="4115"/>
    <cellStyle name="Заголовок 3 2 5" xfId="634"/>
    <cellStyle name="Заголовок 3 2 5 2" xfId="4116"/>
    <cellStyle name="Заголовок 3 2 6" xfId="635"/>
    <cellStyle name="Заголовок 3 2 6 2" xfId="4117"/>
    <cellStyle name="Заголовок 3 2 7" xfId="636"/>
    <cellStyle name="Заголовок 3 2 7 2" xfId="4118"/>
    <cellStyle name="Заголовок 3 2 8" xfId="637"/>
    <cellStyle name="Заголовок 3 2 8 2" xfId="4119"/>
    <cellStyle name="Заголовок 3 2 9" xfId="638"/>
    <cellStyle name="Заголовок 3 2 9 2" xfId="4120"/>
    <cellStyle name="Заголовок 3 2_46EE.2011(v1.0)" xfId="4121"/>
    <cellStyle name="Заголовок 3 3" xfId="639"/>
    <cellStyle name="Заголовок 3 3 10" xfId="640"/>
    <cellStyle name="Заголовок 3 3 10 2" xfId="4123"/>
    <cellStyle name="Заголовок 3 3 11" xfId="4124"/>
    <cellStyle name="Заголовок 3 3 11 2" xfId="9003"/>
    <cellStyle name="Заголовок 3 3 12" xfId="4122"/>
    <cellStyle name="Заголовок 3 3 2" xfId="641"/>
    <cellStyle name="Заголовок 3 3 2 2" xfId="9004"/>
    <cellStyle name="Заголовок 3 3 2 3" xfId="10987"/>
    <cellStyle name="Заголовок 3 3 2 4" xfId="4125"/>
    <cellStyle name="Заголовок 3 3 3" xfId="642"/>
    <cellStyle name="Заголовок 3 3 3 2" xfId="9005"/>
    <cellStyle name="Заголовок 3 3 3 3" xfId="4126"/>
    <cellStyle name="Заголовок 3 3 4" xfId="643"/>
    <cellStyle name="Заголовок 3 3 4 2" xfId="4127"/>
    <cellStyle name="Заголовок 3 3 5" xfId="644"/>
    <cellStyle name="Заголовок 3 3 5 2" xfId="4128"/>
    <cellStyle name="Заголовок 3 3 6" xfId="645"/>
    <cellStyle name="Заголовок 3 3 6 2" xfId="4129"/>
    <cellStyle name="Заголовок 3 3 7" xfId="646"/>
    <cellStyle name="Заголовок 3 3 7 2" xfId="4130"/>
    <cellStyle name="Заголовок 3 3 8" xfId="647"/>
    <cellStyle name="Заголовок 3 3 8 2" xfId="4131"/>
    <cellStyle name="Заголовок 3 3 9" xfId="648"/>
    <cellStyle name="Заголовок 3 3 9 2" xfId="4132"/>
    <cellStyle name="Заголовок 3 3_46EE.2011(v1.0)" xfId="4133"/>
    <cellStyle name="Заголовок 3 4" xfId="4134"/>
    <cellStyle name="Заголовок 3 4 2" xfId="4135"/>
    <cellStyle name="Заголовок 3 4 3" xfId="6381"/>
    <cellStyle name="Заголовок 3 4 3 2" xfId="9006"/>
    <cellStyle name="Заголовок 3 4_46EE.2011(v1.0)" xfId="4136"/>
    <cellStyle name="Заголовок 3 5" xfId="4137"/>
    <cellStyle name="Заголовок 3 5 2" xfId="4138"/>
    <cellStyle name="Заголовок 3 5 3" xfId="6382"/>
    <cellStyle name="Заголовок 3 5 3 2" xfId="9007"/>
    <cellStyle name="Заголовок 3 5_46EE.2011(v1.0)" xfId="4139"/>
    <cellStyle name="Заголовок 3 6" xfId="4140"/>
    <cellStyle name="Заголовок 3 6 2" xfId="4141"/>
    <cellStyle name="Заголовок 3 6 3" xfId="6383"/>
    <cellStyle name="Заголовок 3 6 3 2" xfId="9008"/>
    <cellStyle name="Заголовок 3 6_46EE.2011(v1.0)" xfId="4142"/>
    <cellStyle name="Заголовок 3 7" xfId="4143"/>
    <cellStyle name="Заголовок 3 7 2" xfId="4144"/>
    <cellStyle name="Заголовок 3 7 3" xfId="6384"/>
    <cellStyle name="Заголовок 3 7 3 2" xfId="9009"/>
    <cellStyle name="Заголовок 3 7_46EE.2011(v1.0)" xfId="4145"/>
    <cellStyle name="Заголовок 3 8" xfId="4146"/>
    <cellStyle name="Заголовок 3 8 2" xfId="4147"/>
    <cellStyle name="Заголовок 3 8 3" xfId="9010"/>
    <cellStyle name="Заголовок 3 8_46EE.2011(v1.0)" xfId="4148"/>
    <cellStyle name="Заголовок 3 9" xfId="4149"/>
    <cellStyle name="Заголовок 3 9 2" xfId="4150"/>
    <cellStyle name="Заголовок 3 9 3" xfId="9011"/>
    <cellStyle name="Заголовок 3 9_46EE.2011(v1.0)" xfId="4151"/>
    <cellStyle name="Заголовок 4" xfId="649"/>
    <cellStyle name="Заголовок 4 10" xfId="4152"/>
    <cellStyle name="Заголовок 4 10 2" xfId="9012"/>
    <cellStyle name="Заголовок 4 10 3" xfId="9013"/>
    <cellStyle name="Заголовок 4 11" xfId="9014"/>
    <cellStyle name="Заголовок 4 11 2" xfId="9015"/>
    <cellStyle name="Заголовок 4 11 3" xfId="9016"/>
    <cellStyle name="Заголовок 4 11 4" xfId="9017"/>
    <cellStyle name="Заголовок 4 12" xfId="9018"/>
    <cellStyle name="Заголовок 4 12 2" xfId="9019"/>
    <cellStyle name="Заголовок 4 12 3" xfId="9020"/>
    <cellStyle name="Заголовок 4 12 4" xfId="9021"/>
    <cellStyle name="Заголовок 4 13" xfId="9022"/>
    <cellStyle name="Заголовок 4 13 2" xfId="9023"/>
    <cellStyle name="Заголовок 4 13 3" xfId="9024"/>
    <cellStyle name="Заголовок 4 14" xfId="9025"/>
    <cellStyle name="Заголовок 4 14 2" xfId="9026"/>
    <cellStyle name="Заголовок 4 14 3" xfId="9027"/>
    <cellStyle name="Заголовок 4 15" xfId="9028"/>
    <cellStyle name="Заголовок 4 15 2" xfId="9029"/>
    <cellStyle name="Заголовок 4 15 3" xfId="9030"/>
    <cellStyle name="Заголовок 4 16" xfId="9031"/>
    <cellStyle name="Заголовок 4 16 2" xfId="9032"/>
    <cellStyle name="Заголовок 4 16 3" xfId="9033"/>
    <cellStyle name="Заголовок 4 17" xfId="9034"/>
    <cellStyle name="Заголовок 4 18" xfId="9035"/>
    <cellStyle name="Заголовок 4 2" xfId="650"/>
    <cellStyle name="Заголовок 4 2 1" xfId="9036"/>
    <cellStyle name="Заголовок 4 2 10" xfId="651"/>
    <cellStyle name="Заголовок 4 2 10 2" xfId="4154"/>
    <cellStyle name="Заголовок 4 2 11" xfId="9037"/>
    <cellStyle name="Заголовок 4 2 12" xfId="10988"/>
    <cellStyle name="Заголовок 4 2 13" xfId="4153"/>
    <cellStyle name="Заголовок 4 2 2" xfId="652"/>
    <cellStyle name="Заголовок 4 2 2 2" xfId="4156"/>
    <cellStyle name="Заголовок 4 2 2 2 2" xfId="9038"/>
    <cellStyle name="Заголовок 4 2 2 2 3" xfId="6385"/>
    <cellStyle name="Заголовок 4 2 2 3" xfId="4155"/>
    <cellStyle name="Заголовок 4 2 3" xfId="653"/>
    <cellStyle name="Заголовок 4 2 3 2" xfId="9039"/>
    <cellStyle name="Заголовок 4 2 3 3" xfId="4157"/>
    <cellStyle name="Заголовок 4 2 4" xfId="654"/>
    <cellStyle name="Заголовок 4 2 4 2" xfId="4158"/>
    <cellStyle name="Заголовок 4 2 5" xfId="655"/>
    <cellStyle name="Заголовок 4 2 5 2" xfId="4159"/>
    <cellStyle name="Заголовок 4 2 6" xfId="656"/>
    <cellStyle name="Заголовок 4 2 6 2" xfId="4160"/>
    <cellStyle name="Заголовок 4 2 7" xfId="657"/>
    <cellStyle name="Заголовок 4 2 7 2" xfId="4161"/>
    <cellStyle name="Заголовок 4 2 8" xfId="658"/>
    <cellStyle name="Заголовок 4 2 8 2" xfId="4162"/>
    <cellStyle name="Заголовок 4 2 9" xfId="659"/>
    <cellStyle name="Заголовок 4 2 9 2" xfId="4163"/>
    <cellStyle name="Заголовок 4 2_МФ тепловой баланс 2015 дубль 3" xfId="4164"/>
    <cellStyle name="Заголовок 4 3" xfId="660"/>
    <cellStyle name="Заголовок 4 3 10" xfId="661"/>
    <cellStyle name="Заголовок 4 3 10 2" xfId="4166"/>
    <cellStyle name="Заголовок 4 3 11" xfId="4167"/>
    <cellStyle name="Заголовок 4 3 11 2" xfId="9040"/>
    <cellStyle name="Заголовок 4 3 12" xfId="4165"/>
    <cellStyle name="Заголовок 4 3 2" xfId="662"/>
    <cellStyle name="Заголовок 4 3 2 2" xfId="9041"/>
    <cellStyle name="Заголовок 4 3 2 3" xfId="10989"/>
    <cellStyle name="Заголовок 4 3 2 4" xfId="4168"/>
    <cellStyle name="Заголовок 4 3 3" xfId="663"/>
    <cellStyle name="Заголовок 4 3 3 2" xfId="9042"/>
    <cellStyle name="Заголовок 4 3 3 3" xfId="4169"/>
    <cellStyle name="Заголовок 4 3 4" xfId="664"/>
    <cellStyle name="Заголовок 4 3 4 2" xfId="4170"/>
    <cellStyle name="Заголовок 4 3 5" xfId="665"/>
    <cellStyle name="Заголовок 4 3 5 2" xfId="4171"/>
    <cellStyle name="Заголовок 4 3 6" xfId="666"/>
    <cellStyle name="Заголовок 4 3 6 2" xfId="4172"/>
    <cellStyle name="Заголовок 4 3 7" xfId="667"/>
    <cellStyle name="Заголовок 4 3 7 2" xfId="4173"/>
    <cellStyle name="Заголовок 4 3 8" xfId="668"/>
    <cellStyle name="Заголовок 4 3 8 2" xfId="4174"/>
    <cellStyle name="Заголовок 4 3 9" xfId="669"/>
    <cellStyle name="Заголовок 4 3 9 2" xfId="4175"/>
    <cellStyle name="Заголовок 4 3_МФ тепловой баланс 2015 дубль 3" xfId="4176"/>
    <cellStyle name="Заголовок 4 4" xfId="4177"/>
    <cellStyle name="Заголовок 4 4 2" xfId="4178"/>
    <cellStyle name="Заголовок 4 4 3" xfId="6386"/>
    <cellStyle name="Заголовок 4 4 3 2" xfId="9043"/>
    <cellStyle name="Заголовок 4 4_МФ тепловой баланс 2015 дубль 3" xfId="4179"/>
    <cellStyle name="Заголовок 4 5" xfId="4180"/>
    <cellStyle name="Заголовок 4 5 2" xfId="4181"/>
    <cellStyle name="Заголовок 4 5 3" xfId="6387"/>
    <cellStyle name="Заголовок 4 5 3 2" xfId="9044"/>
    <cellStyle name="Заголовок 4 5_МФ тепловой баланс 2015 дубль 3" xfId="4182"/>
    <cellStyle name="Заголовок 4 6" xfId="4183"/>
    <cellStyle name="Заголовок 4 6 2" xfId="4184"/>
    <cellStyle name="Заголовок 4 6 3" xfId="6388"/>
    <cellStyle name="Заголовок 4 6 3 2" xfId="9045"/>
    <cellStyle name="Заголовок 4 6_МФ тепловой баланс 2015 дубль 3" xfId="4185"/>
    <cellStyle name="Заголовок 4 7" xfId="4186"/>
    <cellStyle name="Заголовок 4 7 2" xfId="4187"/>
    <cellStyle name="Заголовок 4 7 3" xfId="6389"/>
    <cellStyle name="Заголовок 4 7 3 2" xfId="9046"/>
    <cellStyle name="Заголовок 4 7_МФ тепловой баланс 2015 дубль 3" xfId="4188"/>
    <cellStyle name="Заголовок 4 8" xfId="4189"/>
    <cellStyle name="Заголовок 4 8 2" xfId="4190"/>
    <cellStyle name="Заголовок 4 8 3" xfId="9047"/>
    <cellStyle name="Заголовок 4 9" xfId="4191"/>
    <cellStyle name="Заголовок 4 9 2" xfId="4192"/>
    <cellStyle name="Заголовок 4 9 3" xfId="9048"/>
    <cellStyle name="Заголовок 5" xfId="4193"/>
    <cellStyle name="Заголовок 5 2" xfId="9049"/>
    <cellStyle name="Заголовок 6" xfId="4194"/>
    <cellStyle name="Заголовок 7" xfId="6390"/>
    <cellStyle name="Заголовок 7 2" xfId="9050"/>
    <cellStyle name="Заголовок 8" xfId="6391"/>
    <cellStyle name="Заголовок 9" xfId="9051"/>
    <cellStyle name="ЗАГОЛОВОК1" xfId="4195"/>
    <cellStyle name="ЗАГОЛОВОК2" xfId="4196"/>
    <cellStyle name="ЗаголовокСтолбца" xfId="4197"/>
    <cellStyle name="Защитный" xfId="4198"/>
    <cellStyle name="Значение" xfId="4199"/>
    <cellStyle name="Зоголовок" xfId="4200"/>
    <cellStyle name="Итог" xfId="670"/>
    <cellStyle name="Итог 10" xfId="4201"/>
    <cellStyle name="Итог 10 2" xfId="9052"/>
    <cellStyle name="Итог 10 3" xfId="9053"/>
    <cellStyle name="Итог 11" xfId="9054"/>
    <cellStyle name="Итог 11 2" xfId="9055"/>
    <cellStyle name="Итог 11 3" xfId="9056"/>
    <cellStyle name="Итог 11 4" xfId="9057"/>
    <cellStyle name="Итог 12" xfId="9058"/>
    <cellStyle name="Итог 12 2" xfId="9059"/>
    <cellStyle name="Итог 12 3" xfId="9060"/>
    <cellStyle name="Итог 12 4" xfId="9061"/>
    <cellStyle name="Итог 13" xfId="9062"/>
    <cellStyle name="Итог 13 2" xfId="9063"/>
    <cellStyle name="Итог 13 3" xfId="9064"/>
    <cellStyle name="Итог 14" xfId="9065"/>
    <cellStyle name="Итог 14 2" xfId="9066"/>
    <cellStyle name="Итог 14 3" xfId="9067"/>
    <cellStyle name="Итог 15" xfId="9068"/>
    <cellStyle name="Итог 15 2" xfId="9069"/>
    <cellStyle name="Итог 15 3" xfId="9070"/>
    <cellStyle name="Итог 16" xfId="9071"/>
    <cellStyle name="Итог 16 2" xfId="9072"/>
    <cellStyle name="Итог 16 3" xfId="9073"/>
    <cellStyle name="Итог 17" xfId="9074"/>
    <cellStyle name="Итог 18" xfId="9075"/>
    <cellStyle name="Итог 2" xfId="671"/>
    <cellStyle name="Итог 2 1" xfId="9076"/>
    <cellStyle name="Итог 2 10" xfId="672"/>
    <cellStyle name="Итог 2 10 2" xfId="4203"/>
    <cellStyle name="Итог 2 11" xfId="9077"/>
    <cellStyle name="Итог 2 12" xfId="10990"/>
    <cellStyle name="Итог 2 13" xfId="4202"/>
    <cellStyle name="Итог 2 2" xfId="673"/>
    <cellStyle name="Итог 2 2 2" xfId="4205"/>
    <cellStyle name="Итог 2 2 2 2" xfId="9078"/>
    <cellStyle name="Итог 2 2 2 3" xfId="6392"/>
    <cellStyle name="Итог 2 2 3" xfId="4204"/>
    <cellStyle name="Итог 2 3" xfId="674"/>
    <cellStyle name="Итог 2 3 2" xfId="9079"/>
    <cellStyle name="Итог 2 3 3" xfId="4206"/>
    <cellStyle name="Итог 2 4" xfId="675"/>
    <cellStyle name="Итог 2 4 2" xfId="4207"/>
    <cellStyle name="Итог 2 5" xfId="676"/>
    <cellStyle name="Итог 2 5 2" xfId="4208"/>
    <cellStyle name="Итог 2 6" xfId="677"/>
    <cellStyle name="Итог 2 6 2" xfId="4209"/>
    <cellStyle name="Итог 2 7" xfId="678"/>
    <cellStyle name="Итог 2 7 2" xfId="4210"/>
    <cellStyle name="Итог 2 8" xfId="679"/>
    <cellStyle name="Итог 2 8 2" xfId="9080"/>
    <cellStyle name="Итог 2 8 3" xfId="4211"/>
    <cellStyle name="Итог 2 9" xfId="680"/>
    <cellStyle name="Итог 2 9 2" xfId="9081"/>
    <cellStyle name="Итог 2 9 3" xfId="4212"/>
    <cellStyle name="Итог 2_46EE.2011(v1.0)" xfId="4213"/>
    <cellStyle name="Итог 3" xfId="681"/>
    <cellStyle name="Итог 3 10" xfId="682"/>
    <cellStyle name="Итог 3 10 2" xfId="9082"/>
    <cellStyle name="Итог 3 10 3" xfId="4215"/>
    <cellStyle name="Итог 3 11" xfId="4216"/>
    <cellStyle name="Итог 3 11 2" xfId="9084"/>
    <cellStyle name="Итог 3 11 3" xfId="9083"/>
    <cellStyle name="Итог 3 12" xfId="9085"/>
    <cellStyle name="Итог 3 13" xfId="4214"/>
    <cellStyle name="Итог 3 2" xfId="683"/>
    <cellStyle name="Итог 3 2 2" xfId="9086"/>
    <cellStyle name="Итог 3 2 3" xfId="9087"/>
    <cellStyle name="Итог 3 2 4" xfId="4217"/>
    <cellStyle name="Итог 3 3" xfId="684"/>
    <cellStyle name="Итог 3 3 2" xfId="9088"/>
    <cellStyle name="Итог 3 3 2 2" xfId="9089"/>
    <cellStyle name="Итог 3 3 3" xfId="9090"/>
    <cellStyle name="Итог 3 3 4" xfId="4218"/>
    <cellStyle name="Итог 3 4" xfId="685"/>
    <cellStyle name="Итог 3 4 2" xfId="9091"/>
    <cellStyle name="Итог 3 4 3" xfId="4219"/>
    <cellStyle name="Итог 3 5" xfId="686"/>
    <cellStyle name="Итог 3 5 2" xfId="9092"/>
    <cellStyle name="Итог 3 5 3" xfId="4220"/>
    <cellStyle name="Итог 3 6" xfId="687"/>
    <cellStyle name="Итог 3 6 2" xfId="9093"/>
    <cellStyle name="Итог 3 6 3" xfId="4221"/>
    <cellStyle name="Итог 3 7" xfId="688"/>
    <cellStyle name="Итог 3 7 2" xfId="9094"/>
    <cellStyle name="Итог 3 7 3" xfId="4222"/>
    <cellStyle name="Итог 3 8" xfId="689"/>
    <cellStyle name="Итог 3 8 2" xfId="9095"/>
    <cellStyle name="Итог 3 8 3" xfId="4223"/>
    <cellStyle name="Итог 3 9" xfId="690"/>
    <cellStyle name="Итог 3 9 2" xfId="9096"/>
    <cellStyle name="Итог 3 9 3" xfId="4224"/>
    <cellStyle name="Итог 3_46EE.2011(v1.0)" xfId="4225"/>
    <cellStyle name="Итог 4" xfId="4226"/>
    <cellStyle name="Итог 4 2" xfId="4227"/>
    <cellStyle name="Итог 4 2 2" xfId="9097"/>
    <cellStyle name="Итог 4 3" xfId="6393"/>
    <cellStyle name="Итог 4 3 2" xfId="9098"/>
    <cellStyle name="Итог 4 4" xfId="9099"/>
    <cellStyle name="Итог 4_46EE.2011(v1.0)" xfId="4228"/>
    <cellStyle name="Итог 5" xfId="4229"/>
    <cellStyle name="Итог 5 2" xfId="4230"/>
    <cellStyle name="Итог 5 2 2" xfId="9100"/>
    <cellStyle name="Итог 5 3" xfId="6394"/>
    <cellStyle name="Итог 5 3 2" xfId="9101"/>
    <cellStyle name="Итог 5 4" xfId="9102"/>
    <cellStyle name="Итог 5_46EE.2011(v1.0)" xfId="4231"/>
    <cellStyle name="Итог 6" xfId="4232"/>
    <cellStyle name="Итог 6 2" xfId="4233"/>
    <cellStyle name="Итог 6 2 2" xfId="9103"/>
    <cellStyle name="Итог 6 3" xfId="6395"/>
    <cellStyle name="Итог 6 3 2" xfId="9104"/>
    <cellStyle name="Итог 6 4" xfId="9105"/>
    <cellStyle name="Итог 6_46EE.2011(v1.0)" xfId="4234"/>
    <cellStyle name="Итог 7" xfId="4235"/>
    <cellStyle name="Итог 7 2" xfId="4236"/>
    <cellStyle name="Итог 7 2 2" xfId="9106"/>
    <cellStyle name="Итог 7 3" xfId="6396"/>
    <cellStyle name="Итог 7 3 2" xfId="9107"/>
    <cellStyle name="Итог 7 4" xfId="9108"/>
    <cellStyle name="Итог 7_46EE.2011(v1.0)" xfId="4237"/>
    <cellStyle name="Итог 8" xfId="4238"/>
    <cellStyle name="Итог 8 2" xfId="4239"/>
    <cellStyle name="Итог 8 2 2" xfId="9109"/>
    <cellStyle name="Итог 8 3" xfId="9110"/>
    <cellStyle name="Итог 8 3 2" xfId="9111"/>
    <cellStyle name="Итог 8 4" xfId="9112"/>
    <cellStyle name="Итог 8_46EE.2011(v1.0)" xfId="4240"/>
    <cellStyle name="Итог 9" xfId="4241"/>
    <cellStyle name="Итог 9 2" xfId="4242"/>
    <cellStyle name="Итог 9 2 2" xfId="9113"/>
    <cellStyle name="Итог 9 3" xfId="9114"/>
    <cellStyle name="Итог 9 3 2" xfId="9115"/>
    <cellStyle name="Итог 9 4" xfId="9116"/>
    <cellStyle name="Итог 9_46EE.2011(v1.0)" xfId="4243"/>
    <cellStyle name="Итого" xfId="4244"/>
    <cellStyle name="Итого 2" xfId="9117"/>
    <cellStyle name="ИТОГОВЫЙ" xfId="4245"/>
    <cellStyle name="ИТОГОВЫЙ 10" xfId="9118"/>
    <cellStyle name="ИТОГОВЫЙ 2" xfId="4246"/>
    <cellStyle name="ИТОГОВЫЙ 2 2" xfId="9119"/>
    <cellStyle name="ИТОГОВЫЙ 3" xfId="4247"/>
    <cellStyle name="ИТОГОВЫЙ 3 2" xfId="9120"/>
    <cellStyle name="ИТОГОВЫЙ 4" xfId="4248"/>
    <cellStyle name="ИТОГОВЫЙ 4 2" xfId="9121"/>
    <cellStyle name="ИТОГОВЫЙ 5" xfId="4249"/>
    <cellStyle name="ИТОГОВЫЙ 5 2" xfId="9122"/>
    <cellStyle name="ИТОГОВЫЙ 6" xfId="4250"/>
    <cellStyle name="ИТОГОВЫЙ 6 2" xfId="9123"/>
    <cellStyle name="ИТОГОВЫЙ 7" xfId="4251"/>
    <cellStyle name="ИТОГОВЫЙ 7 2" xfId="9124"/>
    <cellStyle name="ИТОГОВЫЙ 8" xfId="4252"/>
    <cellStyle name="ИТОГОВЫЙ 8 2" xfId="9125"/>
    <cellStyle name="ИТОГОВЫЙ 9" xfId="4253"/>
    <cellStyle name="ИТОГОВЫЙ 9 2" xfId="9126"/>
    <cellStyle name="ИТОГОВЫЙ_1" xfId="4254"/>
    <cellStyle name="Контрольная ячейка" xfId="691"/>
    <cellStyle name="Контрольная ячейка 10" xfId="4255"/>
    <cellStyle name="Контрольная ячейка 10 2" xfId="9127"/>
    <cellStyle name="Контрольная ячейка 10 2 2" xfId="9128"/>
    <cellStyle name="Контрольная ячейка 10 3" xfId="9129"/>
    <cellStyle name="Контрольная ячейка 10 3 2" xfId="9130"/>
    <cellStyle name="Контрольная ячейка 10 4" xfId="9131"/>
    <cellStyle name="Контрольная ячейка 11" xfId="9132"/>
    <cellStyle name="Контрольная ячейка 11 2" xfId="9133"/>
    <cellStyle name="Контрольная ячейка 11 2 2" xfId="9134"/>
    <cellStyle name="Контрольная ячейка 11 3" xfId="9135"/>
    <cellStyle name="Контрольная ячейка 11 3 2" xfId="9136"/>
    <cellStyle name="Контрольная ячейка 11 4" xfId="9137"/>
    <cellStyle name="Контрольная ячейка 12" xfId="9138"/>
    <cellStyle name="Контрольная ячейка 12 2" xfId="9139"/>
    <cellStyle name="Контрольная ячейка 12 2 2" xfId="9140"/>
    <cellStyle name="Контрольная ячейка 12 3" xfId="9141"/>
    <cellStyle name="Контрольная ячейка 12 3 2" xfId="9142"/>
    <cellStyle name="Контрольная ячейка 12 4" xfId="9143"/>
    <cellStyle name="Контрольная ячейка 13" xfId="9144"/>
    <cellStyle name="Контрольная ячейка 13 2" xfId="9145"/>
    <cellStyle name="Контрольная ячейка 13 2 2" xfId="9146"/>
    <cellStyle name="Контрольная ячейка 13 3" xfId="9147"/>
    <cellStyle name="Контрольная ячейка 13 3 2" xfId="9148"/>
    <cellStyle name="Контрольная ячейка 13 4" xfId="9149"/>
    <cellStyle name="Контрольная ячейка 14" xfId="9150"/>
    <cellStyle name="Контрольная ячейка 14 2" xfId="9151"/>
    <cellStyle name="Контрольная ячейка 14 2 2" xfId="9152"/>
    <cellStyle name="Контрольная ячейка 14 3" xfId="9153"/>
    <cellStyle name="Контрольная ячейка 14 3 2" xfId="9154"/>
    <cellStyle name="Контрольная ячейка 14 4" xfId="9155"/>
    <cellStyle name="Контрольная ячейка 15" xfId="9156"/>
    <cellStyle name="Контрольная ячейка 15 2" xfId="9157"/>
    <cellStyle name="Контрольная ячейка 15 2 2" xfId="9158"/>
    <cellStyle name="Контрольная ячейка 15 3" xfId="9159"/>
    <cellStyle name="Контрольная ячейка 15 3 2" xfId="9160"/>
    <cellStyle name="Контрольная ячейка 15 4" xfId="9161"/>
    <cellStyle name="Контрольная ячейка 16" xfId="9162"/>
    <cellStyle name="Контрольная ячейка 16 2" xfId="9163"/>
    <cellStyle name="Контрольная ячейка 16 2 2" xfId="9164"/>
    <cellStyle name="Контрольная ячейка 16 3" xfId="9165"/>
    <cellStyle name="Контрольная ячейка 16 3 2" xfId="9166"/>
    <cellStyle name="Контрольная ячейка 16 4" xfId="9167"/>
    <cellStyle name="Контрольная ячейка 17" xfId="9168"/>
    <cellStyle name="Контрольная ячейка 17 2" xfId="9169"/>
    <cellStyle name="Контрольная ячейка 18" xfId="9170"/>
    <cellStyle name="Контрольная ячейка 18 2" xfId="9171"/>
    <cellStyle name="Контрольная ячейка 2" xfId="692"/>
    <cellStyle name="Контрольная ячейка 2 1" xfId="9172"/>
    <cellStyle name="Контрольная ячейка 2 1 2" xfId="9173"/>
    <cellStyle name="Контрольная ячейка 2 10" xfId="693"/>
    <cellStyle name="Контрольная ячейка 2 10 2" xfId="9174"/>
    <cellStyle name="Контрольная ячейка 2 10 3" xfId="4257"/>
    <cellStyle name="Контрольная ячейка 2 11" xfId="9175"/>
    <cellStyle name="Контрольная ячейка 2 12" xfId="9176"/>
    <cellStyle name="Контрольная ячейка 2 13" xfId="4256"/>
    <cellStyle name="Контрольная ячейка 2 2" xfId="694"/>
    <cellStyle name="Контрольная ячейка 2 2 2" xfId="4259"/>
    <cellStyle name="Контрольная ячейка 2 2 2 2" xfId="9177"/>
    <cellStyle name="Контрольная ячейка 2 2 2 2 2" xfId="9178"/>
    <cellStyle name="Контрольная ячейка 2 2 2 3" xfId="9179"/>
    <cellStyle name="Контрольная ячейка 2 2 2 4" xfId="6397"/>
    <cellStyle name="Контрольная ячейка 2 2 3" xfId="9180"/>
    <cellStyle name="Контрольная ячейка 2 2 4" xfId="4258"/>
    <cellStyle name="Контрольная ячейка 2 3" xfId="695"/>
    <cellStyle name="Контрольная ячейка 2 3 2" xfId="9181"/>
    <cellStyle name="Контрольная ячейка 2 3 3" xfId="9182"/>
    <cellStyle name="Контрольная ячейка 2 3 4" xfId="4260"/>
    <cellStyle name="Контрольная ячейка 2 4" xfId="696"/>
    <cellStyle name="Контрольная ячейка 2 4 2" xfId="9183"/>
    <cellStyle name="Контрольная ячейка 2 4 3" xfId="9184"/>
    <cellStyle name="Контрольная ячейка 2 4 4" xfId="4261"/>
    <cellStyle name="Контрольная ячейка 2 5" xfId="697"/>
    <cellStyle name="Контрольная ячейка 2 5 2" xfId="9185"/>
    <cellStyle name="Контрольная ячейка 2 5 3" xfId="4262"/>
    <cellStyle name="Контрольная ячейка 2 6" xfId="698"/>
    <cellStyle name="Контрольная ячейка 2 6 2" xfId="9186"/>
    <cellStyle name="Контрольная ячейка 2 6 3" xfId="4263"/>
    <cellStyle name="Контрольная ячейка 2 7" xfId="699"/>
    <cellStyle name="Контрольная ячейка 2 7 2" xfId="9187"/>
    <cellStyle name="Контрольная ячейка 2 7 3" xfId="4264"/>
    <cellStyle name="Контрольная ячейка 2 8" xfId="700"/>
    <cellStyle name="Контрольная ячейка 2 8 2" xfId="9188"/>
    <cellStyle name="Контрольная ячейка 2 8 3" xfId="4265"/>
    <cellStyle name="Контрольная ячейка 2 9" xfId="701"/>
    <cellStyle name="Контрольная ячейка 2 9 2" xfId="9189"/>
    <cellStyle name="Контрольная ячейка 2 9 3" xfId="4266"/>
    <cellStyle name="Контрольная ячейка 2_46EE.2011(v1.0)" xfId="4267"/>
    <cellStyle name="Контрольная ячейка 3" xfId="702"/>
    <cellStyle name="Контрольная ячейка 3 10" xfId="703"/>
    <cellStyle name="Контрольная ячейка 3 10 2" xfId="9190"/>
    <cellStyle name="Контрольная ячейка 3 10 3" xfId="4269"/>
    <cellStyle name="Контрольная ячейка 3 11" xfId="4270"/>
    <cellStyle name="Контрольная ячейка 3 11 2" xfId="9192"/>
    <cellStyle name="Контрольная ячейка 3 11 3" xfId="9191"/>
    <cellStyle name="Контрольная ячейка 3 12" xfId="9193"/>
    <cellStyle name="Контрольная ячейка 3 13" xfId="4268"/>
    <cellStyle name="Контрольная ячейка 3 2" xfId="704"/>
    <cellStyle name="Контрольная ячейка 3 2 2" xfId="9194"/>
    <cellStyle name="Контрольная ячейка 3 2 3" xfId="9195"/>
    <cellStyle name="Контрольная ячейка 3 2 4" xfId="4271"/>
    <cellStyle name="Контрольная ячейка 3 3" xfId="705"/>
    <cellStyle name="Контрольная ячейка 3 3 2" xfId="9196"/>
    <cellStyle name="Контрольная ячейка 3 3 2 2" xfId="9197"/>
    <cellStyle name="Контрольная ячейка 3 3 3" xfId="9198"/>
    <cellStyle name="Контрольная ячейка 3 3 4" xfId="4272"/>
    <cellStyle name="Контрольная ячейка 3 4" xfId="706"/>
    <cellStyle name="Контрольная ячейка 3 4 2" xfId="9199"/>
    <cellStyle name="Контрольная ячейка 3 4 3" xfId="4273"/>
    <cellStyle name="Контрольная ячейка 3 5" xfId="707"/>
    <cellStyle name="Контрольная ячейка 3 5 2" xfId="9200"/>
    <cellStyle name="Контрольная ячейка 3 5 3" xfId="4274"/>
    <cellStyle name="Контрольная ячейка 3 6" xfId="708"/>
    <cellStyle name="Контрольная ячейка 3 6 2" xfId="9201"/>
    <cellStyle name="Контрольная ячейка 3 6 3" xfId="4275"/>
    <cellStyle name="Контрольная ячейка 3 7" xfId="709"/>
    <cellStyle name="Контрольная ячейка 3 7 2" xfId="9202"/>
    <cellStyle name="Контрольная ячейка 3 7 3" xfId="4276"/>
    <cellStyle name="Контрольная ячейка 3 8" xfId="710"/>
    <cellStyle name="Контрольная ячейка 3 8 2" xfId="9203"/>
    <cellStyle name="Контрольная ячейка 3 8 3" xfId="4277"/>
    <cellStyle name="Контрольная ячейка 3 9" xfId="711"/>
    <cellStyle name="Контрольная ячейка 3 9 2" xfId="9204"/>
    <cellStyle name="Контрольная ячейка 3 9 3" xfId="4278"/>
    <cellStyle name="Контрольная ячейка 3_46EE.2011(v1.0)" xfId="4279"/>
    <cellStyle name="Контрольная ячейка 4" xfId="4280"/>
    <cellStyle name="Контрольная ячейка 4 2" xfId="4281"/>
    <cellStyle name="Контрольная ячейка 4 2 2" xfId="9205"/>
    <cellStyle name="Контрольная ячейка 4 3" xfId="6398"/>
    <cellStyle name="Контрольная ячейка 4 3 2" xfId="9206"/>
    <cellStyle name="Контрольная ячейка 4 3 3" xfId="9207"/>
    <cellStyle name="Контрольная ячейка 4 4" xfId="9208"/>
    <cellStyle name="Контрольная ячейка 4_46EE.2011(v1.0)" xfId="4282"/>
    <cellStyle name="Контрольная ячейка 5" xfId="4283"/>
    <cellStyle name="Контрольная ячейка 5 2" xfId="4284"/>
    <cellStyle name="Контрольная ячейка 5 2 2" xfId="9209"/>
    <cellStyle name="Контрольная ячейка 5 3" xfId="6399"/>
    <cellStyle name="Контрольная ячейка 5 3 2" xfId="9210"/>
    <cellStyle name="Контрольная ячейка 5 3 3" xfId="9211"/>
    <cellStyle name="Контрольная ячейка 5 4" xfId="9212"/>
    <cellStyle name="Контрольная ячейка 5_46EE.2011(v1.0)" xfId="4285"/>
    <cellStyle name="Контрольная ячейка 6" xfId="4286"/>
    <cellStyle name="Контрольная ячейка 6 2" xfId="4287"/>
    <cellStyle name="Контрольная ячейка 6 2 2" xfId="9213"/>
    <cellStyle name="Контрольная ячейка 6 3" xfId="6400"/>
    <cellStyle name="Контрольная ячейка 6 3 2" xfId="9214"/>
    <cellStyle name="Контрольная ячейка 6 3 3" xfId="9215"/>
    <cellStyle name="Контрольная ячейка 6 4" xfId="9216"/>
    <cellStyle name="Контрольная ячейка 6_46EE.2011(v1.0)" xfId="4288"/>
    <cellStyle name="Контрольная ячейка 7" xfId="4289"/>
    <cellStyle name="Контрольная ячейка 7 2" xfId="4290"/>
    <cellStyle name="Контрольная ячейка 7 2 2" xfId="9217"/>
    <cellStyle name="Контрольная ячейка 7 3" xfId="6401"/>
    <cellStyle name="Контрольная ячейка 7 3 2" xfId="9218"/>
    <cellStyle name="Контрольная ячейка 7 3 3" xfId="9219"/>
    <cellStyle name="Контрольная ячейка 7 4" xfId="9220"/>
    <cellStyle name="Контрольная ячейка 7_46EE.2011(v1.0)" xfId="4291"/>
    <cellStyle name="Контрольная ячейка 8" xfId="4292"/>
    <cellStyle name="Контрольная ячейка 8 2" xfId="4293"/>
    <cellStyle name="Контрольная ячейка 8 2 2" xfId="9221"/>
    <cellStyle name="Контрольная ячейка 8 3" xfId="9222"/>
    <cellStyle name="Контрольная ячейка 8 3 2" xfId="9223"/>
    <cellStyle name="Контрольная ячейка 8 4" xfId="9224"/>
    <cellStyle name="Контрольная ячейка 8_46EE.2011(v1.0)" xfId="4294"/>
    <cellStyle name="Контрольная ячейка 9" xfId="4295"/>
    <cellStyle name="Контрольная ячейка 9 2" xfId="4296"/>
    <cellStyle name="Контрольная ячейка 9 2 2" xfId="9225"/>
    <cellStyle name="Контрольная ячейка 9 3" xfId="9226"/>
    <cellStyle name="Контрольная ячейка 9 3 2" xfId="9227"/>
    <cellStyle name="Контрольная ячейка 9 4" xfId="9228"/>
    <cellStyle name="Контрольная ячейка 9_46EE.2011(v1.0)" xfId="4297"/>
    <cellStyle name="Миша (бланки отчетности)" xfId="4298"/>
    <cellStyle name="Миша (бланки отчетности) 2" xfId="9229"/>
    <cellStyle name="Мои наименования показателей" xfId="4299"/>
    <cellStyle name="Мои наименования показателей 10" xfId="6402"/>
    <cellStyle name="Мои наименования показателей 10 2" xfId="9233"/>
    <cellStyle name="Мои наименования показателей 11" xfId="6403"/>
    <cellStyle name="Мои наименования показателей 11 2" xfId="9234"/>
    <cellStyle name="Мои наименования показателей 12" xfId="9235"/>
    <cellStyle name="Мои наименования показателей 2" xfId="4300"/>
    <cellStyle name="Мои наименования показателей 2 10" xfId="9236"/>
    <cellStyle name="Мои наименования показателей 2 2" xfId="4301"/>
    <cellStyle name="Мои наименования показателей 2 2 2" xfId="9237"/>
    <cellStyle name="Мои наименования показателей 2 3" xfId="4302"/>
    <cellStyle name="Мои наименования показателей 2 3 2" xfId="9238"/>
    <cellStyle name="Мои наименования показателей 2 4" xfId="4303"/>
    <cellStyle name="Мои наименования показателей 2 4 2" xfId="9239"/>
    <cellStyle name="Мои наименования показателей 2 5" xfId="4304"/>
    <cellStyle name="Мои наименования показателей 2 5 2" xfId="9240"/>
    <cellStyle name="Мои наименования показателей 2 6" xfId="4305"/>
    <cellStyle name="Мои наименования показателей 2 6 2" xfId="9241"/>
    <cellStyle name="Мои наименования показателей 2 7" xfId="4306"/>
    <cellStyle name="Мои наименования показателей 2 7 2" xfId="9242"/>
    <cellStyle name="Мои наименования показателей 2 8" xfId="4307"/>
    <cellStyle name="Мои наименования показателей 2 8 2" xfId="9243"/>
    <cellStyle name="Мои наименования показателей 2 9" xfId="4308"/>
    <cellStyle name="Мои наименования показателей 2 9 2" xfId="9244"/>
    <cellStyle name="Мои наименования показателей 2_1" xfId="4309"/>
    <cellStyle name="Мои наименования показателей 3" xfId="4310"/>
    <cellStyle name="Мои наименования показателей 3 10" xfId="9245"/>
    <cellStyle name="Мои наименования показателей 3 2" xfId="4311"/>
    <cellStyle name="Мои наименования показателей 3 2 2" xfId="9246"/>
    <cellStyle name="Мои наименования показателей 3 3" xfId="4312"/>
    <cellStyle name="Мои наименования показателей 3 3 2" xfId="9247"/>
    <cellStyle name="Мои наименования показателей 3 4" xfId="4313"/>
    <cellStyle name="Мои наименования показателей 3 4 2" xfId="9248"/>
    <cellStyle name="Мои наименования показателей 3 5" xfId="4314"/>
    <cellStyle name="Мои наименования показателей 3 5 2" xfId="9249"/>
    <cellStyle name="Мои наименования показателей 3 6" xfId="4315"/>
    <cellStyle name="Мои наименования показателей 3 6 2" xfId="9250"/>
    <cellStyle name="Мои наименования показателей 3 7" xfId="4316"/>
    <cellStyle name="Мои наименования показателей 3 7 2" xfId="9251"/>
    <cellStyle name="Мои наименования показателей 3 8" xfId="4317"/>
    <cellStyle name="Мои наименования показателей 3 8 2" xfId="9252"/>
    <cellStyle name="Мои наименования показателей 3 9" xfId="4318"/>
    <cellStyle name="Мои наименования показателей 3 9 2" xfId="9253"/>
    <cellStyle name="Мои наименования показателей 3_1" xfId="4319"/>
    <cellStyle name="Мои наименования показателей 4" xfId="4320"/>
    <cellStyle name="Мои наименования показателей 4 10" xfId="9254"/>
    <cellStyle name="Мои наименования показателей 4 2" xfId="4321"/>
    <cellStyle name="Мои наименования показателей 4 2 2" xfId="9255"/>
    <cellStyle name="Мои наименования показателей 4 3" xfId="4322"/>
    <cellStyle name="Мои наименования показателей 4 3 2" xfId="9256"/>
    <cellStyle name="Мои наименования показателей 4 4" xfId="4323"/>
    <cellStyle name="Мои наименования показателей 4 4 2" xfId="9257"/>
    <cellStyle name="Мои наименования показателей 4 5" xfId="4324"/>
    <cellStyle name="Мои наименования показателей 4 5 2" xfId="9258"/>
    <cellStyle name="Мои наименования показателей 4 6" xfId="4325"/>
    <cellStyle name="Мои наименования показателей 4 6 2" xfId="9259"/>
    <cellStyle name="Мои наименования показателей 4 7" xfId="4326"/>
    <cellStyle name="Мои наименования показателей 4 7 2" xfId="9260"/>
    <cellStyle name="Мои наименования показателей 4 8" xfId="4327"/>
    <cellStyle name="Мои наименования показателей 4 8 2" xfId="9261"/>
    <cellStyle name="Мои наименования показателей 4 9" xfId="4328"/>
    <cellStyle name="Мои наименования показателей 4 9 2" xfId="9262"/>
    <cellStyle name="Мои наименования показателей 4_1" xfId="4329"/>
    <cellStyle name="Мои наименования показателей 5" xfId="4330"/>
    <cellStyle name="Мои наименования показателей 5 10" xfId="9263"/>
    <cellStyle name="Мои наименования показателей 5 2" xfId="4331"/>
    <cellStyle name="Мои наименования показателей 5 2 2" xfId="9264"/>
    <cellStyle name="Мои наименования показателей 5 3" xfId="4332"/>
    <cellStyle name="Мои наименования показателей 5 3 2" xfId="9265"/>
    <cellStyle name="Мои наименования показателей 5 4" xfId="4333"/>
    <cellStyle name="Мои наименования показателей 5 4 2" xfId="9266"/>
    <cellStyle name="Мои наименования показателей 5 5" xfId="4334"/>
    <cellStyle name="Мои наименования показателей 5 5 2" xfId="9267"/>
    <cellStyle name="Мои наименования показателей 5 6" xfId="4335"/>
    <cellStyle name="Мои наименования показателей 5 6 2" xfId="9268"/>
    <cellStyle name="Мои наименования показателей 5 7" xfId="4336"/>
    <cellStyle name="Мои наименования показателей 5 7 2" xfId="9269"/>
    <cellStyle name="Мои наименования показателей 5 8" xfId="4337"/>
    <cellStyle name="Мои наименования показателей 5 8 2" xfId="9270"/>
    <cellStyle name="Мои наименования показателей 5 9" xfId="4338"/>
    <cellStyle name="Мои наименования показателей 5 9 2" xfId="9271"/>
    <cellStyle name="Мои наименования показателей 5_1" xfId="4339"/>
    <cellStyle name="Мои наименования показателей 6" xfId="4340"/>
    <cellStyle name="Мои наименования показателей 6 2" xfId="4341"/>
    <cellStyle name="Мои наименования показателей 6 2 2" xfId="9272"/>
    <cellStyle name="Мои наименования показателей 6 3" xfId="4342"/>
    <cellStyle name="Мои наименования показателей 6 3 2" xfId="9273"/>
    <cellStyle name="Мои наименования показателей 6 4" xfId="9274"/>
    <cellStyle name="Мои наименования показателей 6_46EE.2011(v1.0)" xfId="4343"/>
    <cellStyle name="Мои наименования показателей 7" xfId="4344"/>
    <cellStyle name="Мои наименования показателей 7 2" xfId="4345"/>
    <cellStyle name="Мои наименования показателей 7 2 2" xfId="9275"/>
    <cellStyle name="Мои наименования показателей 7 3" xfId="4346"/>
    <cellStyle name="Мои наименования показателей 7 3 2" xfId="9276"/>
    <cellStyle name="Мои наименования показателей 7 4" xfId="9277"/>
    <cellStyle name="Мои наименования показателей 7_46EE.2011(v1.0)" xfId="4347"/>
    <cellStyle name="Мои наименования показателей 8" xfId="4348"/>
    <cellStyle name="Мои наименования показателей 8 2" xfId="4349"/>
    <cellStyle name="Мои наименования показателей 8 2 2" xfId="9278"/>
    <cellStyle name="Мои наименования показателей 8 3" xfId="4350"/>
    <cellStyle name="Мои наименования показателей 8 3 2" xfId="9279"/>
    <cellStyle name="Мои наименования показателей 8 4" xfId="9280"/>
    <cellStyle name="Мои наименования показателей 8_46EE.2011(v1.0)" xfId="4351"/>
    <cellStyle name="Мои наименования показателей 9" xfId="6404"/>
    <cellStyle name="Мои наименования показателей 9 2" xfId="9281"/>
    <cellStyle name="Мои наименования показателей_46EE.2011" xfId="4352"/>
    <cellStyle name="Мой заголовок" xfId="4353"/>
    <cellStyle name="Мой заголовок 2" xfId="9230"/>
    <cellStyle name="Мой заголовок листа" xfId="4354"/>
    <cellStyle name="Мой заголовок листа 2" xfId="4355"/>
    <cellStyle name="Мой заголовок листа 2 2" xfId="9231"/>
    <cellStyle name="Мой заголовок листа 2 3" xfId="6405"/>
    <cellStyle name="Мой заголовок листа 3" xfId="5843"/>
    <cellStyle name="Мой заголовок листа 3 2" xfId="9232"/>
    <cellStyle name="Мой заголовок_Новая инструкция1_фст" xfId="4356"/>
    <cellStyle name="назв фил" xfId="4357"/>
    <cellStyle name="назв фил 2" xfId="9282"/>
    <cellStyle name="Название" xfId="712"/>
    <cellStyle name="Название 10" xfId="4358"/>
    <cellStyle name="Название 10 2" xfId="9283"/>
    <cellStyle name="Название 10 2 2" xfId="9284"/>
    <cellStyle name="Название 10 3" xfId="9285"/>
    <cellStyle name="Название 10 3 2" xfId="9286"/>
    <cellStyle name="Название 10 4" xfId="9287"/>
    <cellStyle name="Название 11" xfId="6651" hidden="1"/>
    <cellStyle name="Название 11" xfId="9288"/>
    <cellStyle name="Название 11 2" xfId="9289"/>
    <cellStyle name="Название 11 2 2" xfId="9290"/>
    <cellStyle name="Название 11 3" xfId="9291"/>
    <cellStyle name="Название 11 3 2" xfId="9292"/>
    <cellStyle name="Название 11 4" xfId="9293"/>
    <cellStyle name="Название 11 5" xfId="11033" hidden="1"/>
    <cellStyle name="Название 11 5" xfId="12192" hidden="1"/>
    <cellStyle name="Название 11 5" xfId="12204" hidden="1"/>
    <cellStyle name="Название 11 5" xfId="12213" hidden="1"/>
    <cellStyle name="Название 11 5" xfId="12223" hidden="1"/>
    <cellStyle name="Название 11 5" xfId="12232" hidden="1"/>
    <cellStyle name="Название 11 5" xfId="12234" hidden="1"/>
    <cellStyle name="Название 11 5" xfId="12235"/>
    <cellStyle name="Название 12" xfId="9294"/>
    <cellStyle name="Название 12 2" xfId="9295"/>
    <cellStyle name="Название 12 2 2" xfId="9296"/>
    <cellStyle name="Название 12 3" xfId="9297"/>
    <cellStyle name="Название 12 3 2" xfId="9298"/>
    <cellStyle name="Название 12 4" xfId="9299"/>
    <cellStyle name="Название 13" xfId="9300"/>
    <cellStyle name="Название 13 2" xfId="9301"/>
    <cellStyle name="Название 13 2 2" xfId="9302"/>
    <cellStyle name="Название 13 3" xfId="9303"/>
    <cellStyle name="Название 13 3 2" xfId="9304"/>
    <cellStyle name="Название 13 4" xfId="9305"/>
    <cellStyle name="Название 14" xfId="9306"/>
    <cellStyle name="Название 14 2" xfId="9307"/>
    <cellStyle name="Название 14 2 2" xfId="9308"/>
    <cellStyle name="Название 14 3" xfId="9309"/>
    <cellStyle name="Название 14 3 2" xfId="9310"/>
    <cellStyle name="Название 14 4" xfId="9311"/>
    <cellStyle name="Название 15" xfId="9312"/>
    <cellStyle name="Название 15 2" xfId="9313"/>
    <cellStyle name="Название 15 2 2" xfId="9314"/>
    <cellStyle name="Название 15 3" xfId="9315"/>
    <cellStyle name="Название 15 3 2" xfId="9316"/>
    <cellStyle name="Название 15 4" xfId="9317"/>
    <cellStyle name="Название 16" xfId="9318"/>
    <cellStyle name="Название 16 2" xfId="9319"/>
    <cellStyle name="Название 16 2 2" xfId="9320"/>
    <cellStyle name="Название 16 3" xfId="9321"/>
    <cellStyle name="Название 16 3 2" xfId="9322"/>
    <cellStyle name="Название 16 4" xfId="9323"/>
    <cellStyle name="Название 17" xfId="9324"/>
    <cellStyle name="Название 17 2" xfId="9325"/>
    <cellStyle name="Название 18" xfId="9326"/>
    <cellStyle name="Название 18 2" xfId="9327"/>
    <cellStyle name="Название 2" xfId="713"/>
    <cellStyle name="Название 2 1" xfId="9328"/>
    <cellStyle name="Название 2 1 2" xfId="9329"/>
    <cellStyle name="Название 2 10" xfId="714"/>
    <cellStyle name="Название 2 10 2" xfId="9330"/>
    <cellStyle name="Название 2 10 3" xfId="4360"/>
    <cellStyle name="Название 2 11" xfId="9331"/>
    <cellStyle name="Название 2 12" xfId="4359"/>
    <cellStyle name="Название 2 2" xfId="715"/>
    <cellStyle name="Название 2 2 2" xfId="9332"/>
    <cellStyle name="Название 2 2 3" xfId="4361"/>
    <cellStyle name="Название 2 3" xfId="716"/>
    <cellStyle name="Название 2 3 2" xfId="9333"/>
    <cellStyle name="Название 2 3 3" xfId="4362"/>
    <cellStyle name="Название 2 4" xfId="717"/>
    <cellStyle name="Название 2 4 2" xfId="9334"/>
    <cellStyle name="Название 2 4 3" xfId="4363"/>
    <cellStyle name="Название 2 5" xfId="718"/>
    <cellStyle name="Название 2 5 2" xfId="9335"/>
    <cellStyle name="Название 2 5 3" xfId="4364"/>
    <cellStyle name="Название 2 6" xfId="719"/>
    <cellStyle name="Название 2 6 2" xfId="9336"/>
    <cellStyle name="Название 2 6 3" xfId="4365"/>
    <cellStyle name="Название 2 7" xfId="720"/>
    <cellStyle name="Название 2 7 2" xfId="9337"/>
    <cellStyle name="Название 2 7 3" xfId="4366"/>
    <cellStyle name="Название 2 8" xfId="721"/>
    <cellStyle name="Название 2 8 2" xfId="9338"/>
    <cellStyle name="Название 2 8 3" xfId="4367"/>
    <cellStyle name="Название 2 9" xfId="722"/>
    <cellStyle name="Название 2 9 2" xfId="9339"/>
    <cellStyle name="Название 2 9 3" xfId="4368"/>
    <cellStyle name="Название 3" xfId="723"/>
    <cellStyle name="Название 3 10" xfId="724"/>
    <cellStyle name="Название 3 10 2" xfId="9340"/>
    <cellStyle name="Название 3 10 3" xfId="4370"/>
    <cellStyle name="Название 3 11" xfId="9341"/>
    <cellStyle name="Название 3 12" xfId="4369"/>
    <cellStyle name="Название 3 2" xfId="725"/>
    <cellStyle name="Название 3 2 2" xfId="9342"/>
    <cellStyle name="Название 3 2 3" xfId="4371"/>
    <cellStyle name="Название 3 3" xfId="726"/>
    <cellStyle name="Название 3 3 2" xfId="9343"/>
    <cellStyle name="Название 3 3 3" xfId="4372"/>
    <cellStyle name="Название 3 4" xfId="727"/>
    <cellStyle name="Название 3 4 2" xfId="9344"/>
    <cellStyle name="Название 3 4 3" xfId="4373"/>
    <cellStyle name="Название 3 5" xfId="728"/>
    <cellStyle name="Название 3 5 2" xfId="9345"/>
    <cellStyle name="Название 3 5 3" xfId="4374"/>
    <cellStyle name="Название 3 6" xfId="729"/>
    <cellStyle name="Название 3 6 2" xfId="9346"/>
    <cellStyle name="Название 3 6 3" xfId="4375"/>
    <cellStyle name="Название 3 7" xfId="730"/>
    <cellStyle name="Название 3 7 2" xfId="9347"/>
    <cellStyle name="Название 3 7 3" xfId="4376"/>
    <cellStyle name="Название 3 8" xfId="731"/>
    <cellStyle name="Название 3 8 2" xfId="9348"/>
    <cellStyle name="Название 3 8 3" xfId="4377"/>
    <cellStyle name="Название 3 9" xfId="732"/>
    <cellStyle name="Название 3 9 2" xfId="9349"/>
    <cellStyle name="Название 3 9 3" xfId="4378"/>
    <cellStyle name="Название 4" xfId="4379"/>
    <cellStyle name="Название 4 2" xfId="4380"/>
    <cellStyle name="Название 4 2 2" xfId="9350"/>
    <cellStyle name="Название 4 3" xfId="9351"/>
    <cellStyle name="Название 4 3 2" xfId="9352"/>
    <cellStyle name="Название 4 4" xfId="9353"/>
    <cellStyle name="Название 5" xfId="4381"/>
    <cellStyle name="Название 5 2" xfId="4382"/>
    <cellStyle name="Название 5 2 2" xfId="9354"/>
    <cellStyle name="Название 5 3" xfId="9355"/>
    <cellStyle name="Название 5 3 2" xfId="9356"/>
    <cellStyle name="Название 5 4" xfId="9357"/>
    <cellStyle name="Название 6" xfId="4383"/>
    <cellStyle name="Название 6 2" xfId="4384"/>
    <cellStyle name="Название 6 2 2" xfId="9358"/>
    <cellStyle name="Название 6 3" xfId="9359"/>
    <cellStyle name="Название 6 3 2" xfId="9360"/>
    <cellStyle name="Название 6 4" xfId="9361"/>
    <cellStyle name="Название 7" xfId="4385"/>
    <cellStyle name="Название 7 2" xfId="4386"/>
    <cellStyle name="Название 7 2 2" xfId="9362"/>
    <cellStyle name="Название 7 3" xfId="9363"/>
    <cellStyle name="Название 7 3 2" xfId="9364"/>
    <cellStyle name="Название 7 4" xfId="9365"/>
    <cellStyle name="Название 8" xfId="4387"/>
    <cellStyle name="Название 8 2" xfId="4388"/>
    <cellStyle name="Название 8 2 2" xfId="9366"/>
    <cellStyle name="Название 8 3" xfId="9367"/>
    <cellStyle name="Название 8 3 2" xfId="9368"/>
    <cellStyle name="Название 8 4" xfId="9369"/>
    <cellStyle name="Название 9" xfId="4389"/>
    <cellStyle name="Название 9 2" xfId="4390"/>
    <cellStyle name="Название 9 2 2" xfId="9370"/>
    <cellStyle name="Название 9 3" xfId="9371"/>
    <cellStyle name="Название 9 3 2" xfId="9372"/>
    <cellStyle name="Название 9 4" xfId="9373"/>
    <cellStyle name="Невидимый" xfId="4391"/>
    <cellStyle name="Невидимый 2" xfId="9374"/>
    <cellStyle name="Нейтральный" xfId="733"/>
    <cellStyle name="Нейтральный 10" xfId="4392"/>
    <cellStyle name="Нейтральный 10 2" xfId="9375"/>
    <cellStyle name="Нейтральный 10 2 2" xfId="9376"/>
    <cellStyle name="Нейтральный 10 3" xfId="9377"/>
    <cellStyle name="Нейтральный 10 3 2" xfId="9378"/>
    <cellStyle name="Нейтральный 10 4" xfId="9379"/>
    <cellStyle name="Нейтральный 11" xfId="9380"/>
    <cellStyle name="Нейтральный 11 2" xfId="9381"/>
    <cellStyle name="Нейтральный 11 2 2" xfId="9382"/>
    <cellStyle name="Нейтральный 11 3" xfId="9383"/>
    <cellStyle name="Нейтральный 11 3 2" xfId="9384"/>
    <cellStyle name="Нейтральный 11 4" xfId="9385"/>
    <cellStyle name="Нейтральный 12" xfId="9386"/>
    <cellStyle name="Нейтральный 12 2" xfId="9387"/>
    <cellStyle name="Нейтральный 12 2 2" xfId="9388"/>
    <cellStyle name="Нейтральный 12 3" xfId="9389"/>
    <cellStyle name="Нейтральный 12 3 2" xfId="9390"/>
    <cellStyle name="Нейтральный 12 4" xfId="9391"/>
    <cellStyle name="Нейтральный 13" xfId="9392"/>
    <cellStyle name="Нейтральный 13 2" xfId="9393"/>
    <cellStyle name="Нейтральный 13 2 2" xfId="9394"/>
    <cellStyle name="Нейтральный 13 3" xfId="9395"/>
    <cellStyle name="Нейтральный 13 3 2" xfId="9396"/>
    <cellStyle name="Нейтральный 13 4" xfId="9397"/>
    <cellStyle name="Нейтральный 14" xfId="9398"/>
    <cellStyle name="Нейтральный 14 2" xfId="9399"/>
    <cellStyle name="Нейтральный 14 2 2" xfId="9400"/>
    <cellStyle name="Нейтральный 14 3" xfId="9401"/>
    <cellStyle name="Нейтральный 14 3 2" xfId="9402"/>
    <cellStyle name="Нейтральный 14 4" xfId="9403"/>
    <cellStyle name="Нейтральный 15" xfId="9404"/>
    <cellStyle name="Нейтральный 15 2" xfId="9405"/>
    <cellStyle name="Нейтральный 15 2 2" xfId="9406"/>
    <cellStyle name="Нейтральный 15 3" xfId="9407"/>
    <cellStyle name="Нейтральный 15 3 2" xfId="9408"/>
    <cellStyle name="Нейтральный 15 4" xfId="9409"/>
    <cellStyle name="Нейтральный 16" xfId="9410"/>
    <cellStyle name="Нейтральный 16 2" xfId="9411"/>
    <cellStyle name="Нейтральный 16 2 2" xfId="9412"/>
    <cellStyle name="Нейтральный 16 3" xfId="9413"/>
    <cellStyle name="Нейтральный 16 3 2" xfId="9414"/>
    <cellStyle name="Нейтральный 16 4" xfId="9415"/>
    <cellStyle name="Нейтральный 17" xfId="9416"/>
    <cellStyle name="Нейтральный 17 2" xfId="9417"/>
    <cellStyle name="Нейтральный 18" xfId="9418"/>
    <cellStyle name="Нейтральный 18 2" xfId="9419"/>
    <cellStyle name="Нейтральный 2" xfId="734"/>
    <cellStyle name="Нейтральный 2 1" xfId="9420"/>
    <cellStyle name="Нейтральный 2 1 2" xfId="9421"/>
    <cellStyle name="Нейтральный 2 10" xfId="735"/>
    <cellStyle name="Нейтральный 2 10 2" xfId="9422"/>
    <cellStyle name="Нейтральный 2 10 3" xfId="4394"/>
    <cellStyle name="Нейтральный 2 11" xfId="9423"/>
    <cellStyle name="Нейтральный 2 12" xfId="9424"/>
    <cellStyle name="Нейтральный 2 13" xfId="4393"/>
    <cellStyle name="Нейтральный 2 2" xfId="736"/>
    <cellStyle name="Нейтральный 2 2 2" xfId="4396"/>
    <cellStyle name="Нейтральный 2 2 2 2" xfId="9425"/>
    <cellStyle name="Нейтральный 2 2 2 2 2" xfId="9426"/>
    <cellStyle name="Нейтральный 2 2 2 3" xfId="9427"/>
    <cellStyle name="Нейтральный 2 2 2 4" xfId="6406"/>
    <cellStyle name="Нейтральный 2 2 3" xfId="9428"/>
    <cellStyle name="Нейтральный 2 2 4" xfId="4395"/>
    <cellStyle name="Нейтральный 2 3" xfId="737"/>
    <cellStyle name="Нейтральный 2 3 2" xfId="9429"/>
    <cellStyle name="Нейтральный 2 3 3" xfId="9430"/>
    <cellStyle name="Нейтральный 2 3 4" xfId="4397"/>
    <cellStyle name="Нейтральный 2 4" xfId="738"/>
    <cellStyle name="Нейтральный 2 4 2" xfId="9431"/>
    <cellStyle name="Нейтральный 2 4 3" xfId="9432"/>
    <cellStyle name="Нейтральный 2 4 4" xfId="4398"/>
    <cellStyle name="Нейтральный 2 5" xfId="739"/>
    <cellStyle name="Нейтральный 2 5 2" xfId="9433"/>
    <cellStyle name="Нейтральный 2 5 3" xfId="4399"/>
    <cellStyle name="Нейтральный 2 6" xfId="740"/>
    <cellStyle name="Нейтральный 2 6 2" xfId="9434"/>
    <cellStyle name="Нейтральный 2 6 3" xfId="4400"/>
    <cellStyle name="Нейтральный 2 7" xfId="741"/>
    <cellStyle name="Нейтральный 2 7 2" xfId="9435"/>
    <cellStyle name="Нейтральный 2 7 3" xfId="4401"/>
    <cellStyle name="Нейтральный 2 8" xfId="742"/>
    <cellStyle name="Нейтральный 2 8 2" xfId="9436"/>
    <cellStyle name="Нейтральный 2 8 3" xfId="4402"/>
    <cellStyle name="Нейтральный 2 9" xfId="743"/>
    <cellStyle name="Нейтральный 2 9 2" xfId="9437"/>
    <cellStyle name="Нейтральный 2 9 3" xfId="4403"/>
    <cellStyle name="Нейтральный 2_МФ тепловой баланс 2015 дубль 3" xfId="4404"/>
    <cellStyle name="Нейтральный 3" xfId="744"/>
    <cellStyle name="Нейтральный 3 10" xfId="745"/>
    <cellStyle name="Нейтральный 3 10 2" xfId="9438"/>
    <cellStyle name="Нейтральный 3 10 3" xfId="4406"/>
    <cellStyle name="Нейтральный 3 11" xfId="4407"/>
    <cellStyle name="Нейтральный 3 11 2" xfId="9440"/>
    <cellStyle name="Нейтральный 3 11 3" xfId="9439"/>
    <cellStyle name="Нейтральный 3 12" xfId="9441"/>
    <cellStyle name="Нейтральный 3 13" xfId="4405"/>
    <cellStyle name="Нейтральный 3 2" xfId="746"/>
    <cellStyle name="Нейтральный 3 2 2" xfId="9442"/>
    <cellStyle name="Нейтральный 3 2 3" xfId="9443"/>
    <cellStyle name="Нейтральный 3 2 4" xfId="4408"/>
    <cellStyle name="Нейтральный 3 3" xfId="747"/>
    <cellStyle name="Нейтральный 3 3 2" xfId="9444"/>
    <cellStyle name="Нейтральный 3 3 2 2" xfId="9445"/>
    <cellStyle name="Нейтральный 3 3 3" xfId="9446"/>
    <cellStyle name="Нейтральный 3 3 4" xfId="4409"/>
    <cellStyle name="Нейтральный 3 4" xfId="748"/>
    <cellStyle name="Нейтральный 3 4 2" xfId="9447"/>
    <cellStyle name="Нейтральный 3 4 3" xfId="4410"/>
    <cellStyle name="Нейтральный 3 5" xfId="749"/>
    <cellStyle name="Нейтральный 3 5 2" xfId="9448"/>
    <cellStyle name="Нейтральный 3 5 3" xfId="4411"/>
    <cellStyle name="Нейтральный 3 6" xfId="750"/>
    <cellStyle name="Нейтральный 3 6 2" xfId="9449"/>
    <cellStyle name="Нейтральный 3 6 3" xfId="4412"/>
    <cellStyle name="Нейтральный 3 7" xfId="751"/>
    <cellStyle name="Нейтральный 3 7 2" xfId="9450"/>
    <cellStyle name="Нейтральный 3 7 3" xfId="4413"/>
    <cellStyle name="Нейтральный 3 8" xfId="752"/>
    <cellStyle name="Нейтральный 3 8 2" xfId="9451"/>
    <cellStyle name="Нейтральный 3 8 3" xfId="4414"/>
    <cellStyle name="Нейтральный 3 9" xfId="753"/>
    <cellStyle name="Нейтральный 3 9 2" xfId="9452"/>
    <cellStyle name="Нейтральный 3 9 3" xfId="4415"/>
    <cellStyle name="Нейтральный 3_МФ тепловой баланс 2015 дубль 3" xfId="4416"/>
    <cellStyle name="Нейтральный 4" xfId="4417"/>
    <cellStyle name="Нейтральный 4 2" xfId="4418"/>
    <cellStyle name="Нейтральный 4 2 2" xfId="9453"/>
    <cellStyle name="Нейтральный 4 3" xfId="6407"/>
    <cellStyle name="Нейтральный 4 3 2" xfId="9454"/>
    <cellStyle name="Нейтральный 4 3 3" xfId="9455"/>
    <cellStyle name="Нейтральный 4 4" xfId="9456"/>
    <cellStyle name="Нейтральный 4_МФ тепловой баланс 2015 дубль 3" xfId="4419"/>
    <cellStyle name="Нейтральный 5" xfId="4420"/>
    <cellStyle name="Нейтральный 5 2" xfId="4421"/>
    <cellStyle name="Нейтральный 5 2 2" xfId="9457"/>
    <cellStyle name="Нейтральный 5 3" xfId="6408"/>
    <cellStyle name="Нейтральный 5 3 2" xfId="9458"/>
    <cellStyle name="Нейтральный 5 3 3" xfId="9459"/>
    <cellStyle name="Нейтральный 5 4" xfId="9460"/>
    <cellStyle name="Нейтральный 5_МФ тепловой баланс 2015 дубль 3" xfId="4422"/>
    <cellStyle name="Нейтральный 6" xfId="4423"/>
    <cellStyle name="Нейтральный 6 2" xfId="4424"/>
    <cellStyle name="Нейтральный 6 2 2" xfId="9461"/>
    <cellStyle name="Нейтральный 6 3" xfId="6409"/>
    <cellStyle name="Нейтральный 6 3 2" xfId="9462"/>
    <cellStyle name="Нейтральный 6 3 3" xfId="9463"/>
    <cellStyle name="Нейтральный 6 4" xfId="9464"/>
    <cellStyle name="Нейтральный 6_МФ тепловой баланс 2015 дубль 3" xfId="4425"/>
    <cellStyle name="Нейтральный 7" xfId="4426"/>
    <cellStyle name="Нейтральный 7 2" xfId="4427"/>
    <cellStyle name="Нейтральный 7 2 2" xfId="9465"/>
    <cellStyle name="Нейтральный 7 3" xfId="6410"/>
    <cellStyle name="Нейтральный 7 3 2" xfId="9466"/>
    <cellStyle name="Нейтральный 7 3 3" xfId="9467"/>
    <cellStyle name="Нейтральный 7 4" xfId="9468"/>
    <cellStyle name="Нейтральный 7_МФ тепловой баланс 2015 дубль 3" xfId="4428"/>
    <cellStyle name="Нейтральный 8" xfId="4429"/>
    <cellStyle name="Нейтральный 8 2" xfId="4430"/>
    <cellStyle name="Нейтральный 8 2 2" xfId="9469"/>
    <cellStyle name="Нейтральный 8 3" xfId="9470"/>
    <cellStyle name="Нейтральный 8 3 2" xfId="9471"/>
    <cellStyle name="Нейтральный 8 4" xfId="9472"/>
    <cellStyle name="Нейтральный 9" xfId="4431"/>
    <cellStyle name="Нейтральный 9 2" xfId="4432"/>
    <cellStyle name="Нейтральный 9 2 2" xfId="9473"/>
    <cellStyle name="Нейтральный 9 3" xfId="9474"/>
    <cellStyle name="Нейтральный 9 3 2" xfId="9475"/>
    <cellStyle name="Нейтральный 9 4" xfId="9476"/>
    <cellStyle name="Низ1" xfId="4433"/>
    <cellStyle name="Низ1 2" xfId="9477"/>
    <cellStyle name="Низ2" xfId="4434"/>
    <cellStyle name="Низ2 2" xfId="9478"/>
    <cellStyle name="Обычный" xfId="0" builtinId="0"/>
    <cellStyle name="Обычный 10" xfId="754"/>
    <cellStyle name="Обычный 10 2" xfId="4435"/>
    <cellStyle name="Обычный 10 2 2" xfId="4436"/>
    <cellStyle name="Обычный 10 2 2 2" xfId="4437"/>
    <cellStyle name="Обычный 10 2 2 3" xfId="9479"/>
    <cellStyle name="Обычный 10 2 2 4" xfId="6411"/>
    <cellStyle name="Обычный 10 2 3" xfId="4438"/>
    <cellStyle name="Обычный 10 2 3 2" xfId="9481"/>
    <cellStyle name="Обычный 10 2 3 3" xfId="9480"/>
    <cellStyle name="Обычный 10 2 4" xfId="4439"/>
    <cellStyle name="Обычный 10 2 4 2" xfId="965"/>
    <cellStyle name="Обычный 10 2 4 3" xfId="9482"/>
    <cellStyle name="Обычный 10 2 5" xfId="4440"/>
    <cellStyle name="Обычный 10 3" xfId="4441"/>
    <cellStyle name="Обычный 10 3 2" xfId="4442"/>
    <cellStyle name="Обычный 10 3 3" xfId="5525"/>
    <cellStyle name="Обычный 10 4" xfId="4443"/>
    <cellStyle name="Обычный 10 4 2" xfId="5526"/>
    <cellStyle name="Обычный 10 4 2 2" xfId="5944"/>
    <cellStyle name="Обычный 10 4 3" xfId="5926"/>
    <cellStyle name="Обычный 10 4 3 2" xfId="9483"/>
    <cellStyle name="Обычный 10 4 4" xfId="9484"/>
    <cellStyle name="Обычный 10 4 5" xfId="6412"/>
    <cellStyle name="Обычный 10 5" xfId="4444"/>
    <cellStyle name="Обычный 10 5 2" xfId="9485"/>
    <cellStyle name="Обычный 10 5 3" xfId="9486"/>
    <cellStyle name="Обычный 10 5 4" xfId="6413"/>
    <cellStyle name="Обычный 10 6" xfId="4445"/>
    <cellStyle name="Обычный 10 6 2" xfId="4446"/>
    <cellStyle name="Обычный 10 6 2 2" xfId="9487"/>
    <cellStyle name="Обычный 10 6 3" xfId="6414"/>
    <cellStyle name="Обычный 10 6 4" xfId="5801"/>
    <cellStyle name="Обычный 10 7" xfId="4447"/>
    <cellStyle name="Обычный 10 7 2" xfId="9489"/>
    <cellStyle name="Обычный 10 7 3" xfId="9488"/>
    <cellStyle name="Обычный 10 8" xfId="9490"/>
    <cellStyle name="Обычный 10 9" xfId="963"/>
    <cellStyle name="Обычный 11" xfId="4448"/>
    <cellStyle name="Обычный 11 2" xfId="4449"/>
    <cellStyle name="Обычный 11 2 2" xfId="9491"/>
    <cellStyle name="Обычный 11 2 3" xfId="5942"/>
    <cellStyle name="Обычный 11 3" xfId="4450"/>
    <cellStyle name="Обычный 11 3 2" xfId="5527"/>
    <cellStyle name="Обычный 11 4" xfId="4451"/>
    <cellStyle name="Обычный 11 4 2" xfId="4452"/>
    <cellStyle name="Обычный 11 5" xfId="4453"/>
    <cellStyle name="Обычный 11 5 2" xfId="4454"/>
    <cellStyle name="Обычный 11 6" xfId="4455"/>
    <cellStyle name="Обычный 11 6 2" xfId="9492"/>
    <cellStyle name="Обычный 11 6 3" xfId="9493"/>
    <cellStyle name="Обычный 11 6 4" xfId="6415"/>
    <cellStyle name="Обычный 11 7" xfId="4456"/>
    <cellStyle name="Обычный 11 7 2" xfId="9494"/>
    <cellStyle name="Обычный 11 8" xfId="4457"/>
    <cellStyle name="Обычный 11_46EE.2011(v1.2)" xfId="4458"/>
    <cellStyle name="Обычный 12" xfId="4459"/>
    <cellStyle name="Обычный 12 2" xfId="4460"/>
    <cellStyle name="Обычный 12 2 2" xfId="4461"/>
    <cellStyle name="Обычный 12 2 2 2" xfId="4462"/>
    <cellStyle name="Обычный 12 2 2 3" xfId="9495"/>
    <cellStyle name="Обычный 12 2 3" xfId="4463"/>
    <cellStyle name="Обычный 12 2 4" xfId="9496"/>
    <cellStyle name="Обычный 12 3" xfId="4464"/>
    <cellStyle name="Обычный 12 3 2" xfId="4465"/>
    <cellStyle name="Обычный 12 3 2 2" xfId="4466"/>
    <cellStyle name="Обычный 12 3 2 3" xfId="9497"/>
    <cellStyle name="Обычный 12 3 3" xfId="9498"/>
    <cellStyle name="Обычный 12 4" xfId="4467"/>
    <cellStyle name="Обычный 12 4 2" xfId="9499"/>
    <cellStyle name="Обычный 12 4 3" xfId="9500"/>
    <cellStyle name="Обычный 12 5" xfId="4468"/>
    <cellStyle name="Обычный 12 5 2" xfId="4469"/>
    <cellStyle name="Обычный 12 5 2 2" xfId="4470"/>
    <cellStyle name="Обычный 12 5 3" xfId="4471"/>
    <cellStyle name="Обычный 12 5 4" xfId="6416"/>
    <cellStyle name="Обычный 12 6" xfId="4472"/>
    <cellStyle name="Обычный 12 6 2" xfId="10991"/>
    <cellStyle name="Обычный 12 7" xfId="5867"/>
    <cellStyle name="Обычный 12 7 2" xfId="9501"/>
    <cellStyle name="Обычный 12 8" xfId="9502"/>
    <cellStyle name="Обычный 12 9" xfId="10992"/>
    <cellStyle name="Обычный 12_амортизация2017" xfId="10993"/>
    <cellStyle name="Обычный 13" xfId="4473"/>
    <cellStyle name="Обычный 13 2" xfId="4474"/>
    <cellStyle name="Обычный 13 2 2" xfId="9503"/>
    <cellStyle name="Обычный 13 2 3" xfId="9504"/>
    <cellStyle name="Обычный 13 2 4" xfId="10994"/>
    <cellStyle name="Обычный 13 3" xfId="5528"/>
    <cellStyle name="Обычный 13 3 2" xfId="9506"/>
    <cellStyle name="Обычный 13 3 3" xfId="9507"/>
    <cellStyle name="Обычный 13 3 4" xfId="9505"/>
    <cellStyle name="Обычный 13 4" xfId="5800"/>
    <cellStyle name="Обычный 13 4 2" xfId="9508"/>
    <cellStyle name="Обычный 13 5" xfId="9509"/>
    <cellStyle name="Обычный 13 6" xfId="9510"/>
    <cellStyle name="Обычный 13 7" xfId="6417"/>
    <cellStyle name="Обычный 14" xfId="4475"/>
    <cellStyle name="Обычный 14 2" xfId="4476"/>
    <cellStyle name="Обычный 14 2 2" xfId="9511"/>
    <cellStyle name="Обычный 14 2 3" xfId="9512"/>
    <cellStyle name="Обычный 14 2 4" xfId="9513"/>
    <cellStyle name="Обычный 14 2 5" xfId="10995"/>
    <cellStyle name="Обычный 14 3" xfId="5529"/>
    <cellStyle name="Обычный 14 3 2" xfId="9515"/>
    <cellStyle name="Обычный 14 3 3" xfId="9516"/>
    <cellStyle name="Обычный 14 3 4" xfId="9514"/>
    <cellStyle name="Обычный 14 4" xfId="9517"/>
    <cellStyle name="Обычный 14 5" xfId="9518"/>
    <cellStyle name="Обычный 14 6" xfId="9519"/>
    <cellStyle name="Обычный 15" xfId="4477"/>
    <cellStyle name="Обычный 15 2" xfId="4478"/>
    <cellStyle name="Обычный 15 2 2" xfId="4479"/>
    <cellStyle name="Обычный 15 2 3" xfId="9520"/>
    <cellStyle name="Обычный 15 3" xfId="4480"/>
    <cellStyle name="Обычный 15 3 2" xfId="9521"/>
    <cellStyle name="Обычный 15 4" xfId="5530"/>
    <cellStyle name="Обычный 15 4 2" xfId="9522"/>
    <cellStyle name="Обычный 15 5" xfId="5928"/>
    <cellStyle name="Обычный 15 5 2" xfId="9523"/>
    <cellStyle name="Обычный 15 6" xfId="9524"/>
    <cellStyle name="Обычный 16" xfId="4481"/>
    <cellStyle name="Обычный 16 2" xfId="4482"/>
    <cellStyle name="Обычный 16 2 2" xfId="9525"/>
    <cellStyle name="Обычный 16 3" xfId="4483"/>
    <cellStyle name="Обычный 16 3 2" xfId="9526"/>
    <cellStyle name="Обычный 16 4" xfId="5927"/>
    <cellStyle name="Обычный 16 4 2" xfId="9527"/>
    <cellStyle name="Обычный 16 5" xfId="9528"/>
    <cellStyle name="Обычный 16 6" xfId="6418"/>
    <cellStyle name="Обычный 17" xfId="4484"/>
    <cellStyle name="Обычный 17 2" xfId="4485"/>
    <cellStyle name="Обычный 17 2 2" xfId="9529"/>
    <cellStyle name="Обычный 17 3" xfId="4486"/>
    <cellStyle name="Обычный 17 3 2" xfId="9530"/>
    <cellStyle name="Обычный 17 4" xfId="9531"/>
    <cellStyle name="Обычный 17 5" xfId="6419"/>
    <cellStyle name="Обычный 18" xfId="4487"/>
    <cellStyle name="Обычный 18 2" xfId="4488"/>
    <cellStyle name="Обычный 18 2 2" xfId="9532"/>
    <cellStyle name="Обычный 18 3" xfId="9533"/>
    <cellStyle name="Обычный 18 3 2" xfId="9534"/>
    <cellStyle name="Обычный 18 4" xfId="6420"/>
    <cellStyle name="Обычный 19" xfId="5453"/>
    <cellStyle name="Обычный 19 2" xfId="4489"/>
    <cellStyle name="Обычный 19 2 2" xfId="9535"/>
    <cellStyle name="Обычный 19 3" xfId="5760"/>
    <cellStyle name="Обычный 19 3 2" xfId="9537"/>
    <cellStyle name="Обычный 19 3 3" xfId="9536"/>
    <cellStyle name="Обычный 19 4" xfId="6421"/>
    <cellStyle name="Обычный 2" xfId="755"/>
    <cellStyle name="Обычный 2 1" xfId="9538"/>
    <cellStyle name="Обычный 2 1 2" xfId="9539"/>
    <cellStyle name="Обычный 2 10" xfId="756"/>
    <cellStyle name="Обычный 2 10 2" xfId="4491"/>
    <cellStyle name="Обычный 2 10 2 2" xfId="9540"/>
    <cellStyle name="Обычный 2 10 3" xfId="4492"/>
    <cellStyle name="Обычный 2 10 3 2" xfId="9542"/>
    <cellStyle name="Обычный 2 10 3 3" xfId="9541"/>
    <cellStyle name="Обычный 2 10 4" xfId="9543"/>
    <cellStyle name="Обычный 2 10 5" xfId="4490"/>
    <cellStyle name="Обычный 2 11" xfId="757"/>
    <cellStyle name="Обычный 2 11 2" xfId="4494"/>
    <cellStyle name="Обычный 2 11 2 2" xfId="9544"/>
    <cellStyle name="Обычный 2 11 2 2 2" xfId="9545"/>
    <cellStyle name="Обычный 2 11 2 3" xfId="9546"/>
    <cellStyle name="Обычный 2 11 2 4" xfId="6422"/>
    <cellStyle name="Обычный 2 11 3" xfId="9547"/>
    <cellStyle name="Обычный 2 11 3 2" xfId="9548"/>
    <cellStyle name="Обычный 2 11 4" xfId="9549"/>
    <cellStyle name="Обычный 2 11 5" xfId="4493"/>
    <cellStyle name="Обычный 2 11_Т-НахВТО-газ-28.09.12" xfId="9550"/>
    <cellStyle name="Обычный 2 12" xfId="758"/>
    <cellStyle name="Обычный 2 12 2" xfId="4496"/>
    <cellStyle name="Обычный 2 12 2 2" xfId="9551"/>
    <cellStyle name="Обычный 2 12 2 3" xfId="9552"/>
    <cellStyle name="Обычный 2 12 3" xfId="6423"/>
    <cellStyle name="Обычный 2 12 3 2" xfId="9553"/>
    <cellStyle name="Обычный 2 12 3 3" xfId="9554"/>
    <cellStyle name="Обычный 2 12 4" xfId="9555"/>
    <cellStyle name="Обычный 2 12 5" xfId="9556"/>
    <cellStyle name="Обычный 2 12 6" xfId="4495"/>
    <cellStyle name="Обычный 2 12_Т-НахВТО-газ-28.09.12" xfId="9557"/>
    <cellStyle name="Обычный 2 13" xfId="759"/>
    <cellStyle name="Обычный 2 13 2" xfId="4498"/>
    <cellStyle name="Обычный 2 13 2 2" xfId="9558"/>
    <cellStyle name="Обычный 2 13 2 2 2" xfId="9559"/>
    <cellStyle name="Обычный 2 13 2 3" xfId="9560"/>
    <cellStyle name="Обычный 2 13 2 4" xfId="6424"/>
    <cellStyle name="Обычный 2 13 3" xfId="9561"/>
    <cellStyle name="Обычный 2 13 4" xfId="9562"/>
    <cellStyle name="Обычный 2 13 5" xfId="4497"/>
    <cellStyle name="Обычный 2 14" xfId="4499"/>
    <cellStyle name="Обычный 2 14 2" xfId="9563"/>
    <cellStyle name="Обычный 2 14 2 2" xfId="9564"/>
    <cellStyle name="Обычный 2 14 3" xfId="9565"/>
    <cellStyle name="Обычный 2 14 4" xfId="9566"/>
    <cellStyle name="Обычный 2 15" xfId="4500"/>
    <cellStyle name="Обычный 2 15 2" xfId="5925"/>
    <cellStyle name="Обычный 2 15 2 2" xfId="9567"/>
    <cellStyle name="Обычный 2 15 3" xfId="9568"/>
    <cellStyle name="Обычный 2 15 4" xfId="9569"/>
    <cellStyle name="Обычный 2 16" xfId="4501"/>
    <cellStyle name="Обычный 2 16 2" xfId="9570"/>
    <cellStyle name="Обычный 2 17" xfId="5463"/>
    <cellStyle name="Обычный 2 17 2" xfId="5493"/>
    <cellStyle name="Обычный 2 17 2 2" xfId="9571"/>
    <cellStyle name="Обычный 2 18" xfId="9572"/>
    <cellStyle name="Обычный 2 19" xfId="964"/>
    <cellStyle name="Обычный 2 2" xfId="760"/>
    <cellStyle name="Обычный 2 2 1" xfId="9573"/>
    <cellStyle name="Обычный 2 2 1 2" xfId="9574"/>
    <cellStyle name="Обычный 2 2 10" xfId="9575"/>
    <cellStyle name="Обычный 2 2 11" xfId="9576"/>
    <cellStyle name="Обычный 2 2 12" xfId="9577"/>
    <cellStyle name="Обычный 2 2 13" xfId="4502"/>
    <cellStyle name="Обычный 2 2 2" xfId="4503"/>
    <cellStyle name="Обычный 2 2 2 2" xfId="4504"/>
    <cellStyle name="Обычный 2 2 2 2 2" xfId="6425"/>
    <cellStyle name="Обычный 2 2 2 2 2 2" xfId="9578"/>
    <cellStyle name="Обычный 2 2 2 2 3" xfId="9579"/>
    <cellStyle name="Обычный 2 2 2 2 4" xfId="9580"/>
    <cellStyle name="Обычный 2 2 2 2 5" xfId="10996"/>
    <cellStyle name="Обычный 2 2 2 3" xfId="5868"/>
    <cellStyle name="Обычный 2 2 2 3 2" xfId="9581"/>
    <cellStyle name="Обычный 2 2 2 3 2 2" xfId="9582"/>
    <cellStyle name="Обычный 2 2 2 3 3" xfId="9583"/>
    <cellStyle name="Обычный 2 2 2 3 3 2" xfId="9584"/>
    <cellStyle name="Обычный 2 2 2 3 4" xfId="9585"/>
    <cellStyle name="Обычный 2 2 2 3 5" xfId="6426"/>
    <cellStyle name="Обычный 2 2 2 4" xfId="6427"/>
    <cellStyle name="Обычный 2 2 2 4 2" xfId="9586"/>
    <cellStyle name="Обычный 2 2 2 4 2 2" xfId="9587"/>
    <cellStyle name="Обычный 2 2 2 5" xfId="6428"/>
    <cellStyle name="Обычный 2 2 2 5 2" xfId="9588"/>
    <cellStyle name="Обычный 2 2 2 6" xfId="6429"/>
    <cellStyle name="Обычный 2 2 2 6 2" xfId="9589"/>
    <cellStyle name="Обычный 2 2 2 7" xfId="9590"/>
    <cellStyle name="Обычный 2 2 2 7 2" xfId="9591"/>
    <cellStyle name="Обычный 2 2 2 8" xfId="9592"/>
    <cellStyle name="Обычный 2 2 2 8 2" xfId="10997"/>
    <cellStyle name="Обычный 2 2 2_Расчет тарифа 2016 тепло МО Шилегское" xfId="6430"/>
    <cellStyle name="Обычный 2 2 3" xfId="4505"/>
    <cellStyle name="Обычный 2 2 3 2" xfId="6431"/>
    <cellStyle name="Обычный 2 2 3 2 2" xfId="9593"/>
    <cellStyle name="Обычный 2 2 3 2 2 2" xfId="9594"/>
    <cellStyle name="Обычный 2 2 3 2 3" xfId="9595"/>
    <cellStyle name="Обычный 2 2 3 3" xfId="9596"/>
    <cellStyle name="Обычный 2 2 3 4" xfId="9597"/>
    <cellStyle name="Обычный 2 2 4" xfId="4506"/>
    <cellStyle name="Обычный 2 2 4 2" xfId="4507"/>
    <cellStyle name="Обычный 2 2 4 3" xfId="9598"/>
    <cellStyle name="Обычный 2 2 5" xfId="4508"/>
    <cellStyle name="Обычный 2 2 5 2" xfId="9599"/>
    <cellStyle name="Обычный 2 2 6" xfId="4509"/>
    <cellStyle name="Обычный 2 2 6 2" xfId="9600"/>
    <cellStyle name="Обычный 2 2 7" xfId="4510"/>
    <cellStyle name="Обычный 2 2 7 2" xfId="9601"/>
    <cellStyle name="Обычный 2 2 8" xfId="4511"/>
    <cellStyle name="Обычный 2 2 8 2" xfId="5929"/>
    <cellStyle name="Обычный 2 2 8 2 2" xfId="9602"/>
    <cellStyle name="Обычный 2 2 8 3" xfId="9603"/>
    <cellStyle name="Обычный 2 2 8 4" xfId="9604"/>
    <cellStyle name="Обычный 2 2 8 5" xfId="6655"/>
    <cellStyle name="Обычный 2 2 9" xfId="9605"/>
    <cellStyle name="Обычный 2 2_!!!!!ТАРИФ на 2013 ТеплоСнаб" xfId="9606"/>
    <cellStyle name="Обычный 2 20" xfId="11040"/>
    <cellStyle name="Обычный 2 21" xfId="12169"/>
    <cellStyle name="Обычный 2 22" xfId="11051"/>
    <cellStyle name="Обычный 2 23" xfId="12168"/>
    <cellStyle name="Обычный 2 24" xfId="11415"/>
    <cellStyle name="Обычный 2 25" xfId="12216"/>
    <cellStyle name="Обычный 2 26" xfId="11482"/>
    <cellStyle name="Обычный 2 3" xfId="761"/>
    <cellStyle name="Обычный 2 3 10" xfId="4512"/>
    <cellStyle name="Обычный 2 3 2" xfId="4513"/>
    <cellStyle name="Обычный 2 3 2 2" xfId="6432"/>
    <cellStyle name="Обычный 2 3 2 2 2" xfId="9607"/>
    <cellStyle name="Обычный 2 3 2 3" xfId="9608"/>
    <cellStyle name="Обычный 2 3 2 3 2" xfId="9609"/>
    <cellStyle name="Обычный 2 3 2 4" xfId="9610"/>
    <cellStyle name="Обычный 2 3 2 5" xfId="9611"/>
    <cellStyle name="Обычный 2 3 3" xfId="4514"/>
    <cellStyle name="Обычный 2 3 3 2" xfId="4515"/>
    <cellStyle name="Обычный 2 3 3 3" xfId="9612"/>
    <cellStyle name="Обычный 2 3 4" xfId="4516"/>
    <cellStyle name="Обычный 2 3 4 2" xfId="9613"/>
    <cellStyle name="Обычный 2 3 5" xfId="4517"/>
    <cellStyle name="Обычный 2 3 5 2" xfId="4518"/>
    <cellStyle name="Обычный 2 3 5 2 2" xfId="9614"/>
    <cellStyle name="Обычный 2 3 5 3" xfId="10998"/>
    <cellStyle name="Обычный 2 3 6" xfId="4519"/>
    <cellStyle name="Обычный 2 3 6 2" xfId="9615"/>
    <cellStyle name="Обычный 2 3 6 3" xfId="6433"/>
    <cellStyle name="Обычный 2 3 7" xfId="9616"/>
    <cellStyle name="Обычный 2 3 8" xfId="9617"/>
    <cellStyle name="Обычный 2 3 9" xfId="9618"/>
    <cellStyle name="Обычный 2 3_46EE.2011(v1.0)" xfId="4520"/>
    <cellStyle name="Обычный 2 4" xfId="762"/>
    <cellStyle name="Обычный 2 4 2" xfId="4522"/>
    <cellStyle name="Обычный 2 4 2 2" xfId="4523"/>
    <cellStyle name="Обычный 2 4 2 2 2" xfId="4524"/>
    <cellStyle name="Обычный 2 4 2 2 3" xfId="9619"/>
    <cellStyle name="Обычный 2 4 2 3" xfId="6434"/>
    <cellStyle name="Обычный 2 4 2 3 2" xfId="9620"/>
    <cellStyle name="Обычный 2 4 2 4" xfId="9621"/>
    <cellStyle name="Обычный 2 4 3" xfId="4525"/>
    <cellStyle name="Обычный 2 4 3 2" xfId="4526"/>
    <cellStyle name="Обычный 2 4 3 3" xfId="9622"/>
    <cellStyle name="Обычный 2 4 4" xfId="4527"/>
    <cellStyle name="Обычный 2 4 4 2" xfId="9623"/>
    <cellStyle name="Обычный 2 4 4 3" xfId="10999"/>
    <cellStyle name="Обычный 2 4 4 4" xfId="6435"/>
    <cellStyle name="Обычный 2 4 5" xfId="6436"/>
    <cellStyle name="Обычный 2 4 5 2" xfId="9624"/>
    <cellStyle name="Обычный 2 4 5 3" xfId="9625"/>
    <cellStyle name="Обычный 2 4 6" xfId="9626"/>
    <cellStyle name="Обычный 2 4 7" xfId="9627"/>
    <cellStyle name="Обычный 2 4 8" xfId="4521"/>
    <cellStyle name="Обычный 2 4_46EE.2011(v1.0)" xfId="4528"/>
    <cellStyle name="Обычный 2 5" xfId="763"/>
    <cellStyle name="Обычный 2 5 2" xfId="4530"/>
    <cellStyle name="Обычный 2 5 2 2" xfId="4531"/>
    <cellStyle name="Обычный 2 5 2 3" xfId="9628"/>
    <cellStyle name="Обычный 2 5 3" xfId="4532"/>
    <cellStyle name="Обычный 2 5 3 2" xfId="4533"/>
    <cellStyle name="Обычный 2 5 3 3" xfId="9629"/>
    <cellStyle name="Обычный 2 5 4" xfId="4534"/>
    <cellStyle name="Обычный 2 5 4 2" xfId="9630"/>
    <cellStyle name="Обычный 2 5 4 3" xfId="11000"/>
    <cellStyle name="Обычный 2 5 4 4" xfId="6437"/>
    <cellStyle name="Обычный 2 5 5" xfId="4535"/>
    <cellStyle name="Обычный 2 5 5 2" xfId="9632"/>
    <cellStyle name="Обычный 2 5 5 3" xfId="9633"/>
    <cellStyle name="Обычный 2 5 5 4" xfId="9631"/>
    <cellStyle name="Обычный 2 5 6" xfId="5869"/>
    <cellStyle name="Обычный 2 5 6 2" xfId="9634"/>
    <cellStyle name="Обычный 2 5 7" xfId="9635"/>
    <cellStyle name="Обычный 2 5 8" xfId="4529"/>
    <cellStyle name="Обычный 2 5_46EE.2011(v1.0)" xfId="4536"/>
    <cellStyle name="Обычный 2 6" xfId="764"/>
    <cellStyle name="Обычный 2 6 2" xfId="4538"/>
    <cellStyle name="Обычный 2 6 2 2" xfId="4539"/>
    <cellStyle name="Обычный 2 6 2 2 2" xfId="4540"/>
    <cellStyle name="Обычный 2 6 2 2 3" xfId="9636"/>
    <cellStyle name="Обычный 2 6 2 3" xfId="6438"/>
    <cellStyle name="Обычный 2 6 2 3 2" xfId="9637"/>
    <cellStyle name="Обычный 2 6 2 4" xfId="9638"/>
    <cellStyle name="Обычный 2 6 3" xfId="4541"/>
    <cellStyle name="Обычный 2 6 3 2" xfId="4542"/>
    <cellStyle name="Обычный 2 6 3 3" xfId="9639"/>
    <cellStyle name="Обычный 2 6 4" xfId="6439"/>
    <cellStyle name="Обычный 2 6 4 2" xfId="9640"/>
    <cellStyle name="Обычный 2 6 4 3" xfId="9641"/>
    <cellStyle name="Обычный 2 6 4 4" xfId="9642"/>
    <cellStyle name="Обычный 2 6 5" xfId="9643"/>
    <cellStyle name="Обычный 2 6 6" xfId="4537"/>
    <cellStyle name="Обычный 2 6_46EE.2011(v1.0)" xfId="4543"/>
    <cellStyle name="Обычный 2 7" xfId="765"/>
    <cellStyle name="Обычный 2 7 2" xfId="4545"/>
    <cellStyle name="Обычный 2 7 2 2" xfId="4546"/>
    <cellStyle name="Обычный 2 7 2 2 2" xfId="9644"/>
    <cellStyle name="Обычный 2 7 2 2 3" xfId="6442"/>
    <cellStyle name="Обычный 2 7 2 3" xfId="9645"/>
    <cellStyle name="Обычный 2 7 2 4" xfId="9646"/>
    <cellStyle name="Обычный 2 7 2 5" xfId="6441"/>
    <cellStyle name="Обычный 2 7 3" xfId="4547"/>
    <cellStyle name="Обычный 2 7 3 2" xfId="9648"/>
    <cellStyle name="Обычный 2 7 3 3" xfId="9647"/>
    <cellStyle name="Обычный 2 7 4" xfId="9649"/>
    <cellStyle name="Обычный 2 7 4 2" xfId="11001"/>
    <cellStyle name="Обычный 2 7 5" xfId="11002"/>
    <cellStyle name="Обычный 2 7 6" xfId="6440"/>
    <cellStyle name="Обычный 2 7 7" xfId="4544"/>
    <cellStyle name="Обычный 2 8" xfId="766"/>
    <cellStyle name="Обычный 2 8 2" xfId="4549"/>
    <cellStyle name="Обычный 2 8 2 2" xfId="9650"/>
    <cellStyle name="Обычный 2 8 2 3" xfId="9651"/>
    <cellStyle name="Обычный 2 8 2 4" xfId="6443"/>
    <cellStyle name="Обычный 2 8 3" xfId="9652"/>
    <cellStyle name="Обычный 2 8 4" xfId="9653"/>
    <cellStyle name="Обычный 2 8 5" xfId="4548"/>
    <cellStyle name="Обычный 2 9" xfId="767"/>
    <cellStyle name="Обычный 2 9 2" xfId="4551"/>
    <cellStyle name="Обычный 2 9 2 2" xfId="9654"/>
    <cellStyle name="Обычный 2 9 2 3" xfId="9655"/>
    <cellStyle name="Обычный 2 9 2 4" xfId="6444"/>
    <cellStyle name="Обычный 2 9 3" xfId="9656"/>
    <cellStyle name="Обычный 2 9 4" xfId="9657"/>
    <cellStyle name="Обычный 2 9 5" xfId="4550"/>
    <cellStyle name="Обычный 2_!!!!!ТАРИФ на 2013 ТеплоСнаб" xfId="9658"/>
    <cellStyle name="Обычный 20" xfId="4552"/>
    <cellStyle name="Обычный 20 2" xfId="4553"/>
    <cellStyle name="Обычный 20 2 2" xfId="9659"/>
    <cellStyle name="Обычный 20 3" xfId="4554"/>
    <cellStyle name="Обычный 20 3 2" xfId="9661"/>
    <cellStyle name="Обычный 20 3 3" xfId="9660"/>
    <cellStyle name="Обычный 20 4" xfId="9662"/>
    <cellStyle name="Обычный 21" xfId="4555"/>
    <cellStyle name="Обычный 21 2" xfId="4556"/>
    <cellStyle name="Обычный 21 2 2" xfId="9663"/>
    <cellStyle name="Обычный 21 3" xfId="4557"/>
    <cellStyle name="Обычный 21 3 2" xfId="9665"/>
    <cellStyle name="Обычный 21 3 3" xfId="9664"/>
    <cellStyle name="Обычный 21 4" xfId="9666"/>
    <cellStyle name="Обычный 22" xfId="4558"/>
    <cellStyle name="Обычный 22 2" xfId="4559"/>
    <cellStyle name="Обычный 22 2 2" xfId="9667"/>
    <cellStyle name="Обычный 22 3" xfId="4560"/>
    <cellStyle name="Обычный 22 3 2" xfId="9669"/>
    <cellStyle name="Обычный 22 3 3" xfId="9668"/>
    <cellStyle name="Обычный 22 4" xfId="9670"/>
    <cellStyle name="Обычный 23" xfId="4561"/>
    <cellStyle name="Обычный 23 2" xfId="4562"/>
    <cellStyle name="Обычный 23 2 2" xfId="9672"/>
    <cellStyle name="Обычный 23 2 3" xfId="9671"/>
    <cellStyle name="Обычный 23 3" xfId="9673"/>
    <cellStyle name="Обычный 24" xfId="4563"/>
    <cellStyle name="Обычный 24 2" xfId="4564"/>
    <cellStyle name="Обычный 24 2 2" xfId="9674"/>
    <cellStyle name="Обычный 24 3" xfId="9675"/>
    <cellStyle name="Обычный 24 4" xfId="6445"/>
    <cellStyle name="Обычный 25" xfId="5455"/>
    <cellStyle name="Обычный 25 2" xfId="5466"/>
    <cellStyle name="Обычный 25 2 2" xfId="9676"/>
    <cellStyle name="Обычный 25 3" xfId="5761"/>
    <cellStyle name="Обычный 25 3 2" xfId="9677"/>
    <cellStyle name="Обычный 25 4" xfId="6446"/>
    <cellStyle name="Обычный 26" xfId="5460"/>
    <cellStyle name="Обычный 26 2" xfId="5465"/>
    <cellStyle name="Обычный 26 2 2" xfId="9678"/>
    <cellStyle name="Обычный 26 3" xfId="9679"/>
    <cellStyle name="Обычный 26 4" xfId="6447"/>
    <cellStyle name="Обычный 27" xfId="4565"/>
    <cellStyle name="Обычный 27 2" xfId="9680"/>
    <cellStyle name="Обычный 28" xfId="5461"/>
    <cellStyle name="Обычный 28 2" xfId="9681"/>
    <cellStyle name="Обычный 28 3" xfId="9682"/>
    <cellStyle name="Обычный 28 4" xfId="6448"/>
    <cellStyle name="Обычный 29" xfId="5462"/>
    <cellStyle name="Обычный 29 2" xfId="5464"/>
    <cellStyle name="Обычный 29 2 2" xfId="9683"/>
    <cellStyle name="Обычный 29 3" xfId="6449"/>
    <cellStyle name="Обычный 3" xfId="768"/>
    <cellStyle name="Обычный 3 10" xfId="9684"/>
    <cellStyle name="Обычный 3 11" xfId="11003"/>
    <cellStyle name="Обычный 3 12" xfId="4566"/>
    <cellStyle name="Обычный 3 2" xfId="769"/>
    <cellStyle name="Обычный 3 2 2" xfId="4568"/>
    <cellStyle name="Обычный 3 2 2 2" xfId="9685"/>
    <cellStyle name="Обычный 3 2 2 3" xfId="9686"/>
    <cellStyle name="Обычный 3 2 3" xfId="4569"/>
    <cellStyle name="Обычный 3 2 3 2" xfId="6450"/>
    <cellStyle name="Обычный 3 2 3 2 2" xfId="9687"/>
    <cellStyle name="Обычный 3 2 3 3" xfId="9688"/>
    <cellStyle name="Обычный 3 2 4" xfId="4570"/>
    <cellStyle name="Обычный 3 2 5" xfId="9689"/>
    <cellStyle name="Обычный 3 2 6" xfId="9690"/>
    <cellStyle name="Обычный 3 2 7" xfId="4567"/>
    <cellStyle name="Обычный 3 3" xfId="770"/>
    <cellStyle name="Обычный 3 3 2" xfId="4572"/>
    <cellStyle name="Обычный 3 3 2 2" xfId="4573"/>
    <cellStyle name="Обычный 3 3 2 2 2" xfId="9691"/>
    <cellStyle name="Обычный 3 3 2 3" xfId="4574"/>
    <cellStyle name="Обычный 3 3 2 3 2" xfId="9692"/>
    <cellStyle name="Обычный 3 3 2 4" xfId="9693"/>
    <cellStyle name="Обычный 3 3 2 5" xfId="9694"/>
    <cellStyle name="Обычный 3 3 3" xfId="4575"/>
    <cellStyle name="Обычный 3 3 3 2" xfId="9695"/>
    <cellStyle name="Обычный 3 3 4" xfId="4576"/>
    <cellStyle name="Обычный 3 3 4 2" xfId="9696"/>
    <cellStyle name="Обычный 3 3 5" xfId="6452"/>
    <cellStyle name="Обычный 3 3 5 2" xfId="6453"/>
    <cellStyle name="Обычный 3 3 5 3" xfId="9697"/>
    <cellStyle name="Обычный 3 3 6" xfId="9698"/>
    <cellStyle name="Обычный 3 3 7" xfId="9699"/>
    <cellStyle name="Обычный 3 3 8" xfId="6451"/>
    <cellStyle name="Обычный 3 3 9" xfId="4571"/>
    <cellStyle name="Обычный 3 4" xfId="771"/>
    <cellStyle name="Обычный 3 4 2" xfId="4578"/>
    <cellStyle name="Обычный 3 4 2 2" xfId="9700"/>
    <cellStyle name="Обычный 3 4 2 3" xfId="9701"/>
    <cellStyle name="Обычный 3 4 3" xfId="4579"/>
    <cellStyle name="Обычный 3 4 3 2" xfId="9703"/>
    <cellStyle name="Обычный 3 4 3 3" xfId="9702"/>
    <cellStyle name="Обычный 3 4 4" xfId="9704"/>
    <cellStyle name="Обычный 3 4 5" xfId="11004"/>
    <cellStyle name="Обычный 3 4 6" xfId="4577"/>
    <cellStyle name="Обычный 3 5" xfId="772"/>
    <cellStyle name="Обычный 3 5 2" xfId="4581"/>
    <cellStyle name="Обычный 3 5 2 2" xfId="9705"/>
    <cellStyle name="Обычный 3 5 2 2 2" xfId="9706"/>
    <cellStyle name="Обычный 3 5 2 3" xfId="9707"/>
    <cellStyle name="Обычный 3 5 2 4" xfId="6454"/>
    <cellStyle name="Обычный 3 5 3" xfId="5871"/>
    <cellStyle name="Обычный 3 5 3 2" xfId="9708"/>
    <cellStyle name="Обычный 3 5 4" xfId="9709"/>
    <cellStyle name="Обычный 3 5 5" xfId="11005"/>
    <cellStyle name="Обычный 3 5 6" xfId="4580"/>
    <cellStyle name="Обычный 3 6" xfId="773"/>
    <cellStyle name="Обычный 3 6 2" xfId="4583"/>
    <cellStyle name="Обычный 3 6 2 2" xfId="4584"/>
    <cellStyle name="Обычный 3 6 3" xfId="9710"/>
    <cellStyle name="Обычный 3 6 4" xfId="4582"/>
    <cellStyle name="Обычный 3 7" xfId="774"/>
    <cellStyle name="Обычный 3 7 2" xfId="9711"/>
    <cellStyle name="Обычный 3 7 3" xfId="4585"/>
    <cellStyle name="Обычный 3 8" xfId="4586"/>
    <cellStyle name="Обычный 3 8 2" xfId="5531"/>
    <cellStyle name="Обычный 3 8 2 2" xfId="9712"/>
    <cellStyle name="Обычный 3 8 3" xfId="6455"/>
    <cellStyle name="Обычный 3 9" xfId="4587"/>
    <cellStyle name="Обычный 3 9 2" xfId="11006"/>
    <cellStyle name="Обычный 3 9 3" xfId="9713"/>
    <cellStyle name="Обычный 3___Тариф ТЭ 2012 Мезенский филиал 26.04.11" xfId="4588"/>
    <cellStyle name="Обычный 30" xfId="6456"/>
    <cellStyle name="Обычный 30 2" xfId="9714"/>
    <cellStyle name="Обычный 31" xfId="6457"/>
    <cellStyle name="Обычный 31 2" xfId="9715"/>
    <cellStyle name="Обычный 32" xfId="6458"/>
    <cellStyle name="Обычный 32 2" xfId="9716"/>
    <cellStyle name="Обычный 32 3" xfId="9717"/>
    <cellStyle name="Обычный 33" xfId="6459"/>
    <cellStyle name="Обычный 33 2" xfId="9718"/>
    <cellStyle name="Обычный 34" xfId="6460"/>
    <cellStyle name="Обычный 34 2" xfId="9719"/>
    <cellStyle name="Обычный 35" xfId="6461"/>
    <cellStyle name="Обычный 35 2" xfId="9720"/>
    <cellStyle name="Обычный 36" xfId="6462"/>
    <cellStyle name="Обычный 36 2" xfId="9721"/>
    <cellStyle name="Обычный 37" xfId="6463"/>
    <cellStyle name="Обычный 37 2" xfId="9722"/>
    <cellStyle name="Обычный 38" xfId="6464"/>
    <cellStyle name="Обычный 38 2" xfId="9723"/>
    <cellStyle name="Обычный 39" xfId="6465"/>
    <cellStyle name="Обычный 39 2" xfId="9724"/>
    <cellStyle name="Обычный 4" xfId="775"/>
    <cellStyle name="Обычный 4 10" xfId="4590"/>
    <cellStyle name="Обычный 4 10 2" xfId="5532"/>
    <cellStyle name="Обычный 4 10 2 2" xfId="9726"/>
    <cellStyle name="Обычный 4 10 2 3" xfId="9725"/>
    <cellStyle name="Обычный 4 10 3" xfId="5797"/>
    <cellStyle name="Обычный 4 10 3 2" xfId="9727"/>
    <cellStyle name="Обычный 4 10 4" xfId="6466"/>
    <cellStyle name="Обычный 4 11" xfId="4591"/>
    <cellStyle name="Обычный 4 11 2" xfId="4592"/>
    <cellStyle name="Обычный 4 11 2 2" xfId="9728"/>
    <cellStyle name="Обычный 4 11 3" xfId="9729"/>
    <cellStyle name="Обычный 4 11 4" xfId="6467"/>
    <cellStyle name="Обычный 4 12" xfId="9730"/>
    <cellStyle name="Обычный 4 13" xfId="9731"/>
    <cellStyle name="Обычный 4 14" xfId="4589"/>
    <cellStyle name="Обычный 4 2" xfId="776"/>
    <cellStyle name="Обычный 4 2 2" xfId="4594"/>
    <cellStyle name="Обычный 4 2 2 2" xfId="4595"/>
    <cellStyle name="Обычный 4 2 2 2 2" xfId="4596"/>
    <cellStyle name="Обычный 4 2 2 2 3" xfId="9732"/>
    <cellStyle name="Обычный 4 2 2 3" xfId="4597"/>
    <cellStyle name="Обычный 4 2 2 3 2" xfId="4598"/>
    <cellStyle name="Обычный 4 2 2 3 3" xfId="9733"/>
    <cellStyle name="Обычный 4 2 2 4" xfId="6468"/>
    <cellStyle name="Обычный 4 2 2 4 2" xfId="9734"/>
    <cellStyle name="Обычный 4 2 2 5" xfId="9735"/>
    <cellStyle name="Обычный 4 2 3" xfId="4599"/>
    <cellStyle name="Обычный 4 2 3 2" xfId="4600"/>
    <cellStyle name="Обычный 4 2 3 3" xfId="9736"/>
    <cellStyle name="Обычный 4 2 4" xfId="4601"/>
    <cellStyle name="Обычный 4 2 4 2" xfId="9737"/>
    <cellStyle name="Обычный 4 2 5" xfId="5886"/>
    <cellStyle name="Обычный 4 2 5 2" xfId="9738"/>
    <cellStyle name="Обычный 4 2 6" xfId="9739"/>
    <cellStyle name="Обычный 4 2 6 2" xfId="9740"/>
    <cellStyle name="Обычный 4 2 7" xfId="9741"/>
    <cellStyle name="Обычный 4 2 8" xfId="9742"/>
    <cellStyle name="Обычный 4 2 8 2" xfId="11007"/>
    <cellStyle name="Обычный 4 2 9" xfId="4593"/>
    <cellStyle name="Обычный 4 2_46EP.2012(v0.1)" xfId="4602"/>
    <cellStyle name="Обычный 4 3" xfId="777"/>
    <cellStyle name="Обычный 4 3 2" xfId="4604"/>
    <cellStyle name="Обычный 4 3 2 2" xfId="9743"/>
    <cellStyle name="Обычный 4 3 2 3" xfId="9744"/>
    <cellStyle name="Обычный 4 3 2 4" xfId="6469"/>
    <cellStyle name="Обычный 4 3 3" xfId="9745"/>
    <cellStyle name="Обычный 4 3 3 2" xfId="9746"/>
    <cellStyle name="Обычный 4 3 4" xfId="9747"/>
    <cellStyle name="Обычный 4 3 5" xfId="4603"/>
    <cellStyle name="Обычный 4 4" xfId="778"/>
    <cellStyle name="Обычный 4 4 2" xfId="4606"/>
    <cellStyle name="Обычный 4 4 2 2" xfId="9748"/>
    <cellStyle name="Обычный 4 4 2 3" xfId="9749"/>
    <cellStyle name="Обычный 4 4 2 4" xfId="6470"/>
    <cellStyle name="Обычный 4 4 3" xfId="9750"/>
    <cellStyle name="Обычный 4 4 3 2" xfId="9751"/>
    <cellStyle name="Обычный 4 4 4" xfId="9752"/>
    <cellStyle name="Обычный 4 4 5" xfId="4605"/>
    <cellStyle name="Обычный 4 5" xfId="779"/>
    <cellStyle name="Обычный 4 5 2" xfId="4608"/>
    <cellStyle name="Обычный 4 5 2 2" xfId="9753"/>
    <cellStyle name="Обычный 4 5 2 3" xfId="9754"/>
    <cellStyle name="Обычный 4 5 2 4" xfId="6471"/>
    <cellStyle name="Обычный 4 5 3" xfId="9755"/>
    <cellStyle name="Обычный 4 5 4" xfId="9756"/>
    <cellStyle name="Обычный 4 5 5" xfId="4607"/>
    <cellStyle name="Обычный 4 6" xfId="780"/>
    <cellStyle name="Обычный 4 6 10" xfId="4610"/>
    <cellStyle name="Обычный 4 6 10 2" xfId="4611"/>
    <cellStyle name="Обычный 4 6 11" xfId="4612"/>
    <cellStyle name="Обычный 4 6 11 2" xfId="4613"/>
    <cellStyle name="Обычный 4 6 11 2 2" xfId="9757"/>
    <cellStyle name="Обычный 4 6 11 3" xfId="5533"/>
    <cellStyle name="Обычный 4 6 12" xfId="4614"/>
    <cellStyle name="Обычный 4 6 12 2" xfId="4615"/>
    <cellStyle name="Обычный 4 6 12 3" xfId="9758"/>
    <cellStyle name="Обычный 4 6 13" xfId="4616"/>
    <cellStyle name="Обычный 4 6 13 2" xfId="11008"/>
    <cellStyle name="Обычный 4 6 14" xfId="4609"/>
    <cellStyle name="Обычный 4 6 2" xfId="781"/>
    <cellStyle name="Обычный 4 6 2 2" xfId="4618"/>
    <cellStyle name="Обычный 4 6 2 2 2" xfId="4619"/>
    <cellStyle name="Обычный 4 6 2 3" xfId="4620"/>
    <cellStyle name="Обычный 4 6 2 4" xfId="4617"/>
    <cellStyle name="Обычный 4 6 3" xfId="782"/>
    <cellStyle name="Обычный 4 6 3 2" xfId="4622"/>
    <cellStyle name="Обычный 4 6 3 2 2" xfId="4623"/>
    <cellStyle name="Обычный 4 6 3 3" xfId="4624"/>
    <cellStyle name="Обычный 4 6 3 4" xfId="4621"/>
    <cellStyle name="Обычный 4 6 4" xfId="783"/>
    <cellStyle name="Обычный 4 6 4 2" xfId="4626"/>
    <cellStyle name="Обычный 4 6 4 2 2" xfId="4627"/>
    <cellStyle name="Обычный 4 6 4 3" xfId="4628"/>
    <cellStyle name="Обычный 4 6 4 4" xfId="4625"/>
    <cellStyle name="Обычный 4 6 5" xfId="784"/>
    <cellStyle name="Обычный 4 6 5 2" xfId="4630"/>
    <cellStyle name="Обычный 4 6 5 2 2" xfId="4631"/>
    <cellStyle name="Обычный 4 6 5 3" xfId="4632"/>
    <cellStyle name="Обычный 4 6 5 4" xfId="4629"/>
    <cellStyle name="Обычный 4 6 6" xfId="785"/>
    <cellStyle name="Обычный 4 6 6 2" xfId="4634"/>
    <cellStyle name="Обычный 4 6 6 2 2" xfId="4635"/>
    <cellStyle name="Обычный 4 6 6 3" xfId="4636"/>
    <cellStyle name="Обычный 4 6 6 4" xfId="4633"/>
    <cellStyle name="Обычный 4 6 7" xfId="786"/>
    <cellStyle name="Обычный 4 6 7 2" xfId="4638"/>
    <cellStyle name="Обычный 4 6 7 2 2" xfId="4639"/>
    <cellStyle name="Обычный 4 6 7 3" xfId="4640"/>
    <cellStyle name="Обычный 4 6 7 4" xfId="4637"/>
    <cellStyle name="Обычный 4 6 8" xfId="787"/>
    <cellStyle name="Обычный 4 6 8 2" xfId="4642"/>
    <cellStyle name="Обычный 4 6 8 2 2" xfId="4643"/>
    <cellStyle name="Обычный 4 6 8 3" xfId="4644"/>
    <cellStyle name="Обычный 4 6 8 4" xfId="4641"/>
    <cellStyle name="Обычный 4 6 9" xfId="788"/>
    <cellStyle name="Обычный 4 6 9 2" xfId="4646"/>
    <cellStyle name="Обычный 4 6 9 2 2" xfId="4647"/>
    <cellStyle name="Обычный 4 6 9 3" xfId="4648"/>
    <cellStyle name="Обычный 4 6 9 4" xfId="4645"/>
    <cellStyle name="Обычный 4 7" xfId="789"/>
    <cellStyle name="Обычный 4 7 10" xfId="4650"/>
    <cellStyle name="Обычный 4 7 10 2" xfId="4651"/>
    <cellStyle name="Обычный 4 7 11" xfId="4652"/>
    <cellStyle name="Обычный 4 7 11 2" xfId="4653"/>
    <cellStyle name="Обычный 4 7 12" xfId="4654"/>
    <cellStyle name="Обычный 4 7 13" xfId="4649"/>
    <cellStyle name="Обычный 4 7 2" xfId="790"/>
    <cellStyle name="Обычный 4 7 2 2" xfId="4656"/>
    <cellStyle name="Обычный 4 7 2 2 2" xfId="4657"/>
    <cellStyle name="Обычный 4 7 2 3" xfId="4658"/>
    <cellStyle name="Обычный 4 7 2 4" xfId="4655"/>
    <cellStyle name="Обычный 4 7 3" xfId="791"/>
    <cellStyle name="Обычный 4 7 3 2" xfId="4660"/>
    <cellStyle name="Обычный 4 7 3 2 2" xfId="4661"/>
    <cellStyle name="Обычный 4 7 3 3" xfId="4662"/>
    <cellStyle name="Обычный 4 7 3 4" xfId="4659"/>
    <cellStyle name="Обычный 4 7 4" xfId="792"/>
    <cellStyle name="Обычный 4 7 4 2" xfId="4664"/>
    <cellStyle name="Обычный 4 7 4 2 2" xfId="4665"/>
    <cellStyle name="Обычный 4 7 4 3" xfId="4666"/>
    <cellStyle name="Обычный 4 7 4 4" xfId="4663"/>
    <cellStyle name="Обычный 4 7 5" xfId="793"/>
    <cellStyle name="Обычный 4 7 5 2" xfId="4668"/>
    <cellStyle name="Обычный 4 7 5 2 2" xfId="4669"/>
    <cellStyle name="Обычный 4 7 5 3" xfId="4670"/>
    <cellStyle name="Обычный 4 7 5 4" xfId="4667"/>
    <cellStyle name="Обычный 4 7 6" xfId="794"/>
    <cellStyle name="Обычный 4 7 6 2" xfId="4672"/>
    <cellStyle name="Обычный 4 7 6 2 2" xfId="4673"/>
    <cellStyle name="Обычный 4 7 6 3" xfId="4674"/>
    <cellStyle name="Обычный 4 7 6 4" xfId="4671"/>
    <cellStyle name="Обычный 4 7 7" xfId="795"/>
    <cellStyle name="Обычный 4 7 7 2" xfId="4676"/>
    <cellStyle name="Обычный 4 7 7 2 2" xfId="4677"/>
    <cellStyle name="Обычный 4 7 7 3" xfId="4678"/>
    <cellStyle name="Обычный 4 7 7 4" xfId="4675"/>
    <cellStyle name="Обычный 4 7 8" xfId="796"/>
    <cellStyle name="Обычный 4 7 8 2" xfId="4680"/>
    <cellStyle name="Обычный 4 7 8 2 2" xfId="4681"/>
    <cellStyle name="Обычный 4 7 8 3" xfId="4682"/>
    <cellStyle name="Обычный 4 7 8 4" xfId="4679"/>
    <cellStyle name="Обычный 4 7 9" xfId="797"/>
    <cellStyle name="Обычный 4 7 9 2" xfId="4684"/>
    <cellStyle name="Обычный 4 7 9 2 2" xfId="4685"/>
    <cellStyle name="Обычный 4 7 9 3" xfId="4686"/>
    <cellStyle name="Обычный 4 7 9 4" xfId="4683"/>
    <cellStyle name="Обычный 4 8" xfId="798"/>
    <cellStyle name="Обычный 4 8 10" xfId="4688"/>
    <cellStyle name="Обычный 4 8 10 2" xfId="4689"/>
    <cellStyle name="Обычный 4 8 11" xfId="4690"/>
    <cellStyle name="Обычный 4 8 11 2" xfId="4691"/>
    <cellStyle name="Обычный 4 8 12" xfId="4692"/>
    <cellStyle name="Обычный 4 8 13" xfId="4687"/>
    <cellStyle name="Обычный 4 8 2" xfId="799"/>
    <cellStyle name="Обычный 4 8 2 2" xfId="4694"/>
    <cellStyle name="Обычный 4 8 2 2 2" xfId="4695"/>
    <cellStyle name="Обычный 4 8 2 3" xfId="4696"/>
    <cellStyle name="Обычный 4 8 2 4" xfId="4693"/>
    <cellStyle name="Обычный 4 8 3" xfId="800"/>
    <cellStyle name="Обычный 4 8 3 2" xfId="4698"/>
    <cellStyle name="Обычный 4 8 3 2 2" xfId="4699"/>
    <cellStyle name="Обычный 4 8 3 3" xfId="4700"/>
    <cellStyle name="Обычный 4 8 3 4" xfId="4697"/>
    <cellStyle name="Обычный 4 8 4" xfId="801"/>
    <cellStyle name="Обычный 4 8 4 2" xfId="4702"/>
    <cellStyle name="Обычный 4 8 4 2 2" xfId="4703"/>
    <cellStyle name="Обычный 4 8 4 3" xfId="4704"/>
    <cellStyle name="Обычный 4 8 4 4" xfId="4701"/>
    <cellStyle name="Обычный 4 8 5" xfId="802"/>
    <cellStyle name="Обычный 4 8 5 2" xfId="4706"/>
    <cellStyle name="Обычный 4 8 5 2 2" xfId="4707"/>
    <cellStyle name="Обычный 4 8 5 3" xfId="4708"/>
    <cellStyle name="Обычный 4 8 5 4" xfId="4705"/>
    <cellStyle name="Обычный 4 8 6" xfId="803"/>
    <cellStyle name="Обычный 4 8 6 2" xfId="4710"/>
    <cellStyle name="Обычный 4 8 6 2 2" xfId="4711"/>
    <cellStyle name="Обычный 4 8 6 3" xfId="4712"/>
    <cellStyle name="Обычный 4 8 6 4" xfId="4709"/>
    <cellStyle name="Обычный 4 8 7" xfId="804"/>
    <cellStyle name="Обычный 4 8 7 2" xfId="4714"/>
    <cellStyle name="Обычный 4 8 7 2 2" xfId="4715"/>
    <cellStyle name="Обычный 4 8 7 3" xfId="4716"/>
    <cellStyle name="Обычный 4 8 7 4" xfId="4713"/>
    <cellStyle name="Обычный 4 8 8" xfId="805"/>
    <cellStyle name="Обычный 4 8 8 2" xfId="4718"/>
    <cellStyle name="Обычный 4 8 8 2 2" xfId="4719"/>
    <cellStyle name="Обычный 4 8 8 3" xfId="4720"/>
    <cellStyle name="Обычный 4 8 8 4" xfId="4717"/>
    <cellStyle name="Обычный 4 8 9" xfId="806"/>
    <cellStyle name="Обычный 4 8 9 2" xfId="4722"/>
    <cellStyle name="Обычный 4 8 9 2 2" xfId="4723"/>
    <cellStyle name="Обычный 4 8 9 3" xfId="4724"/>
    <cellStyle name="Обычный 4 8 9 4" xfId="4721"/>
    <cellStyle name="Обычный 4 9" xfId="807"/>
    <cellStyle name="Обычный 4 9 10" xfId="4726"/>
    <cellStyle name="Обычный 4 9 10 2" xfId="4727"/>
    <cellStyle name="Обычный 4 9 11" xfId="4728"/>
    <cellStyle name="Обычный 4 9 11 2" xfId="4729"/>
    <cellStyle name="Обычный 4 9 11 2 2" xfId="9760"/>
    <cellStyle name="Обычный 4 9 11 3" xfId="9759"/>
    <cellStyle name="Обычный 4 9 12" xfId="4730"/>
    <cellStyle name="Обычный 4 9 12 2" xfId="9761"/>
    <cellStyle name="Обычный 4 9 13" xfId="9762"/>
    <cellStyle name="Обычный 4 9 14" xfId="6472"/>
    <cellStyle name="Обычный 4 9 15" xfId="4725"/>
    <cellStyle name="Обычный 4 9 2" xfId="808"/>
    <cellStyle name="Обычный 4 9 2 2" xfId="4732"/>
    <cellStyle name="Обычный 4 9 2 2 2" xfId="4733"/>
    <cellStyle name="Обычный 4 9 2 2 2 2" xfId="9763"/>
    <cellStyle name="Обычный 4 9 2 3" xfId="4734"/>
    <cellStyle name="Обычный 4 9 2 4" xfId="4731"/>
    <cellStyle name="Обычный 4 9 3" xfId="809"/>
    <cellStyle name="Обычный 4 9 3 2" xfId="4736"/>
    <cellStyle name="Обычный 4 9 3 2 2" xfId="4737"/>
    <cellStyle name="Обычный 4 9 3 3" xfId="4738"/>
    <cellStyle name="Обычный 4 9 3 4" xfId="4735"/>
    <cellStyle name="Обычный 4 9 4" xfId="810"/>
    <cellStyle name="Обычный 4 9 4 2" xfId="4740"/>
    <cellStyle name="Обычный 4 9 4 2 2" xfId="4741"/>
    <cellStyle name="Обычный 4 9 4 3" xfId="4742"/>
    <cellStyle name="Обычный 4 9 4 4" xfId="4739"/>
    <cellStyle name="Обычный 4 9 5" xfId="811"/>
    <cellStyle name="Обычный 4 9 5 2" xfId="4744"/>
    <cellStyle name="Обычный 4 9 5 2 2" xfId="4745"/>
    <cellStyle name="Обычный 4 9 5 3" xfId="4746"/>
    <cellStyle name="Обычный 4 9 5 4" xfId="4743"/>
    <cellStyle name="Обычный 4 9 6" xfId="812"/>
    <cellStyle name="Обычный 4 9 6 2" xfId="4748"/>
    <cellStyle name="Обычный 4 9 6 2 2" xfId="4749"/>
    <cellStyle name="Обычный 4 9 6 3" xfId="4750"/>
    <cellStyle name="Обычный 4 9 6 4" xfId="4747"/>
    <cellStyle name="Обычный 4 9 7" xfId="813"/>
    <cellStyle name="Обычный 4 9 7 2" xfId="4752"/>
    <cellStyle name="Обычный 4 9 7 2 2" xfId="4753"/>
    <cellStyle name="Обычный 4 9 7 3" xfId="4754"/>
    <cellStyle name="Обычный 4 9 7 4" xfId="4751"/>
    <cellStyle name="Обычный 4 9 8" xfId="814"/>
    <cellStyle name="Обычный 4 9 8 2" xfId="4756"/>
    <cellStyle name="Обычный 4 9 8 2 2" xfId="4757"/>
    <cellStyle name="Обычный 4 9 8 3" xfId="4758"/>
    <cellStyle name="Обычный 4 9 8 4" xfId="4755"/>
    <cellStyle name="Обычный 4 9 9" xfId="815"/>
    <cellStyle name="Обычный 4 9 9 2" xfId="4760"/>
    <cellStyle name="Обычный 4 9 9 2 2" xfId="4761"/>
    <cellStyle name="Обычный 4 9 9 3" xfId="4762"/>
    <cellStyle name="Обычный 4 9 9 4" xfId="4759"/>
    <cellStyle name="Обычный 4_2014 АрхТепло Производственная" xfId="4763"/>
    <cellStyle name="Обычный 40" xfId="6473"/>
    <cellStyle name="Обычный 40 2" xfId="9764"/>
    <cellStyle name="Обычный 41" xfId="6474"/>
    <cellStyle name="Обычный 41 2" xfId="9765"/>
    <cellStyle name="Обычный 42" xfId="6475"/>
    <cellStyle name="Обычный 42 2" xfId="9766"/>
    <cellStyle name="Обычный 43" xfId="6476"/>
    <cellStyle name="Обычный 43 2" xfId="9767"/>
    <cellStyle name="Обычный 44" xfId="6648"/>
    <cellStyle name="Обычный 44 2" xfId="9768"/>
    <cellStyle name="Обычный 45" xfId="6654"/>
    <cellStyle name="Обычный 45 2" xfId="9769"/>
    <cellStyle name="Обычный 46" xfId="6649"/>
    <cellStyle name="Обычный 46 2" xfId="9770"/>
    <cellStyle name="Обычный 47" xfId="9771"/>
    <cellStyle name="Обычный 47 2" xfId="9772"/>
    <cellStyle name="Обычный 48" xfId="9773"/>
    <cellStyle name="Обычный 49" xfId="9774"/>
    <cellStyle name="Обычный 49 2" xfId="9775"/>
    <cellStyle name="Обычный 5" xfId="816"/>
    <cellStyle name="Обычный 5 10" xfId="9776"/>
    <cellStyle name="Обычный 5 11" xfId="9777"/>
    <cellStyle name="Обычный 5 12" xfId="9778"/>
    <cellStyle name="Обычный 5 13" xfId="9779"/>
    <cellStyle name="Обычный 5 14" xfId="4764"/>
    <cellStyle name="Обычный 5 2" xfId="4765"/>
    <cellStyle name="Обычный 5 2 2" xfId="4766"/>
    <cellStyle name="Обычный 5 2 2 2" xfId="9780"/>
    <cellStyle name="Обычный 5 2 2 3" xfId="9781"/>
    <cellStyle name="Обычный 5 2 2 4" xfId="9782"/>
    <cellStyle name="Обычный 5 2 3" xfId="4767"/>
    <cellStyle name="Обычный 5 2 3 2" xfId="9784"/>
    <cellStyle name="Обычный 5 2 3 3" xfId="9783"/>
    <cellStyle name="Обычный 5 2 4" xfId="4768"/>
    <cellStyle name="Обычный 5 2 4 2" xfId="9785"/>
    <cellStyle name="Обычный 5 2 4 3" xfId="5887"/>
    <cellStyle name="Обычный 5 2 5" xfId="9786"/>
    <cellStyle name="Обычный 5 2_Химреагенты" xfId="9787"/>
    <cellStyle name="Обычный 5 3" xfId="4769"/>
    <cellStyle name="Обычный 5 3 2" xfId="5534"/>
    <cellStyle name="Обычный 5 3 3" xfId="9788"/>
    <cellStyle name="Обычный 5 4" xfId="4770"/>
    <cellStyle name="Обычный 5 4 2" xfId="5535"/>
    <cellStyle name="Обычный 5 4 3" xfId="9789"/>
    <cellStyle name="Обычный 5 5" xfId="4771"/>
    <cellStyle name="Обычный 5 5 2" xfId="4772"/>
    <cellStyle name="Обычный 5 5 3" xfId="9790"/>
    <cellStyle name="Обычный 5 6" xfId="4773"/>
    <cellStyle name="Обычный 5 6 2" xfId="4774"/>
    <cellStyle name="Обычный 5 6 3" xfId="9791"/>
    <cellStyle name="Обычный 5 7" xfId="4775"/>
    <cellStyle name="Обычный 5 7 2" xfId="9792"/>
    <cellStyle name="Обычный 5 7 2 2" xfId="9793"/>
    <cellStyle name="Обычный 5 7 3" xfId="9794"/>
    <cellStyle name="Обычный 5 7 4" xfId="9795"/>
    <cellStyle name="Обычный 5 7 5" xfId="6477"/>
    <cellStyle name="Обычный 5 8" xfId="4776"/>
    <cellStyle name="Обычный 5 8 2" xfId="4777"/>
    <cellStyle name="Обычный 5 8 2 2" xfId="9796"/>
    <cellStyle name="Обычный 5 8 3" xfId="9797"/>
    <cellStyle name="Обычный 5 8 4" xfId="6656"/>
    <cellStyle name="Обычный 5 9" xfId="9798"/>
    <cellStyle name="Обычный 5_Мероприятия для тарифной каипании" xfId="4778"/>
    <cellStyle name="Обычный 50" xfId="9799"/>
    <cellStyle name="Обычный 51" xfId="11032"/>
    <cellStyle name="Обычный 52" xfId="5977"/>
    <cellStyle name="Обычный 53" xfId="961"/>
    <cellStyle name="Обычный 6" xfId="817"/>
    <cellStyle name="Обычный 6 10" xfId="4779"/>
    <cellStyle name="Обычный 6 2" xfId="4780"/>
    <cellStyle name="Обычный 6 2 2" xfId="4781"/>
    <cellStyle name="Обычный 6 2 2 2" xfId="9800"/>
    <cellStyle name="Обычный 6 2 3" xfId="4782"/>
    <cellStyle name="Обычный 6 2 3 2" xfId="9801"/>
    <cellStyle name="Обычный 6 2 3 3" xfId="9802"/>
    <cellStyle name="Обычный 6 2 3 4" xfId="6478"/>
    <cellStyle name="Обычный 6 2 4" xfId="9803"/>
    <cellStyle name="Обычный 6 2 4 2" xfId="11009"/>
    <cellStyle name="Обычный 6 2 5" xfId="9804"/>
    <cellStyle name="Обычный 6 2 6" xfId="9805"/>
    <cellStyle name="Обычный 6 2 7" xfId="9806"/>
    <cellStyle name="Обычный 6 3" xfId="4783"/>
    <cellStyle name="Обычный 6 3 2" xfId="4784"/>
    <cellStyle name="Обычный 6 3 2 2" xfId="9807"/>
    <cellStyle name="Обычный 6 3 2 3" xfId="6479"/>
    <cellStyle name="Обычный 6 3 3" xfId="5888"/>
    <cellStyle name="Обычный 6 3 3 2" xfId="9808"/>
    <cellStyle name="Обычный 6 3 3 3" xfId="6480"/>
    <cellStyle name="Обычный 6 3 4" xfId="9809"/>
    <cellStyle name="Обычный 6 3 5" xfId="9810"/>
    <cellStyle name="Обычный 6 3 6" xfId="9811"/>
    <cellStyle name="Обычный 6 3 7" xfId="9812"/>
    <cellStyle name="Обычный 6 4" xfId="4785"/>
    <cellStyle name="Обычный 6 4 2" xfId="4786"/>
    <cellStyle name="Обычный 6 4 3" xfId="9813"/>
    <cellStyle name="Обычный 6 5" xfId="4787"/>
    <cellStyle name="Обычный 6 5 2" xfId="4788"/>
    <cellStyle name="Обычный 6 6" xfId="4789"/>
    <cellStyle name="Обычный 6 6 2" xfId="4790"/>
    <cellStyle name="Обычный 6 7" xfId="4791"/>
    <cellStyle name="Обычный 6 7 2" xfId="9814"/>
    <cellStyle name="Обычный 6 7 2 2" xfId="9815"/>
    <cellStyle name="Обычный 6 7 3" xfId="9816"/>
    <cellStyle name="Обычный 6 7 4" xfId="6481"/>
    <cellStyle name="Обычный 6 8" xfId="9817"/>
    <cellStyle name="Обычный 6 9" xfId="9818"/>
    <cellStyle name="Обычный 6_Перерасчет тепловой энергии ООО Березниковское ТСП  на 2013" xfId="4792"/>
    <cellStyle name="Обычный 7" xfId="818"/>
    <cellStyle name="Обычный 7 10" xfId="4794"/>
    <cellStyle name="Обычный 7 10 2" xfId="4795"/>
    <cellStyle name="Обычный 7 10 2 2" xfId="9819"/>
    <cellStyle name="Обычный 7 10 3" xfId="5536"/>
    <cellStyle name="Обычный 7 11" xfId="4796"/>
    <cellStyle name="Обычный 7 11 2" xfId="4797"/>
    <cellStyle name="Обычный 7 11 2 2" xfId="9820"/>
    <cellStyle name="Обычный 7 12" xfId="4798"/>
    <cellStyle name="Обычный 7 12 2" xfId="5845"/>
    <cellStyle name="Обычный 7 13" xfId="4793"/>
    <cellStyle name="Обычный 7 2" xfId="819"/>
    <cellStyle name="Обычный 7 2 2" xfId="4800"/>
    <cellStyle name="Обычный 7 2 2 2" xfId="4801"/>
    <cellStyle name="Обычный 7 2 2 3" xfId="5537"/>
    <cellStyle name="Обычный 7 2 2 3 2" xfId="9821"/>
    <cellStyle name="Обычный 7 2 2 4" xfId="6482"/>
    <cellStyle name="Обычный 7 2 3" xfId="4802"/>
    <cellStyle name="Обычный 7 2 3 2" xfId="4803"/>
    <cellStyle name="Обычный 7 2 3 2 2" xfId="9822"/>
    <cellStyle name="Обычный 7 2 4" xfId="4804"/>
    <cellStyle name="Обычный 7 2 4 2" xfId="11010"/>
    <cellStyle name="Обычный 7 2 4 3" xfId="5872"/>
    <cellStyle name="Обычный 7 2 5" xfId="11011"/>
    <cellStyle name="Обычный 7 2 6" xfId="4799"/>
    <cellStyle name="Обычный 7 3" xfId="820"/>
    <cellStyle name="Обычный 7 3 2" xfId="4806"/>
    <cellStyle name="Обычный 7 3 2 2" xfId="5538"/>
    <cellStyle name="Обычный 7 3 2 2 2" xfId="9823"/>
    <cellStyle name="Обычный 7 3 2 3" xfId="9824"/>
    <cellStyle name="Обычный 7 3 2 4" xfId="6483"/>
    <cellStyle name="Обычный 7 3 3" xfId="4807"/>
    <cellStyle name="Обычный 7 3 3 2" xfId="5539"/>
    <cellStyle name="Обычный 7 3 3 3" xfId="9825"/>
    <cellStyle name="Обычный 7 3 4" xfId="4808"/>
    <cellStyle name="Обычный 7 3 4 2" xfId="4809"/>
    <cellStyle name="Обычный 7 3 4 3" xfId="9826"/>
    <cellStyle name="Обычный 7 3 5" xfId="4810"/>
    <cellStyle name="Обычный 7 3 6" xfId="4805"/>
    <cellStyle name="Обычный 7 4" xfId="821"/>
    <cellStyle name="Обычный 7 4 2" xfId="4812"/>
    <cellStyle name="Обычный 7 4 2 2" xfId="4813"/>
    <cellStyle name="Обычный 7 4 3" xfId="4814"/>
    <cellStyle name="Обычный 7 4 4" xfId="4811"/>
    <cellStyle name="Обычный 7 5" xfId="822"/>
    <cellStyle name="Обычный 7 5 2" xfId="4816"/>
    <cellStyle name="Обычный 7 5 2 2" xfId="4817"/>
    <cellStyle name="Обычный 7 5 3" xfId="4818"/>
    <cellStyle name="Обычный 7 5 4" xfId="4815"/>
    <cellStyle name="Обычный 7 6" xfId="823"/>
    <cellStyle name="Обычный 7 6 2" xfId="4820"/>
    <cellStyle name="Обычный 7 6 2 2" xfId="4821"/>
    <cellStyle name="Обычный 7 6 2 2 2" xfId="9827"/>
    <cellStyle name="Обычный 7 6 2 3" xfId="9828"/>
    <cellStyle name="Обычный 7 6 3" xfId="4822"/>
    <cellStyle name="Обычный 7 6 3 2" xfId="9829"/>
    <cellStyle name="Обычный 7 6 4" xfId="9830"/>
    <cellStyle name="Обычный 7 6 5" xfId="6484"/>
    <cellStyle name="Обычный 7 6 6" xfId="4819"/>
    <cellStyle name="Обычный 7 7" xfId="824"/>
    <cellStyle name="Обычный 7 7 2" xfId="4824"/>
    <cellStyle name="Обычный 7 7 2 2" xfId="4825"/>
    <cellStyle name="Обычный 7 7 2 2 2" xfId="9831"/>
    <cellStyle name="Обычный 7 7 3" xfId="4826"/>
    <cellStyle name="Обычный 7 7 4" xfId="4823"/>
    <cellStyle name="Обычный 7 8" xfId="825"/>
    <cellStyle name="Обычный 7 8 2" xfId="4828"/>
    <cellStyle name="Обычный 7 8 2 2" xfId="4829"/>
    <cellStyle name="Обычный 7 8 3" xfId="4830"/>
    <cellStyle name="Обычный 7 8 4" xfId="4827"/>
    <cellStyle name="Обычный 7 9" xfId="826"/>
    <cellStyle name="Обычный 7 9 2" xfId="4832"/>
    <cellStyle name="Обычный 7 9 2 2" xfId="4833"/>
    <cellStyle name="Обычный 7 9 3" xfId="4834"/>
    <cellStyle name="Обычный 7 9 4" xfId="4831"/>
    <cellStyle name="Обычный 8" xfId="827"/>
    <cellStyle name="Обычный 8 10" xfId="4836"/>
    <cellStyle name="Обычный 8 10 2" xfId="9832"/>
    <cellStyle name="Обычный 8 11" xfId="4835"/>
    <cellStyle name="Обычный 8 2" xfId="828"/>
    <cellStyle name="Обычный 8 2 2" xfId="4838"/>
    <cellStyle name="Обычный 8 2 2 2" xfId="5540"/>
    <cellStyle name="Обычный 8 2 2 2 2" xfId="9833"/>
    <cellStyle name="Обычный 8 2 2 3" xfId="9834"/>
    <cellStyle name="Обычный 8 2 2 4" xfId="6485"/>
    <cellStyle name="Обычный 8 2 3" xfId="4839"/>
    <cellStyle name="Обычный 8 2 3 2" xfId="4840"/>
    <cellStyle name="Обычный 8 2 3 2 2" xfId="9836"/>
    <cellStyle name="Обычный 8 2 3 3" xfId="9835"/>
    <cellStyle name="Обычный 8 2 4" xfId="4841"/>
    <cellStyle name="Обычный 8 2 4 2" xfId="9837"/>
    <cellStyle name="Обычный 8 2 4 3" xfId="5876"/>
    <cellStyle name="Обычный 8 2 5" xfId="4837"/>
    <cellStyle name="Обычный 8 3" xfId="829"/>
    <cellStyle name="Обычный 8 3 2" xfId="4843"/>
    <cellStyle name="Обычный 8 3 2 2" xfId="5541"/>
    <cellStyle name="Обычный 8 3 2 2 2" xfId="9838"/>
    <cellStyle name="Обычный 8 3 2 3" xfId="9839"/>
    <cellStyle name="Обычный 8 3 2 4" xfId="6486"/>
    <cellStyle name="Обычный 8 3 3" xfId="4844"/>
    <cellStyle name="Обычный 8 3 3 2" xfId="4845"/>
    <cellStyle name="Обычный 8 3 3 2 2" xfId="9841"/>
    <cellStyle name="Обычный 8 3 3 3" xfId="9840"/>
    <cellStyle name="Обычный 8 3 4" xfId="4846"/>
    <cellStyle name="Обычный 8 3 4 2" xfId="9842"/>
    <cellStyle name="Обычный 8 3 5" xfId="4842"/>
    <cellStyle name="Обычный 8 4" xfId="830"/>
    <cellStyle name="Обычный 8 4 2" xfId="4848"/>
    <cellStyle name="Обычный 8 4 2 2" xfId="4849"/>
    <cellStyle name="Обычный 8 4 3" xfId="4850"/>
    <cellStyle name="Обычный 8 4 4" xfId="4847"/>
    <cellStyle name="Обычный 8 5" xfId="831"/>
    <cellStyle name="Обычный 8 5 2" xfId="4852"/>
    <cellStyle name="Обычный 8 5 2 2" xfId="4853"/>
    <cellStyle name="Обычный 8 5 3" xfId="4854"/>
    <cellStyle name="Обычный 8 5 4" xfId="4851"/>
    <cellStyle name="Обычный 8 6" xfId="832"/>
    <cellStyle name="Обычный 8 6 2" xfId="4856"/>
    <cellStyle name="Обычный 8 6 2 2" xfId="4857"/>
    <cellStyle name="Обычный 8 6 2 2 2" xfId="9844"/>
    <cellStyle name="Обычный 8 6 2 3" xfId="9843"/>
    <cellStyle name="Обычный 8 6 3" xfId="4858"/>
    <cellStyle name="Обычный 8 6 3 2" xfId="9845"/>
    <cellStyle name="Обычный 8 6 4" xfId="6487"/>
    <cellStyle name="Обычный 8 6 5" xfId="4855"/>
    <cellStyle name="Обычный 8 7" xfId="4859"/>
    <cellStyle name="Обычный 8 7 2" xfId="4860"/>
    <cellStyle name="Обычный 8 7 2 2" xfId="9846"/>
    <cellStyle name="Обычный 8 7 3" xfId="9847"/>
    <cellStyle name="Обычный 8 8" xfId="4861"/>
    <cellStyle name="Обычный 8 8 2" xfId="5542"/>
    <cellStyle name="Обычный 8 8 2 2" xfId="9849"/>
    <cellStyle name="Обычный 8 8 3" xfId="9848"/>
    <cellStyle name="Обычный 8 9" xfId="4862"/>
    <cellStyle name="Обычный 8 9 2" xfId="4863"/>
    <cellStyle name="Обычный 8 9 3" xfId="9850"/>
    <cellStyle name="Обычный 9" xfId="833"/>
    <cellStyle name="Обычный 9 10" xfId="4864"/>
    <cellStyle name="Обычный 9 2" xfId="4865"/>
    <cellStyle name="Обычный 9 2 2" xfId="4866"/>
    <cellStyle name="Обычный 9 2 2 2" xfId="9851"/>
    <cellStyle name="Обычный 9 2 2 3" xfId="9852"/>
    <cellStyle name="Обычный 9 2 2 4" xfId="6488"/>
    <cellStyle name="Обычный 9 2 3" xfId="4867"/>
    <cellStyle name="Обычный 9 2 3 2" xfId="9854"/>
    <cellStyle name="Обычный 9 2 3 3" xfId="9853"/>
    <cellStyle name="Обычный 9 2 4" xfId="9855"/>
    <cellStyle name="Обычный 9 2 5" xfId="9856"/>
    <cellStyle name="Обычный 9 2 6" xfId="9857"/>
    <cellStyle name="Обычный 9 2 7" xfId="11012"/>
    <cellStyle name="Обычный 9 3" xfId="4868"/>
    <cellStyle name="Обычный 9 3 2" xfId="5543"/>
    <cellStyle name="Обычный 9 4" xfId="4869"/>
    <cellStyle name="Обычный 9 4 2" xfId="4870"/>
    <cellStyle name="Обычный 9 5" xfId="4871"/>
    <cellStyle name="Обычный 9 5 2" xfId="4872"/>
    <cellStyle name="Обычный 9 6" xfId="4873"/>
    <cellStyle name="Обычный 9 6 2" xfId="9858"/>
    <cellStyle name="Обычный 9 6 3" xfId="9859"/>
    <cellStyle name="Обычный 9 6 4" xfId="9860"/>
    <cellStyle name="Обычный 9 6 5" xfId="6489"/>
    <cellStyle name="Обычный 9 7" xfId="4874"/>
    <cellStyle name="Обычный 9 7 2" xfId="4875"/>
    <cellStyle name="Обычный 9 7 2 2" xfId="9862"/>
    <cellStyle name="Обычный 9 7 3" xfId="9861"/>
    <cellStyle name="Обычный 9 8" xfId="4876"/>
    <cellStyle name="Обычный 9 8 2" xfId="9863"/>
    <cellStyle name="Обычный 9 9" xfId="9864"/>
    <cellStyle name="Обычный 9 9 2" xfId="11013"/>
    <cellStyle name="Основной" xfId="9865"/>
    <cellStyle name="Ошибка" xfId="4877"/>
    <cellStyle name="Ошибка 2" xfId="9866"/>
    <cellStyle name="Плохой" xfId="834"/>
    <cellStyle name="Плохой 10" xfId="4878"/>
    <cellStyle name="Плохой 10 2" xfId="9867"/>
    <cellStyle name="Плохой 10 3" xfId="9868"/>
    <cellStyle name="Плохой 10 4" xfId="9869"/>
    <cellStyle name="Плохой 11" xfId="9870"/>
    <cellStyle name="Плохой 11 2" xfId="9871"/>
    <cellStyle name="Плохой 11 3" xfId="9872"/>
    <cellStyle name="Плохой 11 4" xfId="9873"/>
    <cellStyle name="Плохой 12" xfId="9874"/>
    <cellStyle name="Плохой 12 2" xfId="9875"/>
    <cellStyle name="Плохой 12 3" xfId="9876"/>
    <cellStyle name="Плохой 12 4" xfId="9877"/>
    <cellStyle name="Плохой 13" xfId="9878"/>
    <cellStyle name="Плохой 13 2" xfId="9879"/>
    <cellStyle name="Плохой 13 3" xfId="9880"/>
    <cellStyle name="Плохой 14" xfId="9881"/>
    <cellStyle name="Плохой 14 2" xfId="9882"/>
    <cellStyle name="Плохой 14 3" xfId="9883"/>
    <cellStyle name="Плохой 15" xfId="9884"/>
    <cellStyle name="Плохой 15 2" xfId="9885"/>
    <cellStyle name="Плохой 15 3" xfId="9886"/>
    <cellStyle name="Плохой 16" xfId="9887"/>
    <cellStyle name="Плохой 16 2" xfId="9888"/>
    <cellStyle name="Плохой 16 3" xfId="9889"/>
    <cellStyle name="Плохой 17" xfId="9890"/>
    <cellStyle name="Плохой 18" xfId="9891"/>
    <cellStyle name="Плохой 2" xfId="835"/>
    <cellStyle name="Плохой 2 1" xfId="9892"/>
    <cellStyle name="Плохой 2 1 2" xfId="9893"/>
    <cellStyle name="Плохой 2 10" xfId="836"/>
    <cellStyle name="Плохой 2 10 2" xfId="9894"/>
    <cellStyle name="Плохой 2 10 3" xfId="4880"/>
    <cellStyle name="Плохой 2 11" xfId="9895"/>
    <cellStyle name="Плохой 2 12" xfId="9896"/>
    <cellStyle name="Плохой 2 13" xfId="4879"/>
    <cellStyle name="Плохой 2 2" xfId="837"/>
    <cellStyle name="Плохой 2 2 2" xfId="4882"/>
    <cellStyle name="Плохой 2 2 2 2" xfId="9897"/>
    <cellStyle name="Плохой 2 2 2 3" xfId="9898"/>
    <cellStyle name="Плохой 2 2 2 4" xfId="6490"/>
    <cellStyle name="Плохой 2 2 3" xfId="9899"/>
    <cellStyle name="Плохой 2 2 4" xfId="4881"/>
    <cellStyle name="Плохой 2 3" xfId="838"/>
    <cellStyle name="Плохой 2 3 2" xfId="9900"/>
    <cellStyle name="Плохой 2 3 3" xfId="9901"/>
    <cellStyle name="Плохой 2 3 4" xfId="4883"/>
    <cellStyle name="Плохой 2 4" xfId="839"/>
    <cellStyle name="Плохой 2 4 2" xfId="9902"/>
    <cellStyle name="Плохой 2 4 3" xfId="9903"/>
    <cellStyle name="Плохой 2 4 4" xfId="4884"/>
    <cellStyle name="Плохой 2 5" xfId="840"/>
    <cellStyle name="Плохой 2 5 2" xfId="9904"/>
    <cellStyle name="Плохой 2 5 3" xfId="4885"/>
    <cellStyle name="Плохой 2 6" xfId="841"/>
    <cellStyle name="Плохой 2 6 2" xfId="9905"/>
    <cellStyle name="Плохой 2 6 3" xfId="4886"/>
    <cellStyle name="Плохой 2 7" xfId="842"/>
    <cellStyle name="Плохой 2 7 2" xfId="9906"/>
    <cellStyle name="Плохой 2 7 3" xfId="4887"/>
    <cellStyle name="Плохой 2 8" xfId="843"/>
    <cellStyle name="Плохой 2 8 2" xfId="9907"/>
    <cellStyle name="Плохой 2 8 3" xfId="4888"/>
    <cellStyle name="Плохой 2 9" xfId="844"/>
    <cellStyle name="Плохой 2 9 2" xfId="9908"/>
    <cellStyle name="Плохой 2 9 3" xfId="4889"/>
    <cellStyle name="Плохой 2_МФ тепловой баланс 2015 дубль 3" xfId="4890"/>
    <cellStyle name="Плохой 3" xfId="845"/>
    <cellStyle name="Плохой 3 10" xfId="846"/>
    <cellStyle name="Плохой 3 10 2" xfId="9909"/>
    <cellStyle name="Плохой 3 10 3" xfId="4892"/>
    <cellStyle name="Плохой 3 11" xfId="4893"/>
    <cellStyle name="Плохой 3 11 2" xfId="9911"/>
    <cellStyle name="Плохой 3 11 3" xfId="9910"/>
    <cellStyle name="Плохой 3 12" xfId="9912"/>
    <cellStyle name="Плохой 3 13" xfId="4891"/>
    <cellStyle name="Плохой 3 2" xfId="847"/>
    <cellStyle name="Плохой 3 2 2" xfId="9913"/>
    <cellStyle name="Плохой 3 2 3" xfId="9914"/>
    <cellStyle name="Плохой 3 2 4" xfId="4894"/>
    <cellStyle name="Плохой 3 3" xfId="848"/>
    <cellStyle name="Плохой 3 3 2" xfId="9915"/>
    <cellStyle name="Плохой 3 3 2 2" xfId="9916"/>
    <cellStyle name="Плохой 3 3 3" xfId="9917"/>
    <cellStyle name="Плохой 3 3 4" xfId="4895"/>
    <cellStyle name="Плохой 3 4" xfId="849"/>
    <cellStyle name="Плохой 3 4 2" xfId="9918"/>
    <cellStyle name="Плохой 3 4 3" xfId="4896"/>
    <cellStyle name="Плохой 3 5" xfId="850"/>
    <cellStyle name="Плохой 3 5 2" xfId="9919"/>
    <cellStyle name="Плохой 3 5 3" xfId="4897"/>
    <cellStyle name="Плохой 3 6" xfId="851"/>
    <cellStyle name="Плохой 3 6 2" xfId="9920"/>
    <cellStyle name="Плохой 3 6 3" xfId="4898"/>
    <cellStyle name="Плохой 3 7" xfId="852"/>
    <cellStyle name="Плохой 3 7 2" xfId="9921"/>
    <cellStyle name="Плохой 3 7 3" xfId="4899"/>
    <cellStyle name="Плохой 3 8" xfId="853"/>
    <cellStyle name="Плохой 3 8 2" xfId="9922"/>
    <cellStyle name="Плохой 3 8 3" xfId="4900"/>
    <cellStyle name="Плохой 3 9" xfId="854"/>
    <cellStyle name="Плохой 3 9 2" xfId="9923"/>
    <cellStyle name="Плохой 3 9 3" xfId="4901"/>
    <cellStyle name="Плохой 3_МФ тепловой баланс 2015 дубль 3" xfId="4902"/>
    <cellStyle name="Плохой 4" xfId="4903"/>
    <cellStyle name="Плохой 4 2" xfId="4904"/>
    <cellStyle name="Плохой 4 2 2" xfId="9924"/>
    <cellStyle name="Плохой 4 3" xfId="6491"/>
    <cellStyle name="Плохой 4 3 2" xfId="9925"/>
    <cellStyle name="Плохой 4 3 3" xfId="9926"/>
    <cellStyle name="Плохой 4 4" xfId="9927"/>
    <cellStyle name="Плохой 4_МФ тепловой баланс 2015 дубль 3" xfId="4905"/>
    <cellStyle name="Плохой 5" xfId="4906"/>
    <cellStyle name="Плохой 5 2" xfId="4907"/>
    <cellStyle name="Плохой 5 2 2" xfId="9928"/>
    <cellStyle name="Плохой 5 3" xfId="6492"/>
    <cellStyle name="Плохой 5 3 2" xfId="9929"/>
    <cellStyle name="Плохой 5 3 3" xfId="9930"/>
    <cellStyle name="Плохой 5 4" xfId="9931"/>
    <cellStyle name="Плохой 5_МФ тепловой баланс 2015 дубль 3" xfId="4908"/>
    <cellStyle name="Плохой 6" xfId="4909"/>
    <cellStyle name="Плохой 6 2" xfId="4910"/>
    <cellStyle name="Плохой 6 2 2" xfId="9932"/>
    <cellStyle name="Плохой 6 3" xfId="6493"/>
    <cellStyle name="Плохой 6 3 2" xfId="9933"/>
    <cellStyle name="Плохой 6 3 3" xfId="9934"/>
    <cellStyle name="Плохой 6 4" xfId="9935"/>
    <cellStyle name="Плохой 6_МФ тепловой баланс 2015 дубль 3" xfId="4911"/>
    <cellStyle name="Плохой 7" xfId="4912"/>
    <cellStyle name="Плохой 7 2" xfId="4913"/>
    <cellStyle name="Плохой 7 2 2" xfId="9936"/>
    <cellStyle name="Плохой 7 3" xfId="6494"/>
    <cellStyle name="Плохой 7 3 2" xfId="9937"/>
    <cellStyle name="Плохой 7 3 3" xfId="9938"/>
    <cellStyle name="Плохой 7 4" xfId="9939"/>
    <cellStyle name="Плохой 7_МФ тепловой баланс 2015 дубль 3" xfId="4914"/>
    <cellStyle name="Плохой 8" xfId="4915"/>
    <cellStyle name="Плохой 8 2" xfId="4916"/>
    <cellStyle name="Плохой 8 2 2" xfId="9940"/>
    <cellStyle name="Плохой 8 3" xfId="9941"/>
    <cellStyle name="Плохой 8 4" xfId="9942"/>
    <cellStyle name="Плохой 9" xfId="4917"/>
    <cellStyle name="Плохой 9 2" xfId="4918"/>
    <cellStyle name="Плохой 9 2 2" xfId="9943"/>
    <cellStyle name="Плохой 9 3" xfId="9944"/>
    <cellStyle name="Плохой 9 4" xfId="9945"/>
    <cellStyle name="По центру с переносом" xfId="4919"/>
    <cellStyle name="По центру с переносом 2" xfId="6495"/>
    <cellStyle name="По центру с переносом 2 2" xfId="9946"/>
    <cellStyle name="По центру с переносом 3" xfId="6496"/>
    <cellStyle name="По центру с переносом 3 2" xfId="9947"/>
    <cellStyle name="По центру с переносом 4" xfId="6497"/>
    <cellStyle name="По центру с переносом 4 2" xfId="9948"/>
    <cellStyle name="По центру с переносом 5" xfId="9949"/>
    <cellStyle name="По ширине с переносом" xfId="4920"/>
    <cellStyle name="По ширине с переносом 2" xfId="6498"/>
    <cellStyle name="По ширине с переносом 2 2" xfId="9950"/>
    <cellStyle name="По ширине с переносом 3" xfId="6499"/>
    <cellStyle name="По ширине с переносом 3 2" xfId="9951"/>
    <cellStyle name="По ширине с переносом 4" xfId="6500"/>
    <cellStyle name="По ширине с переносом 4 2" xfId="9952"/>
    <cellStyle name="По ширине с переносом 5" xfId="9953"/>
    <cellStyle name="Подгруппа" xfId="4921"/>
    <cellStyle name="Подгруппа 2" xfId="9954"/>
    <cellStyle name="Поле ввода" xfId="4922"/>
    <cellStyle name="Поле ввода 2" xfId="9955"/>
    <cellStyle name="Пояснение" xfId="855"/>
    <cellStyle name="Пояснение 10" xfId="4923"/>
    <cellStyle name="Пояснение 10 2" xfId="9956"/>
    <cellStyle name="Пояснение 10 3" xfId="9957"/>
    <cellStyle name="Пояснение 10 4" xfId="9958"/>
    <cellStyle name="Пояснение 11" xfId="9959"/>
    <cellStyle name="Пояснение 11 2" xfId="9960"/>
    <cellStyle name="Пояснение 11 3" xfId="9961"/>
    <cellStyle name="Пояснение 11 4" xfId="9962"/>
    <cellStyle name="Пояснение 12" xfId="9963"/>
    <cellStyle name="Пояснение 12 2" xfId="9964"/>
    <cellStyle name="Пояснение 12 3" xfId="9965"/>
    <cellStyle name="Пояснение 13" xfId="9966"/>
    <cellStyle name="Пояснение 13 2" xfId="9967"/>
    <cellStyle name="Пояснение 13 3" xfId="9968"/>
    <cellStyle name="Пояснение 14" xfId="9969"/>
    <cellStyle name="Пояснение 14 2" xfId="9970"/>
    <cellStyle name="Пояснение 14 3" xfId="9971"/>
    <cellStyle name="Пояснение 15" xfId="9972"/>
    <cellStyle name="Пояснение 15 2" xfId="9973"/>
    <cellStyle name="Пояснение 15 3" xfId="9974"/>
    <cellStyle name="Пояснение 16" xfId="9975"/>
    <cellStyle name="Пояснение 16 2" xfId="9976"/>
    <cellStyle name="Пояснение 16 3" xfId="9977"/>
    <cellStyle name="Пояснение 17" xfId="9978"/>
    <cellStyle name="Пояснение 18" xfId="9979"/>
    <cellStyle name="Пояснение 2" xfId="856"/>
    <cellStyle name="Пояснение 2 1" xfId="9980"/>
    <cellStyle name="Пояснение 2 1 2" xfId="9981"/>
    <cellStyle name="Пояснение 2 10" xfId="857"/>
    <cellStyle name="Пояснение 2 10 2" xfId="9982"/>
    <cellStyle name="Пояснение 2 10 3" xfId="4925"/>
    <cellStyle name="Пояснение 2 11" xfId="9983"/>
    <cellStyle name="Пояснение 2 12" xfId="9984"/>
    <cellStyle name="Пояснение 2 13" xfId="4924"/>
    <cellStyle name="Пояснение 2 2" xfId="858"/>
    <cellStyle name="Пояснение 2 2 2" xfId="4927"/>
    <cellStyle name="Пояснение 2 2 2 2" xfId="9985"/>
    <cellStyle name="Пояснение 2 2 2 3" xfId="9986"/>
    <cellStyle name="Пояснение 2 2 2 4" xfId="6501"/>
    <cellStyle name="Пояснение 2 2 3" xfId="9987"/>
    <cellStyle name="Пояснение 2 2 4" xfId="4926"/>
    <cellStyle name="Пояснение 2 3" xfId="859"/>
    <cellStyle name="Пояснение 2 3 2" xfId="9988"/>
    <cellStyle name="Пояснение 2 3 3" xfId="4928"/>
    <cellStyle name="Пояснение 2 4" xfId="860"/>
    <cellStyle name="Пояснение 2 4 2" xfId="9989"/>
    <cellStyle name="Пояснение 2 4 3" xfId="4929"/>
    <cellStyle name="Пояснение 2 5" xfId="861"/>
    <cellStyle name="Пояснение 2 5 2" xfId="9990"/>
    <cellStyle name="Пояснение 2 5 3" xfId="4930"/>
    <cellStyle name="Пояснение 2 6" xfId="862"/>
    <cellStyle name="Пояснение 2 6 2" xfId="9991"/>
    <cellStyle name="Пояснение 2 6 3" xfId="4931"/>
    <cellStyle name="Пояснение 2 7" xfId="863"/>
    <cellStyle name="Пояснение 2 7 2" xfId="9992"/>
    <cellStyle name="Пояснение 2 7 3" xfId="4932"/>
    <cellStyle name="Пояснение 2 8" xfId="864"/>
    <cellStyle name="Пояснение 2 8 2" xfId="9993"/>
    <cellStyle name="Пояснение 2 8 3" xfId="4933"/>
    <cellStyle name="Пояснение 2 9" xfId="865"/>
    <cellStyle name="Пояснение 2 9 2" xfId="9994"/>
    <cellStyle name="Пояснение 2 9 3" xfId="4934"/>
    <cellStyle name="Пояснение 2_МФ тепловой баланс 2015 дубль 3" xfId="4935"/>
    <cellStyle name="Пояснение 3" xfId="866"/>
    <cellStyle name="Пояснение 3 10" xfId="867"/>
    <cellStyle name="Пояснение 3 10 2" xfId="9995"/>
    <cellStyle name="Пояснение 3 10 3" xfId="4937"/>
    <cellStyle name="Пояснение 3 11" xfId="4938"/>
    <cellStyle name="Пояснение 3 11 2" xfId="9997"/>
    <cellStyle name="Пояснение 3 11 3" xfId="9996"/>
    <cellStyle name="Пояснение 3 12" xfId="9998"/>
    <cellStyle name="Пояснение 3 13" xfId="4936"/>
    <cellStyle name="Пояснение 3 2" xfId="868"/>
    <cellStyle name="Пояснение 3 2 2" xfId="9999"/>
    <cellStyle name="Пояснение 3 2 3" xfId="10000"/>
    <cellStyle name="Пояснение 3 2 4" xfId="4939"/>
    <cellStyle name="Пояснение 3 3" xfId="869"/>
    <cellStyle name="Пояснение 3 3 2" xfId="10001"/>
    <cellStyle name="Пояснение 3 3 3" xfId="10002"/>
    <cellStyle name="Пояснение 3 3 4" xfId="4940"/>
    <cellStyle name="Пояснение 3 4" xfId="870"/>
    <cellStyle name="Пояснение 3 4 2" xfId="10003"/>
    <cellStyle name="Пояснение 3 4 3" xfId="4941"/>
    <cellStyle name="Пояснение 3 5" xfId="871"/>
    <cellStyle name="Пояснение 3 5 2" xfId="10004"/>
    <cellStyle name="Пояснение 3 5 3" xfId="4942"/>
    <cellStyle name="Пояснение 3 6" xfId="872"/>
    <cellStyle name="Пояснение 3 6 2" xfId="10005"/>
    <cellStyle name="Пояснение 3 6 3" xfId="4943"/>
    <cellStyle name="Пояснение 3 7" xfId="873"/>
    <cellStyle name="Пояснение 3 7 2" xfId="10006"/>
    <cellStyle name="Пояснение 3 7 3" xfId="4944"/>
    <cellStyle name="Пояснение 3 8" xfId="874"/>
    <cellStyle name="Пояснение 3 8 2" xfId="10007"/>
    <cellStyle name="Пояснение 3 8 3" xfId="4945"/>
    <cellStyle name="Пояснение 3 9" xfId="875"/>
    <cellStyle name="Пояснение 3 9 2" xfId="10008"/>
    <cellStyle name="Пояснение 3 9 3" xfId="4946"/>
    <cellStyle name="Пояснение 3_МФ тепловой баланс 2015 дубль 3" xfId="4947"/>
    <cellStyle name="Пояснение 4" xfId="4948"/>
    <cellStyle name="Пояснение 4 2" xfId="4949"/>
    <cellStyle name="Пояснение 4 2 2" xfId="10009"/>
    <cellStyle name="Пояснение 4 3" xfId="6502"/>
    <cellStyle name="Пояснение 4 3 2" xfId="10010"/>
    <cellStyle name="Пояснение 4 4" xfId="10011"/>
    <cellStyle name="Пояснение 4_МФ тепловой баланс 2015 дубль 3" xfId="4950"/>
    <cellStyle name="Пояснение 5" xfId="4951"/>
    <cellStyle name="Пояснение 5 2" xfId="4952"/>
    <cellStyle name="Пояснение 5 2 2" xfId="10012"/>
    <cellStyle name="Пояснение 5 3" xfId="6503"/>
    <cellStyle name="Пояснение 5 3 2" xfId="10013"/>
    <cellStyle name="Пояснение 5 4" xfId="10014"/>
    <cellStyle name="Пояснение 5_МФ тепловой баланс 2015 дубль 3" xfId="4953"/>
    <cellStyle name="Пояснение 6" xfId="4954"/>
    <cellStyle name="Пояснение 6 2" xfId="4955"/>
    <cellStyle name="Пояснение 6 2 2" xfId="10015"/>
    <cellStyle name="Пояснение 6 3" xfId="6504"/>
    <cellStyle name="Пояснение 6 3 2" xfId="10016"/>
    <cellStyle name="Пояснение 6 4" xfId="10017"/>
    <cellStyle name="Пояснение 6_МФ тепловой баланс 2015 дубль 3" xfId="4956"/>
    <cellStyle name="Пояснение 7" xfId="4957"/>
    <cellStyle name="Пояснение 7 2" xfId="4958"/>
    <cellStyle name="Пояснение 7 2 2" xfId="10018"/>
    <cellStyle name="Пояснение 7 3" xfId="6505"/>
    <cellStyle name="Пояснение 7 3 2" xfId="10019"/>
    <cellStyle name="Пояснение 7 4" xfId="10020"/>
    <cellStyle name="Пояснение 7_МФ тепловой баланс 2015 дубль 3" xfId="4959"/>
    <cellStyle name="Пояснение 8" xfId="4960"/>
    <cellStyle name="Пояснение 8 2" xfId="4961"/>
    <cellStyle name="Пояснение 8 2 2" xfId="10021"/>
    <cellStyle name="Пояснение 8 3" xfId="10022"/>
    <cellStyle name="Пояснение 8 4" xfId="10023"/>
    <cellStyle name="Пояснение 9" xfId="4962"/>
    <cellStyle name="Пояснение 9 2" xfId="4963"/>
    <cellStyle name="Пояснение 9 2 2" xfId="10024"/>
    <cellStyle name="Пояснение 9 3" xfId="10025"/>
    <cellStyle name="Пояснение 9 4" xfId="10026"/>
    <cellStyle name="Примечание" xfId="876"/>
    <cellStyle name="Примечание 10" xfId="4964"/>
    <cellStyle name="Примечание 10 2" xfId="4965"/>
    <cellStyle name="Примечание 10 2 2" xfId="10027"/>
    <cellStyle name="Примечание 10 3" xfId="4966"/>
    <cellStyle name="Примечание 10 3 2" xfId="10028"/>
    <cellStyle name="Примечание 10 4" xfId="6506"/>
    <cellStyle name="Примечание 10 4 2" xfId="10029"/>
    <cellStyle name="Примечание 10 5" xfId="10030"/>
    <cellStyle name="Примечание 10_46EE.2011(v1.0)" xfId="4967"/>
    <cellStyle name="Примечание 11" xfId="4968"/>
    <cellStyle name="Примечание 11 2" xfId="4969"/>
    <cellStyle name="Примечание 11 2 2" xfId="10031"/>
    <cellStyle name="Примечание 11 3" xfId="4970"/>
    <cellStyle name="Примечание 11 3 2" xfId="10032"/>
    <cellStyle name="Примечание 11 4" xfId="6507"/>
    <cellStyle name="Примечание 11 4 2" xfId="10033"/>
    <cellStyle name="Примечание 11 5" xfId="10034"/>
    <cellStyle name="Примечание 11_46EE.2011(v1.0)" xfId="4971"/>
    <cellStyle name="Примечание 12" xfId="4972"/>
    <cellStyle name="Примечание 12 2" xfId="4973"/>
    <cellStyle name="Примечание 12 2 2" xfId="10035"/>
    <cellStyle name="Примечание 12 3" xfId="4974"/>
    <cellStyle name="Примечание 12 3 2" xfId="10036"/>
    <cellStyle name="Примечание 12 4" xfId="6508"/>
    <cellStyle name="Примечание 12 4 2" xfId="10037"/>
    <cellStyle name="Примечание 12 5" xfId="10038"/>
    <cellStyle name="Примечание 12_46EE.2011(v1.0)" xfId="4975"/>
    <cellStyle name="Примечание 13" xfId="4976"/>
    <cellStyle name="Примечание 13 2" xfId="10039"/>
    <cellStyle name="Примечание 13 2 2" xfId="10040"/>
    <cellStyle name="Примечание 13 3" xfId="10041"/>
    <cellStyle name="Примечание 13 4" xfId="10042"/>
    <cellStyle name="Примечание 14" xfId="4977"/>
    <cellStyle name="Примечание 14 2" xfId="4978"/>
    <cellStyle name="Примечание 14 2 2" xfId="10044"/>
    <cellStyle name="Примечание 14 2 3" xfId="10043"/>
    <cellStyle name="Примечание 14 3" xfId="10045"/>
    <cellStyle name="Примечание 14 4" xfId="10046"/>
    <cellStyle name="Примечание 15" xfId="4979"/>
    <cellStyle name="Примечание 15 2" xfId="4980"/>
    <cellStyle name="Примечание 15 2 2" xfId="10048"/>
    <cellStyle name="Примечание 15 2 3" xfId="10047"/>
    <cellStyle name="Примечание 15 3" xfId="10049"/>
    <cellStyle name="Примечание 15 4" xfId="10050"/>
    <cellStyle name="Примечание 16" xfId="4981"/>
    <cellStyle name="Примечание 16 2" xfId="10051"/>
    <cellStyle name="Примечание 16 2 2" xfId="10052"/>
    <cellStyle name="Примечание 16 3" xfId="10053"/>
    <cellStyle name="Примечание 16 4" xfId="10054"/>
    <cellStyle name="Примечание 16 5" xfId="6509"/>
    <cellStyle name="Примечание 17" xfId="4982"/>
    <cellStyle name="Примечание 17 2" xfId="10055"/>
    <cellStyle name="Примечание 17 3" xfId="10056"/>
    <cellStyle name="Примечание 17 4" xfId="6510"/>
    <cellStyle name="Примечание 18" xfId="4983"/>
    <cellStyle name="Примечание 18 2" xfId="10057"/>
    <cellStyle name="Примечание 18 3" xfId="10058"/>
    <cellStyle name="Примечание 18 4" xfId="6511"/>
    <cellStyle name="Примечание 19" xfId="4984"/>
    <cellStyle name="Примечание 19 2" xfId="10059"/>
    <cellStyle name="Примечание 19 3" xfId="6512"/>
    <cellStyle name="Примечание 2" xfId="877"/>
    <cellStyle name="Примечание 2 1" xfId="10060"/>
    <cellStyle name="Примечание 2 1 2" xfId="10061"/>
    <cellStyle name="Примечание 2 10" xfId="878"/>
    <cellStyle name="Примечание 2 10 2" xfId="4987"/>
    <cellStyle name="Примечание 2 10 2 2" xfId="4988"/>
    <cellStyle name="Примечание 2 10 2 2 2" xfId="10062"/>
    <cellStyle name="Примечание 2 10 3" xfId="4989"/>
    <cellStyle name="Примечание 2 10 4" xfId="4986"/>
    <cellStyle name="Примечание 2 11" xfId="4990"/>
    <cellStyle name="Примечание 2 11 2" xfId="5544"/>
    <cellStyle name="Примечание 2 11 2 2" xfId="10064"/>
    <cellStyle name="Примечание 2 11 3" xfId="10065"/>
    <cellStyle name="Примечание 2 11 4" xfId="10063"/>
    <cellStyle name="Примечание 2 12" xfId="4991"/>
    <cellStyle name="Примечание 2 12 2" xfId="4992"/>
    <cellStyle name="Примечание 2 12 2 2" xfId="10067"/>
    <cellStyle name="Примечание 2 12 3" xfId="10066"/>
    <cellStyle name="Примечание 2 13" xfId="4993"/>
    <cellStyle name="Примечание 2 13 2" xfId="5846"/>
    <cellStyle name="Примечание 2 14" xfId="4985"/>
    <cellStyle name="Примечание 2 2" xfId="879"/>
    <cellStyle name="Примечание 2 2 2" xfId="4995"/>
    <cellStyle name="Примечание 2 2 2 2" xfId="5545"/>
    <cellStyle name="Примечание 2 2 2 2 2" xfId="10069"/>
    <cellStyle name="Примечание 2 2 2 2 3" xfId="10068"/>
    <cellStyle name="Примечание 2 2 2 3" xfId="10070"/>
    <cellStyle name="Примечание 2 2 2 4" xfId="6513"/>
    <cellStyle name="Примечание 2 2 3" xfId="4996"/>
    <cellStyle name="Примечание 2 2 3 2" xfId="5546"/>
    <cellStyle name="Примечание 2 2 3 2 2" xfId="10072"/>
    <cellStyle name="Примечание 2 2 3 3" xfId="10071"/>
    <cellStyle name="Примечание 2 2 4" xfId="4997"/>
    <cellStyle name="Примечание 2 2 4 2" xfId="4998"/>
    <cellStyle name="Примечание 2 2 4 2 2" xfId="10073"/>
    <cellStyle name="Примечание 2 2 4 3" xfId="5889"/>
    <cellStyle name="Примечание 2 2 5" xfId="4999"/>
    <cellStyle name="Примечание 2 2 6" xfId="4994"/>
    <cellStyle name="Примечание 2 3" xfId="880"/>
    <cellStyle name="Примечание 2 3 2" xfId="5001"/>
    <cellStyle name="Примечание 2 3 2 2" xfId="5547"/>
    <cellStyle name="Примечание 2 3 2 2 2" xfId="10074"/>
    <cellStyle name="Примечание 2 3 2 3" xfId="10075"/>
    <cellStyle name="Примечание 2 3 2 4" xfId="6514"/>
    <cellStyle name="Примечание 2 3 3" xfId="5002"/>
    <cellStyle name="Примечание 2 3 3 2" xfId="5003"/>
    <cellStyle name="Примечание 2 3 3 2 2" xfId="10077"/>
    <cellStyle name="Примечание 2 3 3 3" xfId="10076"/>
    <cellStyle name="Примечание 2 3 4" xfId="5004"/>
    <cellStyle name="Примечание 2 3 4 2" xfId="10078"/>
    <cellStyle name="Примечание 2 3 5" xfId="5000"/>
    <cellStyle name="Примечание 2 4" xfId="881"/>
    <cellStyle name="Примечание 2 4 2" xfId="5006"/>
    <cellStyle name="Примечание 2 4 2 2" xfId="5548"/>
    <cellStyle name="Примечание 2 4 2 2 2" xfId="10079"/>
    <cellStyle name="Примечание 2 4 2 3" xfId="10080"/>
    <cellStyle name="Примечание 2 4 2 4" xfId="6515"/>
    <cellStyle name="Примечание 2 4 3" xfId="5007"/>
    <cellStyle name="Примечание 2 4 3 2" xfId="5008"/>
    <cellStyle name="Примечание 2 4 3 2 2" xfId="10081"/>
    <cellStyle name="Примечание 2 4 4" xfId="5009"/>
    <cellStyle name="Примечание 2 4 4 2" xfId="10082"/>
    <cellStyle name="Примечание 2 4 5" xfId="5005"/>
    <cellStyle name="Примечание 2 5" xfId="882"/>
    <cellStyle name="Примечание 2 5 2" xfId="5011"/>
    <cellStyle name="Примечание 2 5 2 2" xfId="5549"/>
    <cellStyle name="Примечание 2 5 2 2 2" xfId="10083"/>
    <cellStyle name="Примечание 2 5 2 3" xfId="10084"/>
    <cellStyle name="Примечание 2 5 2 4" xfId="6516"/>
    <cellStyle name="Примечание 2 5 3" xfId="5012"/>
    <cellStyle name="Примечание 2 5 3 2" xfId="5013"/>
    <cellStyle name="Примечание 2 5 3 2 2" xfId="10085"/>
    <cellStyle name="Примечание 2 5 4" xfId="5014"/>
    <cellStyle name="Примечание 2 5 4 2" xfId="10086"/>
    <cellStyle name="Примечание 2 5 5" xfId="5010"/>
    <cellStyle name="Примечание 2 6" xfId="883"/>
    <cellStyle name="Примечание 2 6 2" xfId="5016"/>
    <cellStyle name="Примечание 2 6 2 2" xfId="5550"/>
    <cellStyle name="Примечание 2 6 2 2 2" xfId="10087"/>
    <cellStyle name="Примечание 2 6 2 3" xfId="10088"/>
    <cellStyle name="Примечание 2 6 2 4" xfId="6517"/>
    <cellStyle name="Примечание 2 6 3" xfId="5017"/>
    <cellStyle name="Примечание 2 6 3 2" xfId="5018"/>
    <cellStyle name="Примечание 2 6 3 2 2" xfId="10089"/>
    <cellStyle name="Примечание 2 6 4" xfId="5019"/>
    <cellStyle name="Примечание 2 6 4 2" xfId="10090"/>
    <cellStyle name="Примечание 2 6 5" xfId="5015"/>
    <cellStyle name="Примечание 2 7" xfId="884"/>
    <cellStyle name="Примечание 2 7 2" xfId="5021"/>
    <cellStyle name="Примечание 2 7 2 2" xfId="5551"/>
    <cellStyle name="Примечание 2 7 2 2 2" xfId="10091"/>
    <cellStyle name="Примечание 2 7 2 3" xfId="10092"/>
    <cellStyle name="Примечание 2 7 2 4" xfId="6518"/>
    <cellStyle name="Примечание 2 7 3" xfId="5022"/>
    <cellStyle name="Примечание 2 7 3 2" xfId="5023"/>
    <cellStyle name="Примечание 2 7 3 2 2" xfId="10093"/>
    <cellStyle name="Примечание 2 7 4" xfId="5024"/>
    <cellStyle name="Примечание 2 7 4 2" xfId="10094"/>
    <cellStyle name="Примечание 2 7 5" xfId="5020"/>
    <cellStyle name="Примечание 2 8" xfId="885"/>
    <cellStyle name="Примечание 2 8 2" xfId="5026"/>
    <cellStyle name="Примечание 2 8 2 2" xfId="5552"/>
    <cellStyle name="Примечание 2 8 2 2 2" xfId="10095"/>
    <cellStyle name="Примечание 2 8 2 3" xfId="10096"/>
    <cellStyle name="Примечание 2 8 2 4" xfId="6519"/>
    <cellStyle name="Примечание 2 8 3" xfId="5027"/>
    <cellStyle name="Примечание 2 8 3 2" xfId="5028"/>
    <cellStyle name="Примечание 2 8 3 2 2" xfId="10097"/>
    <cellStyle name="Примечание 2 8 4" xfId="5029"/>
    <cellStyle name="Примечание 2 8 4 2" xfId="10098"/>
    <cellStyle name="Примечание 2 8 5" xfId="5025"/>
    <cellStyle name="Примечание 2 9" xfId="886"/>
    <cellStyle name="Примечание 2 9 2" xfId="5031"/>
    <cellStyle name="Примечание 2 9 2 2" xfId="5553"/>
    <cellStyle name="Примечание 2 9 2 2 2" xfId="10099"/>
    <cellStyle name="Примечание 2 9 2 3" xfId="10100"/>
    <cellStyle name="Примечание 2 9 2 4" xfId="6520"/>
    <cellStyle name="Примечание 2 9 3" xfId="5032"/>
    <cellStyle name="Примечание 2 9 3 2" xfId="5033"/>
    <cellStyle name="Примечание 2 9 3 2 2" xfId="10101"/>
    <cellStyle name="Примечание 2 9 4" xfId="5034"/>
    <cellStyle name="Примечание 2 9 4 2" xfId="10102"/>
    <cellStyle name="Примечание 2 9 5" xfId="5030"/>
    <cellStyle name="Примечание 2_46EE.2011(v1.0)" xfId="5035"/>
    <cellStyle name="Примечание 20" xfId="5036"/>
    <cellStyle name="Примечание 20 2" xfId="10103"/>
    <cellStyle name="Примечание 20 3" xfId="6521"/>
    <cellStyle name="Примечание 21" xfId="5037"/>
    <cellStyle name="Примечание 21 2" xfId="10104"/>
    <cellStyle name="Примечание 21 3" xfId="6522"/>
    <cellStyle name="Примечание 22" xfId="5038"/>
    <cellStyle name="Примечание 22 2" xfId="10105"/>
    <cellStyle name="Примечание 22 3" xfId="6523"/>
    <cellStyle name="Примечание 23" xfId="5039"/>
    <cellStyle name="Примечание 23 2" xfId="10106"/>
    <cellStyle name="Примечание 23 3" xfId="6524"/>
    <cellStyle name="Примечание 24" xfId="5040"/>
    <cellStyle name="Примечание 24 2" xfId="10107"/>
    <cellStyle name="Примечание 24 3" xfId="6525"/>
    <cellStyle name="Примечание 25" xfId="5041"/>
    <cellStyle name="Примечание 25 2" xfId="10108"/>
    <cellStyle name="Примечание 25 3" xfId="6526"/>
    <cellStyle name="Примечание 26" xfId="5042"/>
    <cellStyle name="Примечание 26 2" xfId="10109"/>
    <cellStyle name="Примечание 26 3" xfId="6527"/>
    <cellStyle name="Примечание 27" xfId="5043"/>
    <cellStyle name="Примечание 27 2" xfId="10110"/>
    <cellStyle name="Примечание 27 3" xfId="6528"/>
    <cellStyle name="Примечание 28" xfId="5044"/>
    <cellStyle name="Примечание 28 2" xfId="10111"/>
    <cellStyle name="Примечание 28 3" xfId="6529"/>
    <cellStyle name="Примечание 29" xfId="5045"/>
    <cellStyle name="Примечание 29 2" xfId="10112"/>
    <cellStyle name="Примечание 29 3" xfId="6530"/>
    <cellStyle name="Примечание 3" xfId="887"/>
    <cellStyle name="Примечание 3 10" xfId="888"/>
    <cellStyle name="Примечание 3 10 2" xfId="5048"/>
    <cellStyle name="Примечание 3 10 2 2" xfId="5049"/>
    <cellStyle name="Примечание 3 10 2 2 2" xfId="10114"/>
    <cellStyle name="Примечание 3 10 2 3" xfId="10113"/>
    <cellStyle name="Примечание 3 10 3" xfId="5050"/>
    <cellStyle name="Примечание 3 10 4" xfId="5047"/>
    <cellStyle name="Примечание 3 11" xfId="5051"/>
    <cellStyle name="Примечание 3 11 2" xfId="5554"/>
    <cellStyle name="Примечание 3 11 2 2" xfId="10116"/>
    <cellStyle name="Примечание 3 11 3" xfId="10115"/>
    <cellStyle name="Примечание 3 12" xfId="5052"/>
    <cellStyle name="Примечание 3 12 2" xfId="5053"/>
    <cellStyle name="Примечание 3 12 2 2" xfId="10118"/>
    <cellStyle name="Примечание 3 12 3" xfId="10117"/>
    <cellStyle name="Примечание 3 13" xfId="5054"/>
    <cellStyle name="Примечание 3 13 2" xfId="10119"/>
    <cellStyle name="Примечание 3 13 3" xfId="5847"/>
    <cellStyle name="Примечание 3 14" xfId="5046"/>
    <cellStyle name="Примечание 3 2" xfId="889"/>
    <cellStyle name="Примечание 3 2 2" xfId="5056"/>
    <cellStyle name="Примечание 3 2 2 2" xfId="5555"/>
    <cellStyle name="Примечание 3 2 2 2 2" xfId="10120"/>
    <cellStyle name="Примечание 3 2 2 3" xfId="10121"/>
    <cellStyle name="Примечание 3 2 2 4" xfId="6531"/>
    <cellStyle name="Примечание 3 2 3" xfId="5057"/>
    <cellStyle name="Примечание 3 2 3 2" xfId="5058"/>
    <cellStyle name="Примечание 3 2 3 2 2" xfId="10122"/>
    <cellStyle name="Примечание 3 2 4" xfId="5059"/>
    <cellStyle name="Примечание 3 2 4 2" xfId="10123"/>
    <cellStyle name="Примечание 3 2 5" xfId="5055"/>
    <cellStyle name="Примечание 3 3" xfId="890"/>
    <cellStyle name="Примечание 3 3 2" xfId="5061"/>
    <cellStyle name="Примечание 3 3 2 2" xfId="5556"/>
    <cellStyle name="Примечание 3 3 2 2 2" xfId="10124"/>
    <cellStyle name="Примечание 3 3 2 3" xfId="10125"/>
    <cellStyle name="Примечание 3 3 2 4" xfId="6532"/>
    <cellStyle name="Примечание 3 3 3" xfId="5062"/>
    <cellStyle name="Примечание 3 3 3 2" xfId="5063"/>
    <cellStyle name="Примечание 3 3 3 2 2" xfId="10126"/>
    <cellStyle name="Примечание 3 3 4" xfId="5064"/>
    <cellStyle name="Примечание 3 3 4 2" xfId="10127"/>
    <cellStyle name="Примечание 3 3 5" xfId="5060"/>
    <cellStyle name="Примечание 3 4" xfId="891"/>
    <cellStyle name="Примечание 3 4 2" xfId="5066"/>
    <cellStyle name="Примечание 3 4 2 2" xfId="5557"/>
    <cellStyle name="Примечание 3 4 2 2 2" xfId="10128"/>
    <cellStyle name="Примечание 3 4 2 3" xfId="10129"/>
    <cellStyle name="Примечание 3 4 2 4" xfId="6533"/>
    <cellStyle name="Примечание 3 4 3" xfId="5067"/>
    <cellStyle name="Примечание 3 4 3 2" xfId="5068"/>
    <cellStyle name="Примечание 3 4 3 2 2" xfId="10130"/>
    <cellStyle name="Примечание 3 4 4" xfId="5069"/>
    <cellStyle name="Примечание 3 4 4 2" xfId="10131"/>
    <cellStyle name="Примечание 3 4 5" xfId="5065"/>
    <cellStyle name="Примечание 3 5" xfId="892"/>
    <cellStyle name="Примечание 3 5 2" xfId="5071"/>
    <cellStyle name="Примечание 3 5 2 2" xfId="5558"/>
    <cellStyle name="Примечание 3 5 2 2 2" xfId="10132"/>
    <cellStyle name="Примечание 3 5 2 3" xfId="10133"/>
    <cellStyle name="Примечание 3 5 2 4" xfId="6534"/>
    <cellStyle name="Примечание 3 5 3" xfId="5072"/>
    <cellStyle name="Примечание 3 5 3 2" xfId="5073"/>
    <cellStyle name="Примечание 3 5 3 2 2" xfId="10134"/>
    <cellStyle name="Примечание 3 5 4" xfId="5074"/>
    <cellStyle name="Примечание 3 5 4 2" xfId="10135"/>
    <cellStyle name="Примечание 3 5 5" xfId="5070"/>
    <cellStyle name="Примечание 3 6" xfId="893"/>
    <cellStyle name="Примечание 3 6 2" xfId="5076"/>
    <cellStyle name="Примечание 3 6 2 2" xfId="5559"/>
    <cellStyle name="Примечание 3 6 2 2 2" xfId="10136"/>
    <cellStyle name="Примечание 3 6 2 3" xfId="10137"/>
    <cellStyle name="Примечание 3 6 2 4" xfId="6535"/>
    <cellStyle name="Примечание 3 6 3" xfId="5077"/>
    <cellStyle name="Примечание 3 6 3 2" xfId="5078"/>
    <cellStyle name="Примечание 3 6 3 2 2" xfId="10138"/>
    <cellStyle name="Примечание 3 6 4" xfId="5079"/>
    <cellStyle name="Примечание 3 6 4 2" xfId="10139"/>
    <cellStyle name="Примечание 3 6 5" xfId="5075"/>
    <cellStyle name="Примечание 3 7" xfId="894"/>
    <cellStyle name="Примечание 3 7 2" xfId="5081"/>
    <cellStyle name="Примечание 3 7 2 2" xfId="5560"/>
    <cellStyle name="Примечание 3 7 2 2 2" xfId="10140"/>
    <cellStyle name="Примечание 3 7 2 3" xfId="10141"/>
    <cellStyle name="Примечание 3 7 2 4" xfId="6536"/>
    <cellStyle name="Примечание 3 7 3" xfId="5082"/>
    <cellStyle name="Примечание 3 7 3 2" xfId="5083"/>
    <cellStyle name="Примечание 3 7 3 2 2" xfId="10142"/>
    <cellStyle name="Примечание 3 7 4" xfId="5084"/>
    <cellStyle name="Примечание 3 7 4 2" xfId="10143"/>
    <cellStyle name="Примечание 3 7 5" xfId="5080"/>
    <cellStyle name="Примечание 3 8" xfId="895"/>
    <cellStyle name="Примечание 3 8 2" xfId="5086"/>
    <cellStyle name="Примечание 3 8 2 2" xfId="5561"/>
    <cellStyle name="Примечание 3 8 2 2 2" xfId="10144"/>
    <cellStyle name="Примечание 3 8 2 3" xfId="10145"/>
    <cellStyle name="Примечание 3 8 2 4" xfId="6537"/>
    <cellStyle name="Примечание 3 8 3" xfId="5087"/>
    <cellStyle name="Примечание 3 8 3 2" xfId="5088"/>
    <cellStyle name="Примечание 3 8 3 2 2" xfId="10146"/>
    <cellStyle name="Примечание 3 8 4" xfId="5089"/>
    <cellStyle name="Примечание 3 8 4 2" xfId="10147"/>
    <cellStyle name="Примечание 3 8 5" xfId="5085"/>
    <cellStyle name="Примечание 3 9" xfId="896"/>
    <cellStyle name="Примечание 3 9 2" xfId="5091"/>
    <cellStyle name="Примечание 3 9 2 2" xfId="5562"/>
    <cellStyle name="Примечание 3 9 2 2 2" xfId="10148"/>
    <cellStyle name="Примечание 3 9 2 3" xfId="10149"/>
    <cellStyle name="Примечание 3 9 2 4" xfId="6538"/>
    <cellStyle name="Примечание 3 9 3" xfId="5092"/>
    <cellStyle name="Примечание 3 9 3 2" xfId="5093"/>
    <cellStyle name="Примечание 3 9 3 2 2" xfId="10150"/>
    <cellStyle name="Примечание 3 9 4" xfId="5094"/>
    <cellStyle name="Примечание 3 9 4 2" xfId="10151"/>
    <cellStyle name="Примечание 3 9 5" xfId="5090"/>
    <cellStyle name="Примечание 3_46EE.2011(v1.0)" xfId="5095"/>
    <cellStyle name="Примечание 30" xfId="5096"/>
    <cellStyle name="Примечание 30 2" xfId="10152"/>
    <cellStyle name="Примечание 30 3" xfId="6539"/>
    <cellStyle name="Примечание 31" xfId="5097"/>
    <cellStyle name="Примечание 31 2" xfId="10153"/>
    <cellStyle name="Примечание 31 3" xfId="6540"/>
    <cellStyle name="Примечание 32" xfId="5098"/>
    <cellStyle name="Примечание 32 2" xfId="10154"/>
    <cellStyle name="Примечание 32 3" xfId="6541"/>
    <cellStyle name="Примечание 33" xfId="5099"/>
    <cellStyle name="Примечание 33 2" xfId="10155"/>
    <cellStyle name="Примечание 33 3" xfId="6542"/>
    <cellStyle name="Примечание 34" xfId="5454"/>
    <cellStyle name="Примечание 34 2" xfId="10156"/>
    <cellStyle name="Примечание 34 3" xfId="6543"/>
    <cellStyle name="Примечание 35" xfId="5458"/>
    <cellStyle name="Примечание 35 2" xfId="10157"/>
    <cellStyle name="Примечание 35 3" xfId="6544"/>
    <cellStyle name="Примечание 36" xfId="5457"/>
    <cellStyle name="Примечание 36 2" xfId="10158"/>
    <cellStyle name="Примечание 36 3" xfId="6545"/>
    <cellStyle name="Примечание 37" xfId="5459"/>
    <cellStyle name="Примечание 37 2" xfId="10159"/>
    <cellStyle name="Примечание 37 3" xfId="6546"/>
    <cellStyle name="Примечание 38" xfId="5456"/>
    <cellStyle name="Примечание 38 2" xfId="10160"/>
    <cellStyle name="Примечание 38 3" xfId="6652"/>
    <cellStyle name="Примечание 39" xfId="6653"/>
    <cellStyle name="Примечание 39 2" xfId="10161"/>
    <cellStyle name="Примечание 4" xfId="5100"/>
    <cellStyle name="Примечание 4 10" xfId="5848"/>
    <cellStyle name="Примечание 4 10 2" xfId="10162"/>
    <cellStyle name="Примечание 4 10 3" xfId="10163"/>
    <cellStyle name="Примечание 4 11" xfId="10164"/>
    <cellStyle name="Примечание 4 2" xfId="5101"/>
    <cellStyle name="Примечание 4 2 2" xfId="10165"/>
    <cellStyle name="Примечание 4 3" xfId="5102"/>
    <cellStyle name="Примечание 4 3 2" xfId="10166"/>
    <cellStyle name="Примечание 4 4" xfId="5103"/>
    <cellStyle name="Примечание 4 4 2" xfId="10167"/>
    <cellStyle name="Примечание 4 5" xfId="5104"/>
    <cellStyle name="Примечание 4 5 2" xfId="10168"/>
    <cellStyle name="Примечание 4 6" xfId="5105"/>
    <cellStyle name="Примечание 4 6 2" xfId="10169"/>
    <cellStyle name="Примечание 4 7" xfId="5106"/>
    <cellStyle name="Примечание 4 7 2" xfId="10170"/>
    <cellStyle name="Примечание 4 8" xfId="5107"/>
    <cellStyle name="Примечание 4 8 2" xfId="10171"/>
    <cellStyle name="Примечание 4 9" xfId="5108"/>
    <cellStyle name="Примечание 4 9 2" xfId="10172"/>
    <cellStyle name="Примечание 4_46EE.2011(v1.0)" xfId="5109"/>
    <cellStyle name="Примечание 40" xfId="10173"/>
    <cellStyle name="Примечание 41" xfId="10174"/>
    <cellStyle name="Примечание 42" xfId="10175"/>
    <cellStyle name="Примечание 43" xfId="10176"/>
    <cellStyle name="Примечание 44" xfId="10177"/>
    <cellStyle name="Примечание 45" xfId="10178"/>
    <cellStyle name="Примечание 46" xfId="10179"/>
    <cellStyle name="Примечание 47" xfId="10180"/>
    <cellStyle name="Примечание 48" xfId="10181"/>
    <cellStyle name="Примечание 5" xfId="5110"/>
    <cellStyle name="Примечание 5 10" xfId="5849"/>
    <cellStyle name="Примечание 5 10 2" xfId="10182"/>
    <cellStyle name="Примечание 5 10 3" xfId="10183"/>
    <cellStyle name="Примечание 5 11" xfId="10184"/>
    <cellStyle name="Примечание 5 2" xfId="5111"/>
    <cellStyle name="Примечание 5 2 2" xfId="10185"/>
    <cellStyle name="Примечание 5 3" xfId="5112"/>
    <cellStyle name="Примечание 5 3 2" xfId="10186"/>
    <cellStyle name="Примечание 5 4" xfId="5113"/>
    <cellStyle name="Примечание 5 4 2" xfId="10187"/>
    <cellStyle name="Примечание 5 5" xfId="5114"/>
    <cellStyle name="Примечание 5 5 2" xfId="10188"/>
    <cellStyle name="Примечание 5 6" xfId="5115"/>
    <cellStyle name="Примечание 5 6 2" xfId="10189"/>
    <cellStyle name="Примечание 5 7" xfId="5116"/>
    <cellStyle name="Примечание 5 7 2" xfId="10190"/>
    <cellStyle name="Примечание 5 8" xfId="5117"/>
    <cellStyle name="Примечание 5 8 2" xfId="10191"/>
    <cellStyle name="Примечание 5 9" xfId="5118"/>
    <cellStyle name="Примечание 5 9 2" xfId="10192"/>
    <cellStyle name="Примечание 5_46EE.2011(v1.0)" xfId="5119"/>
    <cellStyle name="Примечание 6" xfId="5120"/>
    <cellStyle name="Примечание 6 2" xfId="5121"/>
    <cellStyle name="Примечание 6 2 2" xfId="10193"/>
    <cellStyle name="Примечание 6 3" xfId="6547"/>
    <cellStyle name="Примечание 6 3 2" xfId="10194"/>
    <cellStyle name="Примечание 6 3 3" xfId="10195"/>
    <cellStyle name="Примечание 6 4" xfId="10196"/>
    <cellStyle name="Примечание 6 5" xfId="10197"/>
    <cellStyle name="Примечание 6_46EE.2011(v1.0)" xfId="5122"/>
    <cellStyle name="Примечание 7" xfId="5123"/>
    <cellStyle name="Примечание 7 2" xfId="5124"/>
    <cellStyle name="Примечание 7 2 2" xfId="10198"/>
    <cellStyle name="Примечание 7 3" xfId="6548"/>
    <cellStyle name="Примечание 7 3 2" xfId="10199"/>
    <cellStyle name="Примечание 7 3 3" xfId="10200"/>
    <cellStyle name="Примечание 7 4" xfId="10201"/>
    <cellStyle name="Примечание 7_46EE.2011(v1.0)" xfId="5125"/>
    <cellStyle name="Примечание 8" xfId="5126"/>
    <cellStyle name="Примечание 8 2" xfId="5127"/>
    <cellStyle name="Примечание 8 2 2" xfId="10202"/>
    <cellStyle name="Примечание 8 3" xfId="10203"/>
    <cellStyle name="Примечание 8 3 2" xfId="10204"/>
    <cellStyle name="Примечание 8 4" xfId="10205"/>
    <cellStyle name="Примечание 8 5" xfId="6549"/>
    <cellStyle name="Примечание 8_46EE.2011(v1.0)" xfId="5128"/>
    <cellStyle name="Примечание 9" xfId="5129"/>
    <cellStyle name="Примечание 9 2" xfId="5130"/>
    <cellStyle name="Примечание 9 2 2" xfId="10206"/>
    <cellStyle name="Примечание 9 3" xfId="10207"/>
    <cellStyle name="Примечание 9 4" xfId="10208"/>
    <cellStyle name="Примечание 9_46EE.2011(v1.0)" xfId="5131"/>
    <cellStyle name="Продукт" xfId="5132"/>
    <cellStyle name="Продукт 2" xfId="10209"/>
    <cellStyle name="Процент_ГСМ (з)" xfId="10210"/>
    <cellStyle name="Процентный 10" xfId="5133"/>
    <cellStyle name="Процентный 10 2" xfId="5134"/>
    <cellStyle name="Процентный 10 2 2" xfId="6551"/>
    <cellStyle name="Процентный 10 2 3" xfId="10211"/>
    <cellStyle name="Процентный 10 2 4" xfId="10212"/>
    <cellStyle name="Процентный 10 3" xfId="5802"/>
    <cellStyle name="Процентный 10 3 2" xfId="10214"/>
    <cellStyle name="Процентный 10 3 3" xfId="10213"/>
    <cellStyle name="Процентный 10 4" xfId="10215"/>
    <cellStyle name="Процентный 10 4 2" xfId="10216"/>
    <cellStyle name="Процентный 10 5" xfId="10217"/>
    <cellStyle name="Процентный 10 5 2" xfId="11014"/>
    <cellStyle name="Процентный 10 6" xfId="6550"/>
    <cellStyle name="Процентный 11" xfId="5135"/>
    <cellStyle name="Процентный 11 2" xfId="5136"/>
    <cellStyle name="Процентный 11 2 2" xfId="10218"/>
    <cellStyle name="Процентный 11 3" xfId="10219"/>
    <cellStyle name="Процентный 12" xfId="5137"/>
    <cellStyle name="Процентный 12 2" xfId="10220"/>
    <cellStyle name="Процентный 12 2 2" xfId="10221"/>
    <cellStyle name="Процентный 12 3" xfId="10222"/>
    <cellStyle name="Процентный 12 4" xfId="10223"/>
    <cellStyle name="Процентный 12 5" xfId="10224"/>
    <cellStyle name="Процентный 12 6" xfId="6552"/>
    <cellStyle name="Процентный 13" xfId="5138"/>
    <cellStyle name="Процентный 13 2" xfId="5931"/>
    <cellStyle name="Процентный 13 2 2" xfId="10225"/>
    <cellStyle name="Процентный 13 3" xfId="10226"/>
    <cellStyle name="Процентный 14" xfId="5139"/>
    <cellStyle name="Процентный 14 2" xfId="10228"/>
    <cellStyle name="Процентный 14 3" xfId="10229"/>
    <cellStyle name="Процентный 14 4" xfId="10227"/>
    <cellStyle name="Процентный 15" xfId="5140"/>
    <cellStyle name="Процентный 15 2" xfId="10231"/>
    <cellStyle name="Процентный 15 3" xfId="10230"/>
    <cellStyle name="Процентный 16" xfId="10232"/>
    <cellStyle name="Процентный 17" xfId="11031"/>
    <cellStyle name="Процентный 18" xfId="11038"/>
    <cellStyle name="Процентный 2" xfId="5141"/>
    <cellStyle name="Процентный 2 2" xfId="5142"/>
    <cellStyle name="Процентный 2 2 2" xfId="5143"/>
    <cellStyle name="Процентный 2 2 2 2" xfId="5144"/>
    <cellStyle name="Процентный 2 2 2 2 2" xfId="10233"/>
    <cellStyle name="Процентный 2 2 2 2 3" xfId="10234"/>
    <cellStyle name="Процентный 2 2 2 2 4" xfId="6553"/>
    <cellStyle name="Процентный 2 2 2 3" xfId="10235"/>
    <cellStyle name="Процентный 2 2 2 3 2" xfId="10236"/>
    <cellStyle name="Процентный 2 2 2 4" xfId="10237"/>
    <cellStyle name="Процентный 2 2 2 5" xfId="10238"/>
    <cellStyle name="Процентный 2 2 2 6" xfId="10239"/>
    <cellStyle name="Процентный 2 2 3" xfId="5145"/>
    <cellStyle name="Процентный 2 2 3 2" xfId="6555"/>
    <cellStyle name="Процентный 2 2 3 3" xfId="10240"/>
    <cellStyle name="Процентный 2 2 3 4" xfId="10241"/>
    <cellStyle name="Процентный 2 2 3 5" xfId="6554"/>
    <cellStyle name="Процентный 2 2 4" xfId="5146"/>
    <cellStyle name="Процентный 2 2 4 2" xfId="10242"/>
    <cellStyle name="Процентный 2 2 4 2 2" xfId="10243"/>
    <cellStyle name="Процентный 2 2 4 3" xfId="10244"/>
    <cellStyle name="Процентный 2 2 5" xfId="5147"/>
    <cellStyle name="Процентный 2 2 5 2" xfId="10245"/>
    <cellStyle name="Процентный 2 2 5 2 2" xfId="10246"/>
    <cellStyle name="Процентный 2 2 5 3" xfId="10247"/>
    <cellStyle name="Процентный 2 2 5 4" xfId="10248"/>
    <cellStyle name="Процентный 2 2 5 5" xfId="6556"/>
    <cellStyle name="Процентный 2 2 6" xfId="10249"/>
    <cellStyle name="Процентный 2 2 6 2" xfId="10250"/>
    <cellStyle name="Процентный 2 2 7" xfId="10251"/>
    <cellStyle name="Процентный 2 3" xfId="5148"/>
    <cellStyle name="Процентный 2 3 2" xfId="5149"/>
    <cellStyle name="Процентный 2 3 2 2" xfId="10252"/>
    <cellStyle name="Процентный 2 3 2 3" xfId="10253"/>
    <cellStyle name="Процентный 2 3 2 4" xfId="10254"/>
    <cellStyle name="Процентный 2 3 3" xfId="5563"/>
    <cellStyle name="Процентный 2 3 3 2" xfId="10255"/>
    <cellStyle name="Процентный 2 3 3 2 2" xfId="10256"/>
    <cellStyle name="Процентный 2 3 3 3" xfId="10257"/>
    <cellStyle name="Процентный 2 3 3 4" xfId="6557"/>
    <cellStyle name="Процентный 2 3 4" xfId="5798"/>
    <cellStyle name="Процентный 2 3 4 2" xfId="10258"/>
    <cellStyle name="Процентный 2 3 4 3" xfId="6558"/>
    <cellStyle name="Процентный 2 3 5" xfId="10259"/>
    <cellStyle name="Процентный 2 3 5 2" xfId="10260"/>
    <cellStyle name="Процентный 2 3 6" xfId="10261"/>
    <cellStyle name="Процентный 2 3 7" xfId="10262"/>
    <cellStyle name="Процентный 2 4" xfId="5150"/>
    <cellStyle name="Процентный 2 4 2" xfId="5151"/>
    <cellStyle name="Процентный 2 4 2 2" xfId="10264"/>
    <cellStyle name="Процентный 2 4 2 3" xfId="10265"/>
    <cellStyle name="Процентный 2 4 2 4" xfId="10263"/>
    <cellStyle name="Процентный 2 4 3" xfId="5564"/>
    <cellStyle name="Процентный 2 4 3 2" xfId="10267"/>
    <cellStyle name="Процентный 2 4 3 3" xfId="10266"/>
    <cellStyle name="Процентный 2 4 4" xfId="5799"/>
    <cellStyle name="Процентный 2 4 4 2" xfId="10268"/>
    <cellStyle name="Процентный 2 4 5" xfId="5890"/>
    <cellStyle name="Процентный 2 5" xfId="5152"/>
    <cellStyle name="Процентный 2 5 2" xfId="5932"/>
    <cellStyle name="Процентный 2 5 2 2" xfId="10269"/>
    <cellStyle name="Процентный 2 5 3" xfId="10270"/>
    <cellStyle name="Процентный 2 6" xfId="5153"/>
    <cellStyle name="Процентный 2 6 2" xfId="5943"/>
    <cellStyle name="Процентный 2 6 2 2" xfId="10271"/>
    <cellStyle name="Процентный 2 6 3" xfId="6559"/>
    <cellStyle name="Процентный 2 7" xfId="5499"/>
    <cellStyle name="Процентный 2 7 2" xfId="10272"/>
    <cellStyle name="Процентный 2 7 3" xfId="11015"/>
    <cellStyle name="Процентный 2 8" xfId="5796"/>
    <cellStyle name="Процентный 2 8 2" xfId="10273"/>
    <cellStyle name="Процентный 2_2014 АрхТепло Производственная" xfId="5154"/>
    <cellStyle name="Процентный 3" xfId="5155"/>
    <cellStyle name="Процентный 3 1" xfId="10274"/>
    <cellStyle name="Процентный 3 1 2" xfId="10275"/>
    <cellStyle name="Процентный 3 2" xfId="5156"/>
    <cellStyle name="Процентный 3 2 2" xfId="5157"/>
    <cellStyle name="Процентный 3 2 2 2" xfId="10276"/>
    <cellStyle name="Процентный 3 2 2 2 2" xfId="10277"/>
    <cellStyle name="Процентный 3 2 2 3" xfId="10278"/>
    <cellStyle name="Процентный 3 2 3" xfId="5158"/>
    <cellStyle name="Процентный 3 2 3 2" xfId="10279"/>
    <cellStyle name="Процентный 3 2 4" xfId="6560"/>
    <cellStyle name="Процентный 3 2 4 2" xfId="10280"/>
    <cellStyle name="Процентный 3 2 4 3" xfId="10281"/>
    <cellStyle name="Процентный 3 2 5" xfId="6561"/>
    <cellStyle name="Процентный 3 2 5 2" xfId="10282"/>
    <cellStyle name="Процентный 3 2 6" xfId="10283"/>
    <cellStyle name="Процентный 3 2 7" xfId="10284"/>
    <cellStyle name="Процентный 3 3" xfId="5159"/>
    <cellStyle name="Процентный 3 3 2" xfId="5803"/>
    <cellStyle name="Процентный 3 3 2 2" xfId="10285"/>
    <cellStyle name="Процентный 3 3 3" xfId="6562"/>
    <cellStyle name="Процентный 3 3 3 2" xfId="10286"/>
    <cellStyle name="Процентный 3 3 4" xfId="10287"/>
    <cellStyle name="Процентный 3 3 5" xfId="10288"/>
    <cellStyle name="Процентный 3 3 6" xfId="10289"/>
    <cellStyle name="Процентный 3 3 7" xfId="11016"/>
    <cellStyle name="Процентный 3 4" xfId="5160"/>
    <cellStyle name="Процентный 3 4 2" xfId="10290"/>
    <cellStyle name="Процентный 3 4 2 2" xfId="10291"/>
    <cellStyle name="Процентный 3 4 3" xfId="10292"/>
    <cellStyle name="Процентный 3 5" xfId="5161"/>
    <cellStyle name="Процентный 3 5 2" xfId="5934"/>
    <cellStyle name="Процентный 3 5 2 2" xfId="10293"/>
    <cellStyle name="Процентный 3 5 3" xfId="10294"/>
    <cellStyle name="Процентный 3 5 4" xfId="6563"/>
    <cellStyle name="Процентный 3 6" xfId="5162"/>
    <cellStyle name="Процентный 3 6 2" xfId="10295"/>
    <cellStyle name="Процентный 3 7" xfId="10296"/>
    <cellStyle name="Процентный 3_!!!!!ТАРИФ на 2013 ТеплоСнаб" xfId="10297"/>
    <cellStyle name="Процентный 4" xfId="5163"/>
    <cellStyle name="Процентный 4 10" xfId="11017"/>
    <cellStyle name="Процентный 4 2" xfId="5164"/>
    <cellStyle name="Процентный 4 2 2" xfId="5165"/>
    <cellStyle name="Процентный 4 2 2 2" xfId="5166"/>
    <cellStyle name="Процентный 4 2 2 2 2" xfId="10298"/>
    <cellStyle name="Процентный 4 2 2 2 3" xfId="10299"/>
    <cellStyle name="Процентный 4 2 2 3" xfId="6565"/>
    <cellStyle name="Процентный 4 2 2 4" xfId="10300"/>
    <cellStyle name="Процентный 4 2 2 5" xfId="10301"/>
    <cellStyle name="Процентный 4 2 2 6" xfId="11018"/>
    <cellStyle name="Процентный 4 2 2 7" xfId="6564"/>
    <cellStyle name="Процентный 4 2 3" xfId="5167"/>
    <cellStyle name="Процентный 4 2 3 2" xfId="5877"/>
    <cellStyle name="Процентный 4 2 3 2 2" xfId="10302"/>
    <cellStyle name="Процентный 4 2 3 3" xfId="10303"/>
    <cellStyle name="Процентный 4 2 4" xfId="5168"/>
    <cellStyle name="Процентный 4 2 4 2" xfId="10304"/>
    <cellStyle name="Процентный 4 2 4 3" xfId="10305"/>
    <cellStyle name="Процентный 4 2 4 4" xfId="6566"/>
    <cellStyle name="Процентный 4 2 5" xfId="5851"/>
    <cellStyle name="Процентный 4 2 5 2" xfId="10307"/>
    <cellStyle name="Процентный 4 2 5 3" xfId="10306"/>
    <cellStyle name="Процентный 4 2 6" xfId="10308"/>
    <cellStyle name="Процентный 4 2 7" xfId="10309"/>
    <cellStyle name="Процентный 4 2_Приложения ЛФ корр" xfId="5169"/>
    <cellStyle name="Процентный 4 3" xfId="5170"/>
    <cellStyle name="Процентный 4 3 2" xfId="5171"/>
    <cellStyle name="Процентный 4 3 2 2" xfId="10310"/>
    <cellStyle name="Процентный 4 3 2 2 2" xfId="10311"/>
    <cellStyle name="Процентный 4 3 2 3" xfId="10312"/>
    <cellStyle name="Процентный 4 3 3" xfId="5172"/>
    <cellStyle name="Процентный 4 3 3 2" xfId="10313"/>
    <cellStyle name="Процентный 4 3 3 3" xfId="10314"/>
    <cellStyle name="Процентный 4 3 3 4" xfId="6567"/>
    <cellStyle name="Процентный 4 3 4" xfId="5173"/>
    <cellStyle name="Процентный 4 3 4 2" xfId="10315"/>
    <cellStyle name="Процентный 4 3 4 3" xfId="11019"/>
    <cellStyle name="Процентный 4 3 4 4" xfId="6568"/>
    <cellStyle name="Процентный 4 3 5" xfId="6569"/>
    <cellStyle name="Процентный 4 3 5 2" xfId="10316"/>
    <cellStyle name="Процентный 4 3 5 3" xfId="10317"/>
    <cellStyle name="Процентный 4 3 6" xfId="6570"/>
    <cellStyle name="Процентный 4 3 7" xfId="10318"/>
    <cellStyle name="Процентный 4 3 8" xfId="10319"/>
    <cellStyle name="Процентный 4 4" xfId="5174"/>
    <cellStyle name="Процентный 4 4 2" xfId="5175"/>
    <cellStyle name="Процентный 4 4 2 2" xfId="5176"/>
    <cellStyle name="Процентный 4 4 2 3" xfId="10320"/>
    <cellStyle name="Процентный 4 4 3" xfId="10321"/>
    <cellStyle name="Процентный 4 5" xfId="5177"/>
    <cellStyle name="Процентный 4 5 2" xfId="5178"/>
    <cellStyle name="Процентный 4 5 3" xfId="10322"/>
    <cellStyle name="Процентный 4 6" xfId="5565"/>
    <cellStyle name="Процентный 4 6 2" xfId="10324"/>
    <cellStyle name="Процентный 4 6 3" xfId="10325"/>
    <cellStyle name="Процентный 4 6 4" xfId="10323"/>
    <cellStyle name="Процентный 4 7" xfId="5850"/>
    <cellStyle name="Процентный 4 8" xfId="10326"/>
    <cellStyle name="Процентный 4 9" xfId="10327"/>
    <cellStyle name="Процентный 4_Приложения ЛФ корр" xfId="5179"/>
    <cellStyle name="Процентный 5" xfId="5180"/>
    <cellStyle name="Процентный 5 2" xfId="5181"/>
    <cellStyle name="Процентный 5 2 2" xfId="5182"/>
    <cellStyle name="Процентный 5 2 2 2" xfId="10328"/>
    <cellStyle name="Процентный 5 2 2 3" xfId="10329"/>
    <cellStyle name="Процентный 5 2 3" xfId="5183"/>
    <cellStyle name="Процентный 5 2 3 2" xfId="10330"/>
    <cellStyle name="Процентный 5 2 4" xfId="10331"/>
    <cellStyle name="Процентный 5 2 5" xfId="10332"/>
    <cellStyle name="Процентный 5 3" xfId="5184"/>
    <cellStyle name="Процентный 5 3 2" xfId="10333"/>
    <cellStyle name="Процентный 5 3 3" xfId="10334"/>
    <cellStyle name="Процентный 5 4" xfId="5185"/>
    <cellStyle name="Процентный 5 4 2" xfId="5935"/>
    <cellStyle name="Процентный 5 4 2 2" xfId="10335"/>
    <cellStyle name="Процентный 5 4 3" xfId="10336"/>
    <cellStyle name="Процентный 5 5" xfId="5186"/>
    <cellStyle name="Процентный 5 5 2" xfId="10338"/>
    <cellStyle name="Процентный 5 5 3" xfId="10337"/>
    <cellStyle name="Процентный 5 6" xfId="5187"/>
    <cellStyle name="Процентный 5 6 2" xfId="10340"/>
    <cellStyle name="Процентный 5 6 3" xfId="10339"/>
    <cellStyle name="Процентный 5 7" xfId="5566"/>
    <cellStyle name="Процентный 6" xfId="5188"/>
    <cellStyle name="Процентный 6 2" xfId="5189"/>
    <cellStyle name="Процентный 6 2 2" xfId="10341"/>
    <cellStyle name="Процентный 6 2 3" xfId="10342"/>
    <cellStyle name="Процентный 6 3" xfId="5190"/>
    <cellStyle name="Процентный 6 3 2" xfId="5191"/>
    <cellStyle name="Процентный 6 3 3" xfId="10343"/>
    <cellStyle name="Процентный 6 4" xfId="5567"/>
    <cellStyle name="Процентный 6 4 2" xfId="10344"/>
    <cellStyle name="Процентный 6 4 3" xfId="10345"/>
    <cellStyle name="Процентный 6 5" xfId="10346"/>
    <cellStyle name="Процентный 6 6" xfId="10347"/>
    <cellStyle name="Процентный 6_Приложения ЛФ корр" xfId="5192"/>
    <cellStyle name="Процентный 7" xfId="5193"/>
    <cellStyle name="Процентный 7 2" xfId="5194"/>
    <cellStyle name="Процентный 7 2 2" xfId="10348"/>
    <cellStyle name="Процентный 7 3" xfId="5195"/>
    <cellStyle name="Процентный 7 3 2" xfId="10349"/>
    <cellStyle name="Процентный 7 3 2 2" xfId="10350"/>
    <cellStyle name="Процентный 7 3 3" xfId="10351"/>
    <cellStyle name="Процентный 7 3 4" xfId="10352"/>
    <cellStyle name="Процентный 7 3 5" xfId="6571"/>
    <cellStyle name="Процентный 7 4" xfId="5852"/>
    <cellStyle name="Процентный 7 4 2" xfId="10353"/>
    <cellStyle name="Процентный 8" xfId="5196"/>
    <cellStyle name="Процентный 8 2" xfId="5197"/>
    <cellStyle name="Процентный 8 2 2" xfId="5198"/>
    <cellStyle name="Процентный 8 2 3" xfId="10354"/>
    <cellStyle name="Процентный 8 2 4" xfId="10355"/>
    <cellStyle name="Процентный 8 2 5" xfId="11020"/>
    <cellStyle name="Процентный 8 3" xfId="5199"/>
    <cellStyle name="Процентный 8 3 2" xfId="5936"/>
    <cellStyle name="Процентный 8 3 2 2" xfId="10356"/>
    <cellStyle name="Процентный 8 3 3" xfId="10357"/>
    <cellStyle name="Процентный 8 3 4" xfId="10358"/>
    <cellStyle name="Процентный 8 4" xfId="5853"/>
    <cellStyle name="Процентный 8 4 2" xfId="10359"/>
    <cellStyle name="Процентный 8 4 3" xfId="10360"/>
    <cellStyle name="Процентный 8 4 4" xfId="6572"/>
    <cellStyle name="Процентный 8 5" xfId="10361"/>
    <cellStyle name="Процентный 8 6" xfId="10362"/>
    <cellStyle name="Процентный 8 7" xfId="10363"/>
    <cellStyle name="Процентный 9" xfId="5200"/>
    <cellStyle name="Процентный 9 2" xfId="5201"/>
    <cellStyle name="Процентный 9 2 2" xfId="10364"/>
    <cellStyle name="Процентный 9 2 3" xfId="10365"/>
    <cellStyle name="Процентный 9 2 4" xfId="6573"/>
    <cellStyle name="Процентный 9 3" xfId="5202"/>
    <cellStyle name="Процентный 9 3 2" xfId="10367"/>
    <cellStyle name="Процентный 9 3 3" xfId="10366"/>
    <cellStyle name="Процентный 9 4" xfId="10368"/>
    <cellStyle name="Разница" xfId="5203"/>
    <cellStyle name="Разница 2" xfId="10369"/>
    <cellStyle name="Рамки" xfId="5204"/>
    <cellStyle name="Рамки 2" xfId="10370"/>
    <cellStyle name="Расчетный" xfId="10371"/>
    <cellStyle name="Сверхулин" xfId="10372"/>
    <cellStyle name="Сводная таблица" xfId="5205"/>
    <cellStyle name="Сводная таблица 2" xfId="10373"/>
    <cellStyle name="Связанная ячейка" xfId="897"/>
    <cellStyle name="Связанная ячейка 10" xfId="5206"/>
    <cellStyle name="Связанная ячейка 10 2" xfId="10374"/>
    <cellStyle name="Связанная ячейка 10 3" xfId="10375"/>
    <cellStyle name="Связанная ячейка 10 4" xfId="10376"/>
    <cellStyle name="Связанная ячейка 11" xfId="10377"/>
    <cellStyle name="Связанная ячейка 11 2" xfId="10378"/>
    <cellStyle name="Связанная ячейка 11 3" xfId="10379"/>
    <cellStyle name="Связанная ячейка 11 4" xfId="10380"/>
    <cellStyle name="Связанная ячейка 12" xfId="10381"/>
    <cellStyle name="Связанная ячейка 12 2" xfId="10382"/>
    <cellStyle name="Связанная ячейка 12 3" xfId="10383"/>
    <cellStyle name="Связанная ячейка 13" xfId="10384"/>
    <cellStyle name="Связанная ячейка 13 2" xfId="10385"/>
    <cellStyle name="Связанная ячейка 13 3" xfId="10386"/>
    <cellStyle name="Связанная ячейка 14" xfId="10387"/>
    <cellStyle name="Связанная ячейка 14 2" xfId="10388"/>
    <cellStyle name="Связанная ячейка 14 3" xfId="10389"/>
    <cellStyle name="Связанная ячейка 15" xfId="10390"/>
    <cellStyle name="Связанная ячейка 15 2" xfId="10391"/>
    <cellStyle name="Связанная ячейка 15 3" xfId="10392"/>
    <cellStyle name="Связанная ячейка 16" xfId="10393"/>
    <cellStyle name="Связанная ячейка 16 2" xfId="10394"/>
    <cellStyle name="Связанная ячейка 16 3" xfId="10395"/>
    <cellStyle name="Связанная ячейка 17" xfId="10396"/>
    <cellStyle name="Связанная ячейка 18" xfId="10397"/>
    <cellStyle name="Связанная ячейка 2" xfId="898"/>
    <cellStyle name="Связанная ячейка 2 1" xfId="10398"/>
    <cellStyle name="Связанная ячейка 2 1 2" xfId="10399"/>
    <cellStyle name="Связанная ячейка 2 10" xfId="899"/>
    <cellStyle name="Связанная ячейка 2 10 2" xfId="10400"/>
    <cellStyle name="Связанная ячейка 2 10 3" xfId="5208"/>
    <cellStyle name="Связанная ячейка 2 11" xfId="10401"/>
    <cellStyle name="Связанная ячейка 2 12" xfId="10402"/>
    <cellStyle name="Связанная ячейка 2 13" xfId="5207"/>
    <cellStyle name="Связанная ячейка 2 2" xfId="900"/>
    <cellStyle name="Связанная ячейка 2 2 2" xfId="5210"/>
    <cellStyle name="Связанная ячейка 2 2 2 2" xfId="10403"/>
    <cellStyle name="Связанная ячейка 2 2 2 3" xfId="10404"/>
    <cellStyle name="Связанная ячейка 2 2 2 4" xfId="6574"/>
    <cellStyle name="Связанная ячейка 2 2 3" xfId="10405"/>
    <cellStyle name="Связанная ячейка 2 2 4" xfId="5209"/>
    <cellStyle name="Связанная ячейка 2 3" xfId="901"/>
    <cellStyle name="Связанная ячейка 2 3 2" xfId="10406"/>
    <cellStyle name="Связанная ячейка 2 3 3" xfId="5211"/>
    <cellStyle name="Связанная ячейка 2 4" xfId="902"/>
    <cellStyle name="Связанная ячейка 2 4 2" xfId="10407"/>
    <cellStyle name="Связанная ячейка 2 4 3" xfId="5212"/>
    <cellStyle name="Связанная ячейка 2 5" xfId="903"/>
    <cellStyle name="Связанная ячейка 2 5 2" xfId="10408"/>
    <cellStyle name="Связанная ячейка 2 5 3" xfId="5213"/>
    <cellStyle name="Связанная ячейка 2 6" xfId="904"/>
    <cellStyle name="Связанная ячейка 2 6 2" xfId="10409"/>
    <cellStyle name="Связанная ячейка 2 6 3" xfId="5214"/>
    <cellStyle name="Связанная ячейка 2 7" xfId="905"/>
    <cellStyle name="Связанная ячейка 2 7 2" xfId="10410"/>
    <cellStyle name="Связанная ячейка 2 7 3" xfId="5215"/>
    <cellStyle name="Связанная ячейка 2 8" xfId="906"/>
    <cellStyle name="Связанная ячейка 2 8 2" xfId="10411"/>
    <cellStyle name="Связанная ячейка 2 8 3" xfId="5216"/>
    <cellStyle name="Связанная ячейка 2 9" xfId="907"/>
    <cellStyle name="Связанная ячейка 2 9 2" xfId="10412"/>
    <cellStyle name="Связанная ячейка 2 9 3" xfId="5217"/>
    <cellStyle name="Связанная ячейка 2_46EE.2011(v1.0)" xfId="5218"/>
    <cellStyle name="Связанная ячейка 3" xfId="908"/>
    <cellStyle name="Связанная ячейка 3 10" xfId="909"/>
    <cellStyle name="Связанная ячейка 3 10 2" xfId="10413"/>
    <cellStyle name="Связанная ячейка 3 10 3" xfId="5220"/>
    <cellStyle name="Связанная ячейка 3 11" xfId="5221"/>
    <cellStyle name="Связанная ячейка 3 11 2" xfId="10415"/>
    <cellStyle name="Связанная ячейка 3 11 3" xfId="10414"/>
    <cellStyle name="Связанная ячейка 3 12" xfId="10416"/>
    <cellStyle name="Связанная ячейка 3 13" xfId="5219"/>
    <cellStyle name="Связанная ячейка 3 2" xfId="910"/>
    <cellStyle name="Связанная ячейка 3 2 2" xfId="10417"/>
    <cellStyle name="Связанная ячейка 3 2 3" xfId="10418"/>
    <cellStyle name="Связанная ячейка 3 2 4" xfId="5222"/>
    <cellStyle name="Связанная ячейка 3 3" xfId="911"/>
    <cellStyle name="Связанная ячейка 3 3 2" xfId="10419"/>
    <cellStyle name="Связанная ячейка 3 3 3" xfId="10420"/>
    <cellStyle name="Связанная ячейка 3 3 4" xfId="5223"/>
    <cellStyle name="Связанная ячейка 3 4" xfId="912"/>
    <cellStyle name="Связанная ячейка 3 4 2" xfId="10421"/>
    <cellStyle name="Связанная ячейка 3 4 3" xfId="5224"/>
    <cellStyle name="Связанная ячейка 3 5" xfId="913"/>
    <cellStyle name="Связанная ячейка 3 5 2" xfId="10422"/>
    <cellStyle name="Связанная ячейка 3 5 3" xfId="5225"/>
    <cellStyle name="Связанная ячейка 3 6" xfId="914"/>
    <cellStyle name="Связанная ячейка 3 6 2" xfId="10423"/>
    <cellStyle name="Связанная ячейка 3 6 3" xfId="5226"/>
    <cellStyle name="Связанная ячейка 3 7" xfId="915"/>
    <cellStyle name="Связанная ячейка 3 7 2" xfId="10424"/>
    <cellStyle name="Связанная ячейка 3 7 3" xfId="5227"/>
    <cellStyle name="Связанная ячейка 3 8" xfId="916"/>
    <cellStyle name="Связанная ячейка 3 8 2" xfId="10425"/>
    <cellStyle name="Связанная ячейка 3 8 3" xfId="5228"/>
    <cellStyle name="Связанная ячейка 3 9" xfId="917"/>
    <cellStyle name="Связанная ячейка 3 9 2" xfId="10426"/>
    <cellStyle name="Связанная ячейка 3 9 3" xfId="5229"/>
    <cellStyle name="Связанная ячейка 3_46EE.2011(v1.0)" xfId="5230"/>
    <cellStyle name="Связанная ячейка 4" xfId="5231"/>
    <cellStyle name="Связанная ячейка 4 2" xfId="5232"/>
    <cellStyle name="Связанная ячейка 4 2 2" xfId="10427"/>
    <cellStyle name="Связанная ячейка 4 3" xfId="6575"/>
    <cellStyle name="Связанная ячейка 4 3 2" xfId="10428"/>
    <cellStyle name="Связанная ячейка 4 4" xfId="10429"/>
    <cellStyle name="Связанная ячейка 4_46EE.2011(v1.0)" xfId="5233"/>
    <cellStyle name="Связанная ячейка 5" xfId="5234"/>
    <cellStyle name="Связанная ячейка 5 2" xfId="5235"/>
    <cellStyle name="Связанная ячейка 5 2 2" xfId="10430"/>
    <cellStyle name="Связанная ячейка 5 3" xfId="6576"/>
    <cellStyle name="Связанная ячейка 5 3 2" xfId="10431"/>
    <cellStyle name="Связанная ячейка 5 4" xfId="10432"/>
    <cellStyle name="Связанная ячейка 5_46EE.2011(v1.0)" xfId="5236"/>
    <cellStyle name="Связанная ячейка 6" xfId="5237"/>
    <cellStyle name="Связанная ячейка 6 2" xfId="5238"/>
    <cellStyle name="Связанная ячейка 6 2 2" xfId="5568"/>
    <cellStyle name="Связанная ячейка 6 3" xfId="5569"/>
    <cellStyle name="Связанная ячейка 6 3 2" xfId="10433"/>
    <cellStyle name="Связанная ячейка 6 4" xfId="10434"/>
    <cellStyle name="Связанная ячейка 6_46EE.2011(v1.0)" xfId="5239"/>
    <cellStyle name="Связанная ячейка 7" xfId="5240"/>
    <cellStyle name="Связанная ячейка 7 2" xfId="5241"/>
    <cellStyle name="Связанная ячейка 7 2 2" xfId="5570"/>
    <cellStyle name="Связанная ячейка 7 3" xfId="5571"/>
    <cellStyle name="Связанная ячейка 7 3 2" xfId="10435"/>
    <cellStyle name="Связанная ячейка 7 4" xfId="10436"/>
    <cellStyle name="Связанная ячейка 7_46EE.2011(v1.0)" xfId="5242"/>
    <cellStyle name="Связанная ячейка 8" xfId="5243"/>
    <cellStyle name="Связанная ячейка 8 2" xfId="5244"/>
    <cellStyle name="Связанная ячейка 8 2 2" xfId="5572"/>
    <cellStyle name="Связанная ячейка 8 3" xfId="5573"/>
    <cellStyle name="Связанная ячейка 8 3 2" xfId="10437"/>
    <cellStyle name="Связанная ячейка 8 4" xfId="10438"/>
    <cellStyle name="Связанная ячейка 8_46EE.2011(v1.0)" xfId="5245"/>
    <cellStyle name="Связанная ячейка 9" xfId="5246"/>
    <cellStyle name="Связанная ячейка 9 2" xfId="5247"/>
    <cellStyle name="Связанная ячейка 9 2 2" xfId="5574"/>
    <cellStyle name="Связанная ячейка 9 3" xfId="5575"/>
    <cellStyle name="Связанная ячейка 9 3 2" xfId="10439"/>
    <cellStyle name="Связанная ячейка 9 4" xfId="10440"/>
    <cellStyle name="Связанная ячейка 9_46EE.2011(v1.0)" xfId="5248"/>
    <cellStyle name="Стиль 1" xfId="5249"/>
    <cellStyle name="Стиль 1 10" xfId="6577"/>
    <cellStyle name="Стиль 1 10 2" xfId="10441"/>
    <cellStyle name="Стиль 1 11" xfId="10442"/>
    <cellStyle name="Стиль 1 11 2" xfId="10443"/>
    <cellStyle name="Стиль 1 12" xfId="10444"/>
    <cellStyle name="Стиль 1 2" xfId="5250"/>
    <cellStyle name="Стиль 1 2 2" xfId="5251"/>
    <cellStyle name="Стиль 1 2 2 2" xfId="5576"/>
    <cellStyle name="Стиль 1 2 2 3" xfId="10445"/>
    <cellStyle name="Стиль 1 2 3" xfId="5252"/>
    <cellStyle name="Стиль 1 2 3 2" xfId="5577"/>
    <cellStyle name="Стиль 1 2 4" xfId="5578"/>
    <cellStyle name="Стиль 1 2 4 2" xfId="10446"/>
    <cellStyle name="Стиль 1 2 4 3" xfId="10447"/>
    <cellStyle name="Стиль 1 2 4 4" xfId="10448"/>
    <cellStyle name="Стиль 1 2 4 5" xfId="6578"/>
    <cellStyle name="Стиль 1 2 5" xfId="5893"/>
    <cellStyle name="Стиль 1 2 5 2" xfId="10449"/>
    <cellStyle name="Стиль 1 2 6" xfId="10450"/>
    <cellStyle name="Стиль 1 2_46EP.2011(v2.0)" xfId="5253"/>
    <cellStyle name="Стиль 1 3" xfId="5254"/>
    <cellStyle name="Стиль 1 3 2" xfId="5579"/>
    <cellStyle name="Стиль 1 3 3" xfId="10451"/>
    <cellStyle name="Стиль 1 3 4" xfId="10452"/>
    <cellStyle name="Стиль 1 4" xfId="5580"/>
    <cellStyle name="Стиль 1 4 2" xfId="10453"/>
    <cellStyle name="Стиль 1 4 3" xfId="10454"/>
    <cellStyle name="Стиль 1 5" xfId="5581"/>
    <cellStyle name="Стиль 1 5 2" xfId="10455"/>
    <cellStyle name="Стиль 1 5 3" xfId="10456"/>
    <cellStyle name="Стиль 1 6" xfId="5582"/>
    <cellStyle name="Стиль 1 6 2" xfId="10457"/>
    <cellStyle name="Стиль 1 7" xfId="5583"/>
    <cellStyle name="Стиль 1 7 2" xfId="10458"/>
    <cellStyle name="Стиль 1 8" xfId="6579"/>
    <cellStyle name="Стиль 1 8 2" xfId="10459"/>
    <cellStyle name="Стиль 1 9" xfId="6580"/>
    <cellStyle name="Стиль 1 9 2" xfId="10460"/>
    <cellStyle name="Стиль 1_Книга2" xfId="10461"/>
    <cellStyle name="Стиль 2" xfId="6581"/>
    <cellStyle name="Стиль 2 2" xfId="10462"/>
    <cellStyle name="Субсчет" xfId="5255"/>
    <cellStyle name="Субсчет 2" xfId="5584"/>
    <cellStyle name="Счет" xfId="5256"/>
    <cellStyle name="Счет 2" xfId="5585"/>
    <cellStyle name="ТаблицаТекст" xfId="10463"/>
    <cellStyle name="ТЕКСТ" xfId="5257"/>
    <cellStyle name="ТЕКСТ 10" xfId="5586"/>
    <cellStyle name="ТЕКСТ 10 2" xfId="10464"/>
    <cellStyle name="Текст 10 3" xfId="10465"/>
    <cellStyle name="Текст 10 4" xfId="6583"/>
    <cellStyle name="Текст 11" xfId="5896"/>
    <cellStyle name="ТЕКСТ 11 2" xfId="10466"/>
    <cellStyle name="Текст 12" xfId="5945"/>
    <cellStyle name="ТЕКСТ 12 2" xfId="10467"/>
    <cellStyle name="Текст 13" xfId="5883"/>
    <cellStyle name="ТЕКСТ 13 2" xfId="10468"/>
    <cellStyle name="ТЕКСТ 14" xfId="10469"/>
    <cellStyle name="ТЕКСТ 15" xfId="10470"/>
    <cellStyle name="ТЕКСТ 16" xfId="10471"/>
    <cellStyle name="ТЕКСТ 17" xfId="10472"/>
    <cellStyle name="ТЕКСТ 18" xfId="10473"/>
    <cellStyle name="ТЕКСТ 19" xfId="10474"/>
    <cellStyle name="ТЕКСТ 2" xfId="5258"/>
    <cellStyle name="ТЕКСТ 2 2" xfId="5587"/>
    <cellStyle name="ТЕКСТ 2 3" xfId="10475"/>
    <cellStyle name="ТЕКСТ 20" xfId="10476"/>
    <cellStyle name="ТЕКСТ 21" xfId="10477"/>
    <cellStyle name="ТЕКСТ 22" xfId="10478"/>
    <cellStyle name="ТЕКСТ 23" xfId="10479"/>
    <cellStyle name="ТЕКСТ 24" xfId="10480"/>
    <cellStyle name="ТЕКСТ 25" xfId="10481"/>
    <cellStyle name="ТЕКСТ 26" xfId="10482"/>
    <cellStyle name="ТЕКСТ 27" xfId="10483"/>
    <cellStyle name="Текст 28" xfId="10484"/>
    <cellStyle name="Текст 28 2" xfId="11021"/>
    <cellStyle name="ТЕКСТ 29" xfId="11022"/>
    <cellStyle name="ТЕКСТ 3" xfId="5259"/>
    <cellStyle name="ТЕКСТ 3 2" xfId="5588"/>
    <cellStyle name="Текст 30" xfId="6582"/>
    <cellStyle name="ТЕКСТ 4" xfId="5260"/>
    <cellStyle name="ТЕКСТ 4 2" xfId="5589"/>
    <cellStyle name="ТЕКСТ 5" xfId="5261"/>
    <cellStyle name="ТЕКСТ 5 2" xfId="5590"/>
    <cellStyle name="ТЕКСТ 6" xfId="5262"/>
    <cellStyle name="ТЕКСТ 6 2" xfId="5591"/>
    <cellStyle name="ТЕКСТ 7" xfId="5263"/>
    <cellStyle name="ТЕКСТ 7 2" xfId="5592"/>
    <cellStyle name="ТЕКСТ 8" xfId="5264"/>
    <cellStyle name="ТЕКСТ 8 2" xfId="5593"/>
    <cellStyle name="ТЕКСТ 9" xfId="5265"/>
    <cellStyle name="ТЕКСТ 9 2" xfId="5594"/>
    <cellStyle name="Текст предупреждения" xfId="918"/>
    <cellStyle name="Текст предупреждения 10" xfId="5266"/>
    <cellStyle name="Текст предупреждения 10 2" xfId="5595"/>
    <cellStyle name="Текст предупреждения 10 2 2" xfId="10485"/>
    <cellStyle name="Текст предупреждения 10 3" xfId="10486"/>
    <cellStyle name="Текст предупреждения 10 4" xfId="10487"/>
    <cellStyle name="Текст предупреждения 11" xfId="10488"/>
    <cellStyle name="Текст предупреждения 11 2" xfId="10489"/>
    <cellStyle name="Текст предупреждения 11 3" xfId="10490"/>
    <cellStyle name="Текст предупреждения 11 4" xfId="10491"/>
    <cellStyle name="Текст предупреждения 12" xfId="10492"/>
    <cellStyle name="Текст предупреждения 12 2" xfId="10493"/>
    <cellStyle name="Текст предупреждения 12 3" xfId="10494"/>
    <cellStyle name="Текст предупреждения 13" xfId="10495"/>
    <cellStyle name="Текст предупреждения 13 2" xfId="10496"/>
    <cellStyle name="Текст предупреждения 13 3" xfId="10497"/>
    <cellStyle name="Текст предупреждения 14" xfId="10498"/>
    <cellStyle name="Текст предупреждения 14 2" xfId="10499"/>
    <cellStyle name="Текст предупреждения 14 3" xfId="10500"/>
    <cellStyle name="Текст предупреждения 15" xfId="10501"/>
    <cellStyle name="Текст предупреждения 15 2" xfId="10502"/>
    <cellStyle name="Текст предупреждения 15 3" xfId="10503"/>
    <cellStyle name="Текст предупреждения 16" xfId="10504"/>
    <cellStyle name="Текст предупреждения 16 2" xfId="10505"/>
    <cellStyle name="Текст предупреждения 16 3" xfId="10506"/>
    <cellStyle name="Текст предупреждения 17" xfId="10507"/>
    <cellStyle name="Текст предупреждения 18" xfId="10508"/>
    <cellStyle name="Текст предупреждения 2" xfId="919"/>
    <cellStyle name="Текст предупреждения 2 1" xfId="10509"/>
    <cellStyle name="Текст предупреждения 2 1 2" xfId="10510"/>
    <cellStyle name="Текст предупреждения 2 10" xfId="920"/>
    <cellStyle name="Текст предупреждения 2 10 2" xfId="5596"/>
    <cellStyle name="Текст предупреждения 2 10 3" xfId="5268"/>
    <cellStyle name="Текст предупреждения 2 11" xfId="5597"/>
    <cellStyle name="Текст предупреждения 2 12" xfId="10511"/>
    <cellStyle name="Текст предупреждения 2 13" xfId="5267"/>
    <cellStyle name="Текст предупреждения 2 2" xfId="921"/>
    <cellStyle name="Текст предупреждения 2 2 2" xfId="5270"/>
    <cellStyle name="Текст предупреждения 2 2 2 2" xfId="5598"/>
    <cellStyle name="Текст предупреждения 2 2 2 2 2" xfId="10512"/>
    <cellStyle name="Текст предупреждения 2 2 2 3" xfId="10513"/>
    <cellStyle name="Текст предупреждения 2 2 2 4" xfId="6584"/>
    <cellStyle name="Текст предупреждения 2 2 3" xfId="5599"/>
    <cellStyle name="Текст предупреждения 2 2 3 2" xfId="10514"/>
    <cellStyle name="Текст предупреждения 2 2 4" xfId="5269"/>
    <cellStyle name="Текст предупреждения 2 3" xfId="922"/>
    <cellStyle name="Текст предупреждения 2 3 2" xfId="5600"/>
    <cellStyle name="Текст предупреждения 2 3 3" xfId="5271"/>
    <cellStyle name="Текст предупреждения 2 4" xfId="923"/>
    <cellStyle name="Текст предупреждения 2 4 2" xfId="5601"/>
    <cellStyle name="Текст предупреждения 2 4 3" xfId="5272"/>
    <cellStyle name="Текст предупреждения 2 5" xfId="924"/>
    <cellStyle name="Текст предупреждения 2 5 2" xfId="5602"/>
    <cellStyle name="Текст предупреждения 2 5 3" xfId="5273"/>
    <cellStyle name="Текст предупреждения 2 6" xfId="925"/>
    <cellStyle name="Текст предупреждения 2 6 2" xfId="5603"/>
    <cellStyle name="Текст предупреждения 2 6 3" xfId="5274"/>
    <cellStyle name="Текст предупреждения 2 7" xfId="926"/>
    <cellStyle name="Текст предупреждения 2 7 2" xfId="5604"/>
    <cellStyle name="Текст предупреждения 2 7 3" xfId="5275"/>
    <cellStyle name="Текст предупреждения 2 8" xfId="927"/>
    <cellStyle name="Текст предупреждения 2 8 2" xfId="5605"/>
    <cellStyle name="Текст предупреждения 2 8 3" xfId="5276"/>
    <cellStyle name="Текст предупреждения 2 9" xfId="928"/>
    <cellStyle name="Текст предупреждения 2 9 2" xfId="5606"/>
    <cellStyle name="Текст предупреждения 2 9 3" xfId="5277"/>
    <cellStyle name="Текст предупреждения 2_МФ тепловой баланс 2015 дубль 4 31.03.2014" xfId="5278"/>
    <cellStyle name="Текст предупреждения 3" xfId="929"/>
    <cellStyle name="Текст предупреждения 3 10" xfId="930"/>
    <cellStyle name="Текст предупреждения 3 10 2" xfId="5607"/>
    <cellStyle name="Текст предупреждения 3 10 3" xfId="5280"/>
    <cellStyle name="Текст предупреждения 3 11" xfId="5281"/>
    <cellStyle name="Текст предупреждения 3 11 2" xfId="5608"/>
    <cellStyle name="Текст предупреждения 3 11 2 2" xfId="10516"/>
    <cellStyle name="Текст предупреждения 3 11 3" xfId="10515"/>
    <cellStyle name="Текст предупреждения 3 12" xfId="5609"/>
    <cellStyle name="Текст предупреждения 3 12 2" xfId="10517"/>
    <cellStyle name="Текст предупреждения 3 13" xfId="5279"/>
    <cellStyle name="Текст предупреждения 3 2" xfId="931"/>
    <cellStyle name="Текст предупреждения 3 2 2" xfId="5610"/>
    <cellStyle name="Текст предупреждения 3 2 3" xfId="10518"/>
    <cellStyle name="Текст предупреждения 3 2 4" xfId="5282"/>
    <cellStyle name="Текст предупреждения 3 3" xfId="932"/>
    <cellStyle name="Текст предупреждения 3 3 2" xfId="5611"/>
    <cellStyle name="Текст предупреждения 3 3 2 2" xfId="10519"/>
    <cellStyle name="Текст предупреждения 3 3 3" xfId="10520"/>
    <cellStyle name="Текст предупреждения 3 3 4" xfId="5283"/>
    <cellStyle name="Текст предупреждения 3 4" xfId="933"/>
    <cellStyle name="Текст предупреждения 3 4 2" xfId="5612"/>
    <cellStyle name="Текст предупреждения 3 4 3" xfId="5284"/>
    <cellStyle name="Текст предупреждения 3 5" xfId="934"/>
    <cellStyle name="Текст предупреждения 3 5 2" xfId="5613"/>
    <cellStyle name="Текст предупреждения 3 5 3" xfId="5285"/>
    <cellStyle name="Текст предупреждения 3 6" xfId="935"/>
    <cellStyle name="Текст предупреждения 3 6 2" xfId="5614"/>
    <cellStyle name="Текст предупреждения 3 6 3" xfId="5286"/>
    <cellStyle name="Текст предупреждения 3 7" xfId="936"/>
    <cellStyle name="Текст предупреждения 3 7 2" xfId="5615"/>
    <cellStyle name="Текст предупреждения 3 7 3" xfId="5287"/>
    <cellStyle name="Текст предупреждения 3 8" xfId="937"/>
    <cellStyle name="Текст предупреждения 3 8 2" xfId="5616"/>
    <cellStyle name="Текст предупреждения 3 8 3" xfId="5288"/>
    <cellStyle name="Текст предупреждения 3 9" xfId="938"/>
    <cellStyle name="Текст предупреждения 3 9 2" xfId="5617"/>
    <cellStyle name="Текст предупреждения 3 9 3" xfId="5289"/>
    <cellStyle name="Текст предупреждения 3_МФ тепловой баланс 2015 дубль 4 31.03.2014" xfId="5290"/>
    <cellStyle name="Текст предупреждения 4" xfId="5291"/>
    <cellStyle name="Текст предупреждения 4 2" xfId="5292"/>
    <cellStyle name="Текст предупреждения 4 2 2" xfId="5618"/>
    <cellStyle name="Текст предупреждения 4 3" xfId="5619"/>
    <cellStyle name="Текст предупреждения 4 3 2" xfId="10521"/>
    <cellStyle name="Текст предупреждения 4 4" xfId="10522"/>
    <cellStyle name="Текст предупреждения 4_МФ тепловой баланс 2015 дубль 4 31.03.2014" xfId="5293"/>
    <cellStyle name="Текст предупреждения 5" xfId="5294"/>
    <cellStyle name="Текст предупреждения 5 2" xfId="5295"/>
    <cellStyle name="Текст предупреждения 5 2 2" xfId="5620"/>
    <cellStyle name="Текст предупреждения 5 3" xfId="5621"/>
    <cellStyle name="Текст предупреждения 5 3 2" xfId="10523"/>
    <cellStyle name="Текст предупреждения 5 4" xfId="10524"/>
    <cellStyle name="Текст предупреждения 5_МФ тепловой баланс 2015 дубль 4 31.03.2014" xfId="5296"/>
    <cellStyle name="Текст предупреждения 6" xfId="5297"/>
    <cellStyle name="Текст предупреждения 6 2" xfId="5298"/>
    <cellStyle name="Текст предупреждения 6 2 2" xfId="5622"/>
    <cellStyle name="Текст предупреждения 6 3" xfId="5623"/>
    <cellStyle name="Текст предупреждения 6 3 2" xfId="10525"/>
    <cellStyle name="Текст предупреждения 6 4" xfId="10526"/>
    <cellStyle name="Текст предупреждения 6_МФ тепловой баланс 2015 дубль 4 31.03.2014" xfId="5299"/>
    <cellStyle name="Текст предупреждения 7" xfId="5300"/>
    <cellStyle name="Текст предупреждения 7 2" xfId="5301"/>
    <cellStyle name="Текст предупреждения 7 2 2" xfId="5624"/>
    <cellStyle name="Текст предупреждения 7 3" xfId="5625"/>
    <cellStyle name="Текст предупреждения 7 3 2" xfId="10527"/>
    <cellStyle name="Текст предупреждения 7 4" xfId="10528"/>
    <cellStyle name="Текст предупреждения 7_МФ тепловой баланс 2015 дубль 4 31.03.2014" xfId="5302"/>
    <cellStyle name="Текст предупреждения 8" xfId="5303"/>
    <cellStyle name="Текст предупреждения 8 2" xfId="5304"/>
    <cellStyle name="Текст предупреждения 8 2 2" xfId="5626"/>
    <cellStyle name="Текст предупреждения 8 3" xfId="5627"/>
    <cellStyle name="Текст предупреждения 8 3 2" xfId="10529"/>
    <cellStyle name="Текст предупреждения 8 4" xfId="10530"/>
    <cellStyle name="Текст предупреждения 9" xfId="5305"/>
    <cellStyle name="Текст предупреждения 9 2" xfId="5306"/>
    <cellStyle name="Текст предупреждения 9 2 2" xfId="5628"/>
    <cellStyle name="Текст предупреждения 9 3" xfId="5629"/>
    <cellStyle name="Текст предупреждения 9 3 2" xfId="10531"/>
    <cellStyle name="Текст предупреждения 9 4" xfId="10532"/>
    <cellStyle name="Текстовый" xfId="5307"/>
    <cellStyle name="Текстовый 10" xfId="5630"/>
    <cellStyle name="Текстовый 10 2" xfId="10533"/>
    <cellStyle name="Текстовый 11" xfId="6585"/>
    <cellStyle name="Текстовый 11 2" xfId="10534"/>
    <cellStyle name="Текстовый 12" xfId="6586"/>
    <cellStyle name="Текстовый 12 2" xfId="10535"/>
    <cellStyle name="Текстовый 13" xfId="6587"/>
    <cellStyle name="Текстовый 13 2" xfId="10536"/>
    <cellStyle name="Текстовый 14" xfId="6588"/>
    <cellStyle name="Текстовый 14 2" xfId="10537"/>
    <cellStyle name="Текстовый 15" xfId="6589"/>
    <cellStyle name="Текстовый 15 2" xfId="10538"/>
    <cellStyle name="Текстовый 16" xfId="6590"/>
    <cellStyle name="Текстовый 16 2" xfId="10539"/>
    <cellStyle name="Текстовый 17" xfId="10540"/>
    <cellStyle name="Текстовый 2" xfId="5308"/>
    <cellStyle name="Текстовый 2 2" xfId="5631"/>
    <cellStyle name="Текстовый 3" xfId="5309"/>
    <cellStyle name="Текстовый 3 2" xfId="5632"/>
    <cellStyle name="Текстовый 4" xfId="5310"/>
    <cellStyle name="Текстовый 4 2" xfId="5633"/>
    <cellStyle name="Текстовый 5" xfId="5311"/>
    <cellStyle name="Текстовый 5 2" xfId="5634"/>
    <cellStyle name="Текстовый 6" xfId="5312"/>
    <cellStyle name="Текстовый 6 2" xfId="5635"/>
    <cellStyle name="Текстовый 7" xfId="5313"/>
    <cellStyle name="Текстовый 7 2" xfId="5636"/>
    <cellStyle name="Текстовый 8" xfId="5314"/>
    <cellStyle name="Текстовый 8 2" xfId="5637"/>
    <cellStyle name="Текстовый 9" xfId="5315"/>
    <cellStyle name="Текстовый 9 2" xfId="5638"/>
    <cellStyle name="Текстовый_1" xfId="5316"/>
    <cellStyle name="Тысячи [0]_1 кв.95 и 96 года .в ц.соп." xfId="5317"/>
    <cellStyle name="Тысячи [а]" xfId="5318"/>
    <cellStyle name="Тысячи [а] 2" xfId="5639"/>
    <cellStyle name="Тысячи![0]_Цены 95г._Расчет ТП на февраль_Расчет ТП на февраль посл.._Расчет ТП на май" xfId="5319"/>
    <cellStyle name="Тысячи_1 кв.95 и 96 года .в ц.соп." xfId="5320"/>
    <cellStyle name="ФИКСИРОВАННЫЙ" xfId="5321"/>
    <cellStyle name="ФИКСИРОВАННЫЙ 10" xfId="5640"/>
    <cellStyle name="ФИКСИРОВАННЫЙ 2" xfId="5322"/>
    <cellStyle name="ФИКСИРОВАННЫЙ 2 2" xfId="5641"/>
    <cellStyle name="ФИКСИРОВАННЫЙ 3" xfId="5323"/>
    <cellStyle name="ФИКСИРОВАННЫЙ 3 2" xfId="5642"/>
    <cellStyle name="ФИКСИРОВАННЫЙ 4" xfId="5324"/>
    <cellStyle name="ФИКСИРОВАННЫЙ 4 2" xfId="5643"/>
    <cellStyle name="ФИКСИРОВАННЫЙ 5" xfId="5325"/>
    <cellStyle name="ФИКСИРОВАННЫЙ 5 2" xfId="5644"/>
    <cellStyle name="ФИКСИРОВАННЫЙ 6" xfId="5326"/>
    <cellStyle name="ФИКСИРОВАННЫЙ 6 2" xfId="5645"/>
    <cellStyle name="ФИКСИРОВАННЫЙ 7" xfId="5327"/>
    <cellStyle name="ФИКСИРОВАННЫЙ 7 2" xfId="5646"/>
    <cellStyle name="ФИКСИРОВАННЫЙ 8" xfId="5328"/>
    <cellStyle name="ФИКСИРОВАННЫЙ 8 2" xfId="5647"/>
    <cellStyle name="ФИКСИРОВАННЫЙ 9" xfId="5329"/>
    <cellStyle name="ФИКСИРОВАННЫЙ 9 2" xfId="5648"/>
    <cellStyle name="ФИКСИРОВАННЫЙ_1" xfId="5330"/>
    <cellStyle name="Финанс[US]" xfId="10541"/>
    <cellStyle name="Финанс[Кр]" xfId="10542"/>
    <cellStyle name="Финансовый" xfId="939" builtinId="3"/>
    <cellStyle name="Финансовый [0] 2" xfId="5331"/>
    <cellStyle name="Финансовый [0] 2 2" xfId="5649"/>
    <cellStyle name="Финансовый [0] 2 2 2" xfId="10543"/>
    <cellStyle name="Финансовый [0] 2 3" xfId="6591"/>
    <cellStyle name="Финансовый 10" xfId="5332"/>
    <cellStyle name="Финансовый 10 2" xfId="5333"/>
    <cellStyle name="Финансовый 10 2 2" xfId="5650"/>
    <cellStyle name="Финансовый 10 3" xfId="5651"/>
    <cellStyle name="Финансовый 10 4" xfId="11023"/>
    <cellStyle name="Финансовый 11" xfId="5334"/>
    <cellStyle name="Финансовый 11 2" xfId="5652"/>
    <cellStyle name="Финансовый 11 2 2" xfId="10545"/>
    <cellStyle name="Финансовый 11 2 3" xfId="10544"/>
    <cellStyle name="Финансовый 11 3" xfId="10546"/>
    <cellStyle name="Финансовый 11 3 2" xfId="10547"/>
    <cellStyle name="Финансовый 11 4" xfId="10548"/>
    <cellStyle name="Финансовый 12" xfId="5335"/>
    <cellStyle name="Финансовый 12 2" xfId="5653"/>
    <cellStyle name="Финансовый 12 2 2" xfId="10550"/>
    <cellStyle name="Финансовый 12 2 3" xfId="10549"/>
    <cellStyle name="Финансовый 12 3" xfId="10551"/>
    <cellStyle name="Финансовый 12 3 2" xfId="10552"/>
    <cellStyle name="Финансовый 12 4" xfId="10553"/>
    <cellStyle name="Финансовый 13" xfId="5336"/>
    <cellStyle name="Финансовый 13 2" xfId="5654"/>
    <cellStyle name="Финансовый 13 2 2" xfId="10555"/>
    <cellStyle name="Финансовый 13 2 3" xfId="10554"/>
    <cellStyle name="Финансовый 13 3" xfId="10556"/>
    <cellStyle name="Финансовый 13 3 2" xfId="10557"/>
    <cellStyle name="Финансовый 13 4" xfId="10558"/>
    <cellStyle name="Финансовый 14" xfId="5337"/>
    <cellStyle name="Финансовый 14 2" xfId="5655"/>
    <cellStyle name="Финансовый 14 2 2" xfId="10560"/>
    <cellStyle name="Финансовый 14 2 3" xfId="10559"/>
    <cellStyle name="Финансовый 14 3" xfId="10561"/>
    <cellStyle name="Финансовый 14 3 2" xfId="10562"/>
    <cellStyle name="Финансовый 14 4" xfId="10563"/>
    <cellStyle name="Финансовый 15" xfId="5338"/>
    <cellStyle name="Финансовый 15 2" xfId="5656"/>
    <cellStyle name="Финансовый 15 2 2" xfId="10564"/>
    <cellStyle name="Финансовый 15 3" xfId="10565"/>
    <cellStyle name="Финансовый 15 4" xfId="10566"/>
    <cellStyle name="Финансовый 16" xfId="5339"/>
    <cellStyle name="Финансовый 16 2" xfId="5657"/>
    <cellStyle name="Финансовый 16 3" xfId="10567"/>
    <cellStyle name="Финансовый 17" xfId="5340"/>
    <cellStyle name="Финансовый 17 2" xfId="5341"/>
    <cellStyle name="Финансовый 17 2 2" xfId="5658"/>
    <cellStyle name="Финансовый 17 3" xfId="5659"/>
    <cellStyle name="Финансовый 18" xfId="5500"/>
    <cellStyle name="Финансовый 18 2" xfId="6593"/>
    <cellStyle name="Финансовый 18 2 2" xfId="10568"/>
    <cellStyle name="Финансовый 18 3" xfId="10569"/>
    <cellStyle name="Финансовый 18 4" xfId="11024"/>
    <cellStyle name="Финансовый 18 5" xfId="6592"/>
    <cellStyle name="Финансовый 19" xfId="5471"/>
    <cellStyle name="Финансовый 19 2" xfId="10570"/>
    <cellStyle name="Финансовый 19 3" xfId="10571"/>
    <cellStyle name="Финансовый 19 4" xfId="6594"/>
    <cellStyle name="Финансовый 2" xfId="966"/>
    <cellStyle name="Финансовый 2 10" xfId="5342"/>
    <cellStyle name="Финансовый 2 10 2" xfId="10573"/>
    <cellStyle name="Финансовый 2 10 3" xfId="10572"/>
    <cellStyle name="Финансовый 2 11" xfId="10574"/>
    <cellStyle name="Финансовый 2 12" xfId="6595"/>
    <cellStyle name="Финансовый 2 2" xfId="5343"/>
    <cellStyle name="Финансовый 2 2 10" xfId="6596"/>
    <cellStyle name="Финансовый 2 2 2" xfId="5344"/>
    <cellStyle name="Финансовый 2 2 2 2" xfId="5345"/>
    <cellStyle name="Финансовый 2 2 2 2 2" xfId="5660"/>
    <cellStyle name="Финансовый 2 2 2 2 2 2" xfId="10576"/>
    <cellStyle name="Финансовый 2 2 2 2 3" xfId="10575"/>
    <cellStyle name="Финансовый 2 2 2 3" xfId="5661"/>
    <cellStyle name="Финансовый 2 2 2 4" xfId="10577"/>
    <cellStyle name="Финансовый 2 2 3" xfId="5346"/>
    <cellStyle name="Финансовый 2 2 3 2" xfId="5662"/>
    <cellStyle name="Финансовый 2 2 3 3" xfId="10578"/>
    <cellStyle name="Финансовый 2 2 4" xfId="5347"/>
    <cellStyle name="Финансовый 2 2 4 2" xfId="5663"/>
    <cellStyle name="Финансовый 2 2 4 2 2" xfId="10579"/>
    <cellStyle name="Финансовый 2 2 4 3" xfId="11025"/>
    <cellStyle name="Финансовый 2 2 4 4" xfId="6597"/>
    <cellStyle name="Финансовый 2 2 5" xfId="5664"/>
    <cellStyle name="Финансовый 2 2 5 2" xfId="10580"/>
    <cellStyle name="Финансовый 2 2 5 3" xfId="6598"/>
    <cellStyle name="Финансовый 2 2 6" xfId="6599"/>
    <cellStyle name="Финансовый 2 2 6 2" xfId="10581"/>
    <cellStyle name="Финансовый 2 2 7" xfId="10582"/>
    <cellStyle name="Финансовый 2 2 7 2" xfId="10583"/>
    <cellStyle name="Финансовый 2 2 8" xfId="10584"/>
    <cellStyle name="Финансовый 2 2 9" xfId="10585"/>
    <cellStyle name="Финансовый 2 2_INDEX.STATION.2012(v1.0)_" xfId="5348"/>
    <cellStyle name="Финансовый 2 3" xfId="5349"/>
    <cellStyle name="Финансовый 2 3 2" xfId="5350"/>
    <cellStyle name="Финансовый 2 3 2 2" xfId="5665"/>
    <cellStyle name="Финансовый 2 3 2 2 2" xfId="10586"/>
    <cellStyle name="Финансовый 2 3 2 3" xfId="10587"/>
    <cellStyle name="Финансовый 2 3 3" xfId="5666"/>
    <cellStyle name="Финансовый 2 3 3 2" xfId="10588"/>
    <cellStyle name="Финансовый 2 3 4" xfId="10589"/>
    <cellStyle name="Финансовый 2 3 5" xfId="6600"/>
    <cellStyle name="Финансовый 2 4" xfId="5351"/>
    <cellStyle name="Финансовый 2 4 2" xfId="5667"/>
    <cellStyle name="Финансовый 2 4 2 2" xfId="10590"/>
    <cellStyle name="Финансовый 2 4 3" xfId="10591"/>
    <cellStyle name="Финансовый 2 5" xfId="5352"/>
    <cellStyle name="Финансовый 2 5 2" xfId="5668"/>
    <cellStyle name="Финансовый 2 5 2 2" xfId="10592"/>
    <cellStyle name="Финансовый 2 5 3" xfId="10593"/>
    <cellStyle name="Финансовый 2 5 4" xfId="6601"/>
    <cellStyle name="Финансовый 2 6" xfId="5353"/>
    <cellStyle name="Финансовый 2 6 2" xfId="5669"/>
    <cellStyle name="Финансовый 2 6 2 2" xfId="10594"/>
    <cellStyle name="Финансовый 2 6 3" xfId="5937"/>
    <cellStyle name="Финансовый 2 6 3 2" xfId="10595"/>
    <cellStyle name="Финансовый 2 6 4" xfId="10596"/>
    <cellStyle name="Финансовый 2 6 5" xfId="6602"/>
    <cellStyle name="Финансовый 2 7" xfId="5354"/>
    <cellStyle name="Финансовый 2 7 2" xfId="10597"/>
    <cellStyle name="Финансовый 2 7 3" xfId="10598"/>
    <cellStyle name="Финансовый 2 7 4" xfId="6603"/>
    <cellStyle name="Финансовый 2 8" xfId="5355"/>
    <cellStyle name="Финансовый 2 8 2" xfId="5670"/>
    <cellStyle name="Финансовый 2 8 3" xfId="10600"/>
    <cellStyle name="Финансовый 2 8 4" xfId="10599"/>
    <cellStyle name="Финансовый 2 9" xfId="5356"/>
    <cellStyle name="Финансовый 2 9 2" xfId="10602"/>
    <cellStyle name="Финансовый 2 9 3" xfId="10603"/>
    <cellStyle name="Финансовый 2 9 4" xfId="10601"/>
    <cellStyle name="Финансовый 2_46EE.2011(v1.0)" xfId="5357"/>
    <cellStyle name="Финансовый 20" xfId="5494"/>
    <cellStyle name="Финансовый 20 2" xfId="10605"/>
    <cellStyle name="Финансовый 20 3" xfId="10604"/>
    <cellStyle name="Финансовый 21" xfId="5476"/>
    <cellStyle name="Финансовый 21 2" xfId="10606"/>
    <cellStyle name="Финансовый 22" xfId="10607"/>
    <cellStyle name="Финансовый 23" xfId="10608"/>
    <cellStyle name="Финансовый 24" xfId="10609"/>
    <cellStyle name="Финансовый 25" xfId="10610"/>
    <cellStyle name="Финансовый 26" xfId="10611"/>
    <cellStyle name="Финансовый 27" xfId="11026"/>
    <cellStyle name="Финансовый 28" xfId="5791"/>
    <cellStyle name="Финансовый 29" xfId="5782"/>
    <cellStyle name="Финансовый 3" xfId="5358"/>
    <cellStyle name="Финансовый 3 10" xfId="6604"/>
    <cellStyle name="Финансовый 3 2" xfId="5359"/>
    <cellStyle name="Финансовый 3 2 2" xfId="5360"/>
    <cellStyle name="Финансовый 3 2 2 2" xfId="5671"/>
    <cellStyle name="Финансовый 3 2 2 2 2" xfId="10612"/>
    <cellStyle name="Финансовый 3 2 2 3" xfId="10613"/>
    <cellStyle name="Финансовый 3 2 2 4" xfId="6606"/>
    <cellStyle name="Финансовый 3 2 3" xfId="5361"/>
    <cellStyle name="Финансовый 3 2 3 2" xfId="5672"/>
    <cellStyle name="Финансовый 3 2 4" xfId="5673"/>
    <cellStyle name="Финансовый 3 2 4 2" xfId="10614"/>
    <cellStyle name="Финансовый 3 2 4 3" xfId="6607"/>
    <cellStyle name="Финансовый 3 2 5" xfId="6608"/>
    <cellStyle name="Финансовый 3 2 6" xfId="10615"/>
    <cellStyle name="Финансовый 3 2 7" xfId="6605"/>
    <cellStyle name="Финансовый 3 2_UPDATE.MONITORING.OS.EE.2.02.TO.1.3.64" xfId="6609"/>
    <cellStyle name="Финансовый 3 3" xfId="5362"/>
    <cellStyle name="Финансовый 3 3 2" xfId="5674"/>
    <cellStyle name="Финансовый 3 3 2 2" xfId="10617"/>
    <cellStyle name="Финансовый 3 3 2 3" xfId="10616"/>
    <cellStyle name="Финансовый 3 3 3" xfId="10618"/>
    <cellStyle name="Финансовый 3 3 4" xfId="10619"/>
    <cellStyle name="Финансовый 3 3 5" xfId="10620"/>
    <cellStyle name="Финансовый 3 4" xfId="5363"/>
    <cellStyle name="Финансовый 3 4 2" xfId="5675"/>
    <cellStyle name="Финансовый 3 5" xfId="5364"/>
    <cellStyle name="Финансовый 3 5 2" xfId="5676"/>
    <cellStyle name="Финансовый 3 5 2 2" xfId="10621"/>
    <cellStyle name="Финансовый 3 5 3" xfId="6610"/>
    <cellStyle name="Финансовый 3 6" xfId="5365"/>
    <cellStyle name="Финансовый 3 6 2" xfId="5677"/>
    <cellStyle name="Финансовый 3 6 2 2" xfId="10622"/>
    <cellStyle name="Финансовый 3 6 3" xfId="5938"/>
    <cellStyle name="Финансовый 3 6 3 2" xfId="10623"/>
    <cellStyle name="Финансовый 3 7" xfId="5678"/>
    <cellStyle name="Финансовый 3 7 2" xfId="10624"/>
    <cellStyle name="Финансовый 3 7 3" xfId="10625"/>
    <cellStyle name="Финансовый 3 7 4" xfId="6611"/>
    <cellStyle name="Финансовый 3 8" xfId="5679"/>
    <cellStyle name="Финансовый 3 8 2" xfId="10626"/>
    <cellStyle name="Финансовый 3 9" xfId="5856"/>
    <cellStyle name="Финансовый 3_ARMRAZR" xfId="6612"/>
    <cellStyle name="Финансовый 30" xfId="962"/>
    <cellStyle name="Финансовый 31" xfId="11039"/>
    <cellStyle name="Финансовый 32" xfId="11747"/>
    <cellStyle name="Финансовый 33" xfId="11414"/>
    <cellStyle name="Финансовый 34" xfId="11506"/>
    <cellStyle name="Финансовый 35" xfId="11775"/>
    <cellStyle name="Финансовый 36" xfId="11114"/>
    <cellStyle name="Финансовый 37" xfId="11598"/>
    <cellStyle name="Финансовый 4" xfId="5366"/>
    <cellStyle name="Финансовый 4 2" xfId="5367"/>
    <cellStyle name="Финансовый 4 2 2" xfId="5368"/>
    <cellStyle name="Финансовый 4 2 2 2" xfId="5680"/>
    <cellStyle name="Финансовый 4 2 2 3" xfId="11027"/>
    <cellStyle name="Финансовый 4 2 3" xfId="5369"/>
    <cellStyle name="Финансовый 4 2 3 2" xfId="5681"/>
    <cellStyle name="Финансовый 4 2 4" xfId="5682"/>
    <cellStyle name="Финансовый 4 3" xfId="5683"/>
    <cellStyle name="Финансовый 4 3 2" xfId="5939"/>
    <cellStyle name="Финансовый 4 3 2 2" xfId="6615"/>
    <cellStyle name="Финансовый 4 3 3" xfId="10627"/>
    <cellStyle name="Финансовый 4 3 4" xfId="6614"/>
    <cellStyle name="Финансовый 4 4" xfId="5684"/>
    <cellStyle name="Финансовый 4 4 2" xfId="10628"/>
    <cellStyle name="Финансовый 4 4 3" xfId="6616"/>
    <cellStyle name="Финансовый 4 5" xfId="5857"/>
    <cellStyle name="Финансовый 4 5 2" xfId="10629"/>
    <cellStyle name="Финансовый 4 5 3" xfId="10630"/>
    <cellStyle name="Финансовый 4 5 4" xfId="6617"/>
    <cellStyle name="Финансовый 4 6" xfId="10631"/>
    <cellStyle name="Финансовый 4 7" xfId="10632"/>
    <cellStyle name="Финансовый 4 8" xfId="10633"/>
    <cellStyle name="Финансовый 4 9" xfId="6613"/>
    <cellStyle name="Финансовый 4_TEHSHEET" xfId="6618"/>
    <cellStyle name="Финансовый 5" xfId="967"/>
    <cellStyle name="Финансовый 5 2" xfId="5370"/>
    <cellStyle name="Финансовый 5 2 2" xfId="5685"/>
    <cellStyle name="Финансовый 5 2 2 2" xfId="10634"/>
    <cellStyle name="Финансовый 5 2 3" xfId="5940"/>
    <cellStyle name="Финансовый 5 2 3 2" xfId="10635"/>
    <cellStyle name="Финансовый 5 2 4" xfId="10636"/>
    <cellStyle name="Финансовый 5 3" xfId="5371"/>
    <cellStyle name="Финансовый 5 3 2" xfId="5686"/>
    <cellStyle name="Финансовый 5 3 2 2" xfId="10638"/>
    <cellStyle name="Финансовый 5 3 3" xfId="10637"/>
    <cellStyle name="Финансовый 5 4" xfId="968"/>
    <cellStyle name="Финансовый 5 4 2" xfId="5687"/>
    <cellStyle name="Финансовый 5 4 2 2" xfId="10639"/>
    <cellStyle name="Финансовый 5 5" xfId="5858"/>
    <cellStyle name="Финансовый 5 6" xfId="10640"/>
    <cellStyle name="Финансовый 5 6 2" xfId="11028"/>
    <cellStyle name="Финансовый 5 7" xfId="11029"/>
    <cellStyle name="Финансовый 6" xfId="5372"/>
    <cellStyle name="Финансовый 6 2" xfId="5688"/>
    <cellStyle name="Финансовый 6 2 2" xfId="5941"/>
    <cellStyle name="Финансовый 6 2 3" xfId="10641"/>
    <cellStyle name="Финансовый 6 2 4" xfId="6620"/>
    <cellStyle name="Финансовый 6 3" xfId="5689"/>
    <cellStyle name="Финансовый 6 3 2" xfId="10642"/>
    <cellStyle name="Финансовый 6 4" xfId="5859"/>
    <cellStyle name="Финансовый 6 4 2" xfId="11030"/>
    <cellStyle name="Финансовый 6 4 3" xfId="10643"/>
    <cellStyle name="Финансовый 6 5" xfId="6619"/>
    <cellStyle name="Финансовый 7" xfId="5373"/>
    <cellStyle name="Финансовый 7 2" xfId="5690"/>
    <cellStyle name="Финансовый 7 2 2" xfId="10645"/>
    <cellStyle name="Финансовый 7 2 3" xfId="10646"/>
    <cellStyle name="Финансовый 7 2 4" xfId="10647"/>
    <cellStyle name="Финансовый 7 2 5" xfId="10644"/>
    <cellStyle name="Финансовый 7 3" xfId="5691"/>
    <cellStyle name="Финансовый 7 3 2" xfId="10649"/>
    <cellStyle name="Финансовый 7 3 3" xfId="10648"/>
    <cellStyle name="Финансовый 7 4" xfId="10650"/>
    <cellStyle name="Финансовый 8" xfId="5374"/>
    <cellStyle name="Финансовый 8 2" xfId="5692"/>
    <cellStyle name="Финансовый 8 2 2" xfId="10652"/>
    <cellStyle name="Финансовый 8 2 3" xfId="10651"/>
    <cellStyle name="Финансовый 8 3" xfId="10653"/>
    <cellStyle name="Финансовый 8 4" xfId="10654"/>
    <cellStyle name="Финансовый 9" xfId="5375"/>
    <cellStyle name="Финансовый 9 2" xfId="5693"/>
    <cellStyle name="Финансовый 9 2 2" xfId="10656"/>
    <cellStyle name="Финансовый 9 2 3" xfId="10657"/>
    <cellStyle name="Финансовый 9 2 4" xfId="10655"/>
    <cellStyle name="Финансовый 9 3" xfId="10658"/>
    <cellStyle name="Финансовый 9 3 2" xfId="10659"/>
    <cellStyle name="Финансовый 9 4" xfId="10660"/>
    <cellStyle name="Финансовый0[0]_FU_bal" xfId="5376"/>
    <cellStyle name="Формула" xfId="5377"/>
    <cellStyle name="Формула 10" xfId="5378"/>
    <cellStyle name="Формула 10 2" xfId="5694"/>
    <cellStyle name="Формула 11" xfId="5379"/>
    <cellStyle name="Формула 11 2" xfId="5695"/>
    <cellStyle name="Формула 12" xfId="5380"/>
    <cellStyle name="Формула 12 2" xfId="5696"/>
    <cellStyle name="Формула 13" xfId="5381"/>
    <cellStyle name="Формула 13 2" xfId="5697"/>
    <cellStyle name="Формула 14" xfId="5382"/>
    <cellStyle name="Формула 14 2" xfId="5698"/>
    <cellStyle name="Формула 15" xfId="5383"/>
    <cellStyle name="Формула 15 2" xfId="5699"/>
    <cellStyle name="Формула 16" xfId="5384"/>
    <cellStyle name="Формула 16 2" xfId="5700"/>
    <cellStyle name="Формула 17" xfId="5385"/>
    <cellStyle name="Формула 17 2" xfId="5701"/>
    <cellStyle name="Формула 18" xfId="5386"/>
    <cellStyle name="Формула 18 2" xfId="5702"/>
    <cellStyle name="Формула 19" xfId="5703"/>
    <cellStyle name="Формула 19 2" xfId="10661"/>
    <cellStyle name="Формула 2" xfId="5387"/>
    <cellStyle name="Формула 2 2" xfId="5388"/>
    <cellStyle name="Формула 2 2 2" xfId="5704"/>
    <cellStyle name="Формула 2 2 3" xfId="10662"/>
    <cellStyle name="Формула 2 3" xfId="5705"/>
    <cellStyle name="Формула 2 3 2" xfId="10663"/>
    <cellStyle name="Формула 2 3 3" xfId="6621"/>
    <cellStyle name="Формула 2 4" xfId="5919"/>
    <cellStyle name="Формула 20" xfId="10664"/>
    <cellStyle name="Формула 3" xfId="5389"/>
    <cellStyle name="Формула 3 2" xfId="5706"/>
    <cellStyle name="Формула 3 3" xfId="10665"/>
    <cellStyle name="Формула 3 4" xfId="10666"/>
    <cellStyle name="Формула 4" xfId="5390"/>
    <cellStyle name="Формула 4 2" xfId="5707"/>
    <cellStyle name="Формула 5" xfId="5391"/>
    <cellStyle name="Формула 5 2" xfId="5708"/>
    <cellStyle name="Формула 6" xfId="5392"/>
    <cellStyle name="Формула 6 2" xfId="5709"/>
    <cellStyle name="Формула 7" xfId="5393"/>
    <cellStyle name="Формула 7 2" xfId="5710"/>
    <cellStyle name="Формула 8" xfId="5394"/>
    <cellStyle name="Формула 8 2" xfId="5711"/>
    <cellStyle name="Формула 9" xfId="5395"/>
    <cellStyle name="Формула 9 2" xfId="5712"/>
    <cellStyle name="Формула_A РТ 2009 Рязаньэнерго" xfId="5396"/>
    <cellStyle name="ФормулаВБ" xfId="5397"/>
    <cellStyle name="ФормулаВБ 2" xfId="5398"/>
    <cellStyle name="ФормулаВБ 2 2" xfId="5713"/>
    <cellStyle name="ФормулаВБ 2 2 2" xfId="10667"/>
    <cellStyle name="ФормулаВБ 2 3" xfId="6622"/>
    <cellStyle name="ФормулаВБ 3" xfId="5714"/>
    <cellStyle name="ФормулаВБ 4" xfId="5861"/>
    <cellStyle name="ФормулаНаКонтроль" xfId="5399"/>
    <cellStyle name="ФормулаНаКонтроль 2" xfId="5400"/>
    <cellStyle name="ФормулаНаКонтроль 2 2" xfId="5715"/>
    <cellStyle name="ФормулаНаКонтроль 2 2 2" xfId="10668"/>
    <cellStyle name="ФормулаНаКонтроль 2 3" xfId="6623"/>
    <cellStyle name="ФормулаНаКонтроль 3" xfId="5716"/>
    <cellStyle name="ФормулаНаКонтроль 4" xfId="5862"/>
    <cellStyle name="Хороший" xfId="940"/>
    <cellStyle name="Хороший 10" xfId="5401"/>
    <cellStyle name="Хороший 10 2" xfId="5717"/>
    <cellStyle name="Хороший 10 2 2" xfId="10669"/>
    <cellStyle name="Хороший 10 3" xfId="10670"/>
    <cellStyle name="Хороший 10 4" xfId="10671"/>
    <cellStyle name="Хороший 11" xfId="10672"/>
    <cellStyle name="Хороший 11 2" xfId="10673"/>
    <cellStyle name="Хороший 11 3" xfId="10674"/>
    <cellStyle name="Хороший 11 4" xfId="10675"/>
    <cellStyle name="Хороший 12" xfId="10676"/>
    <cellStyle name="Хороший 12 2" xfId="10677"/>
    <cellStyle name="Хороший 12 3" xfId="10678"/>
    <cellStyle name="Хороший 12 4" xfId="10679"/>
    <cellStyle name="Хороший 13" xfId="10680"/>
    <cellStyle name="Хороший 13 2" xfId="10681"/>
    <cellStyle name="Хороший 13 3" xfId="10682"/>
    <cellStyle name="Хороший 14" xfId="10683"/>
    <cellStyle name="Хороший 14 2" xfId="10684"/>
    <cellStyle name="Хороший 14 3" xfId="10685"/>
    <cellStyle name="Хороший 15" xfId="10686"/>
    <cellStyle name="Хороший 15 2" xfId="10687"/>
    <cellStyle name="Хороший 15 3" xfId="10688"/>
    <cellStyle name="Хороший 16" xfId="10689"/>
    <cellStyle name="Хороший 16 2" xfId="10690"/>
    <cellStyle name="Хороший 16 3" xfId="10691"/>
    <cellStyle name="Хороший 17" xfId="10692"/>
    <cellStyle name="Хороший 18" xfId="10693"/>
    <cellStyle name="Хороший 2" xfId="941"/>
    <cellStyle name="Хороший 2 1" xfId="10694"/>
    <cellStyle name="Хороший 2 1 2" xfId="10695"/>
    <cellStyle name="Хороший 2 10" xfId="942"/>
    <cellStyle name="Хороший 2 10 2" xfId="5718"/>
    <cellStyle name="Хороший 2 10 3" xfId="5403"/>
    <cellStyle name="Хороший 2 11" xfId="5719"/>
    <cellStyle name="Хороший 2 12" xfId="10696"/>
    <cellStyle name="Хороший 2 13" xfId="5402"/>
    <cellStyle name="Хороший 2 2" xfId="943"/>
    <cellStyle name="Хороший 2 2 2" xfId="5405"/>
    <cellStyle name="Хороший 2 2 2 2" xfId="5720"/>
    <cellStyle name="Хороший 2 2 2 2 2" xfId="10697"/>
    <cellStyle name="Хороший 2 2 2 3" xfId="10698"/>
    <cellStyle name="Хороший 2 2 2 4" xfId="6624"/>
    <cellStyle name="Хороший 2 2 3" xfId="5721"/>
    <cellStyle name="Хороший 2 2 3 2" xfId="10699"/>
    <cellStyle name="Хороший 2 2 4" xfId="5404"/>
    <cellStyle name="Хороший 2 3" xfId="944"/>
    <cellStyle name="Хороший 2 3 2" xfId="5722"/>
    <cellStyle name="Хороший 2 3 2 2" xfId="10700"/>
    <cellStyle name="Хороший 2 3 3" xfId="10701"/>
    <cellStyle name="Хороший 2 3 4" xfId="5406"/>
    <cellStyle name="Хороший 2 4" xfId="945"/>
    <cellStyle name="Хороший 2 4 2" xfId="5723"/>
    <cellStyle name="Хороший 2 4 2 2" xfId="10702"/>
    <cellStyle name="Хороший 2 4 3" xfId="10703"/>
    <cellStyle name="Хороший 2 4 4" xfId="5407"/>
    <cellStyle name="Хороший 2 5" xfId="946"/>
    <cellStyle name="Хороший 2 5 2" xfId="5724"/>
    <cellStyle name="Хороший 2 5 3" xfId="5408"/>
    <cellStyle name="Хороший 2 6" xfId="947"/>
    <cellStyle name="Хороший 2 6 2" xfId="5725"/>
    <cellStyle name="Хороший 2 6 3" xfId="5409"/>
    <cellStyle name="Хороший 2 7" xfId="948"/>
    <cellStyle name="Хороший 2 7 2" xfId="5726"/>
    <cellStyle name="Хороший 2 7 3" xfId="5410"/>
    <cellStyle name="Хороший 2 8" xfId="949"/>
    <cellStyle name="Хороший 2 8 2" xfId="5727"/>
    <cellStyle name="Хороший 2 8 3" xfId="5411"/>
    <cellStyle name="Хороший 2 9" xfId="950"/>
    <cellStyle name="Хороший 2 9 2" xfId="5728"/>
    <cellStyle name="Хороший 2 9 3" xfId="5412"/>
    <cellStyle name="Хороший 2_МФ тепловой баланс 2015 дубль 4 31.03.2014" xfId="5413"/>
    <cellStyle name="Хороший 3" xfId="951"/>
    <cellStyle name="Хороший 3 10" xfId="952"/>
    <cellStyle name="Хороший 3 10 2" xfId="5729"/>
    <cellStyle name="Хороший 3 10 3" xfId="5415"/>
    <cellStyle name="Хороший 3 11" xfId="5416"/>
    <cellStyle name="Хороший 3 11 2" xfId="5730"/>
    <cellStyle name="Хороший 3 11 2 2" xfId="10705"/>
    <cellStyle name="Хороший 3 11 3" xfId="10704"/>
    <cellStyle name="Хороший 3 12" xfId="5731"/>
    <cellStyle name="Хороший 3 12 2" xfId="10706"/>
    <cellStyle name="Хороший 3 13" xfId="5414"/>
    <cellStyle name="Хороший 3 2" xfId="953"/>
    <cellStyle name="Хороший 3 2 2" xfId="5732"/>
    <cellStyle name="Хороший 3 2 3" xfId="10707"/>
    <cellStyle name="Хороший 3 2 4" xfId="5417"/>
    <cellStyle name="Хороший 3 3" xfId="954"/>
    <cellStyle name="Хороший 3 3 2" xfId="5733"/>
    <cellStyle name="Хороший 3 3 2 2" xfId="10709"/>
    <cellStyle name="Хороший 3 3 2 3" xfId="10708"/>
    <cellStyle name="Хороший 3 3 3" xfId="10710"/>
    <cellStyle name="Хороший 3 3 4" xfId="5418"/>
    <cellStyle name="Хороший 3 4" xfId="955"/>
    <cellStyle name="Хороший 3 4 2" xfId="5734"/>
    <cellStyle name="Хороший 3 4 3" xfId="5419"/>
    <cellStyle name="Хороший 3 5" xfId="956"/>
    <cellStyle name="Хороший 3 5 2" xfId="5735"/>
    <cellStyle name="Хороший 3 5 3" xfId="5420"/>
    <cellStyle name="Хороший 3 6" xfId="957"/>
    <cellStyle name="Хороший 3 6 2" xfId="5736"/>
    <cellStyle name="Хороший 3 6 3" xfId="5421"/>
    <cellStyle name="Хороший 3 7" xfId="958"/>
    <cellStyle name="Хороший 3 7 2" xfId="5737"/>
    <cellStyle name="Хороший 3 7 3" xfId="5422"/>
    <cellStyle name="Хороший 3 8" xfId="959"/>
    <cellStyle name="Хороший 3 8 2" xfId="5738"/>
    <cellStyle name="Хороший 3 8 3" xfId="5423"/>
    <cellStyle name="Хороший 3 9" xfId="960"/>
    <cellStyle name="Хороший 3 9 2" xfId="5739"/>
    <cellStyle name="Хороший 3 9 3" xfId="5424"/>
    <cellStyle name="Хороший 3_МФ тепловой баланс 2015 дубль 4 31.03.2014" xfId="5425"/>
    <cellStyle name="Хороший 4" xfId="5426"/>
    <cellStyle name="Хороший 4 2" xfId="5427"/>
    <cellStyle name="Хороший 4 2 2" xfId="5740"/>
    <cellStyle name="Хороший 4 3" xfId="5741"/>
    <cellStyle name="Хороший 4 3 2" xfId="10711"/>
    <cellStyle name="Хороший 4 3 3" xfId="10712"/>
    <cellStyle name="Хороший 4 4" xfId="10713"/>
    <cellStyle name="Хороший 4_МФ тепловой баланс 2015 дубль 4 31.03.2014" xfId="5428"/>
    <cellStyle name="Хороший 5" xfId="5429"/>
    <cellStyle name="Хороший 5 2" xfId="5430"/>
    <cellStyle name="Хороший 5 2 2" xfId="5742"/>
    <cellStyle name="Хороший 5 2 2 2" xfId="10714"/>
    <cellStyle name="Хороший 5 2 3" xfId="10715"/>
    <cellStyle name="Хороший 5 2 4" xfId="6625"/>
    <cellStyle name="Хороший 5 3" xfId="5743"/>
    <cellStyle name="Хороший 5 3 2" xfId="10716"/>
    <cellStyle name="Хороший 5 3 3" xfId="10717"/>
    <cellStyle name="Хороший 5 3 4" xfId="6626"/>
    <cellStyle name="Хороший 5 4" xfId="10718"/>
    <cellStyle name="Хороший 5_МФ тепловой баланс 2015 дубль 4 31.03.2014" xfId="5431"/>
    <cellStyle name="Хороший 6" xfId="5432"/>
    <cellStyle name="Хороший 6 2" xfId="5433"/>
    <cellStyle name="Хороший 6 2 2" xfId="5744"/>
    <cellStyle name="Хороший 6 2 2 2" xfId="10719"/>
    <cellStyle name="Хороший 6 2 3" xfId="10720"/>
    <cellStyle name="Хороший 6 2 4" xfId="6628"/>
    <cellStyle name="Хороший 6 3" xfId="5745"/>
    <cellStyle name="Хороший 6 3 2" xfId="10721"/>
    <cellStyle name="Хороший 6 3 3" xfId="10722"/>
    <cellStyle name="Хороший 6 3 4" xfId="6629"/>
    <cellStyle name="Хороший 6 4" xfId="10723"/>
    <cellStyle name="Хороший 6 5" xfId="10724"/>
    <cellStyle name="Хороший 6 6" xfId="6627"/>
    <cellStyle name="Хороший 6_МФ тепловой баланс 2015 дубль 4 31.03.2014" xfId="5434"/>
    <cellStyle name="Хороший 7" xfId="5435"/>
    <cellStyle name="Хороший 7 2" xfId="5436"/>
    <cellStyle name="Хороший 7 2 2" xfId="5746"/>
    <cellStyle name="Хороший 7 2 2 2" xfId="10725"/>
    <cellStyle name="Хороший 7 2 3" xfId="10726"/>
    <cellStyle name="Хороший 7 2 4" xfId="6631"/>
    <cellStyle name="Хороший 7 3" xfId="5747"/>
    <cellStyle name="Хороший 7 3 2" xfId="10727"/>
    <cellStyle name="Хороший 7 3 3" xfId="10728"/>
    <cellStyle name="Хороший 7 3 4" xfId="6632"/>
    <cellStyle name="Хороший 7 4" xfId="10729"/>
    <cellStyle name="Хороший 7 5" xfId="10730"/>
    <cellStyle name="Хороший 7 6" xfId="6630"/>
    <cellStyle name="Хороший 7_МФ тепловой баланс 2015 дубль 4 31.03.2014" xfId="5437"/>
    <cellStyle name="Хороший 8" xfId="5438"/>
    <cellStyle name="Хороший 8 2" xfId="5439"/>
    <cellStyle name="Хороший 8 2 2" xfId="5748"/>
    <cellStyle name="Хороший 8 2 2 2" xfId="10731"/>
    <cellStyle name="Хороший 8 2 3" xfId="10732"/>
    <cellStyle name="Хороший 8 2 4" xfId="6634"/>
    <cellStyle name="Хороший 8 3" xfId="5749"/>
    <cellStyle name="Хороший 8 3 2" xfId="10734"/>
    <cellStyle name="Хороший 8 3 3" xfId="10733"/>
    <cellStyle name="Хороший 8 4" xfId="10735"/>
    <cellStyle name="Хороший 8 5" xfId="6633"/>
    <cellStyle name="Хороший 9" xfId="5440"/>
    <cellStyle name="Хороший 9 2" xfId="5441"/>
    <cellStyle name="Хороший 9 2 2" xfId="5750"/>
    <cellStyle name="Хороший 9 2 2 2" xfId="10736"/>
    <cellStyle name="Хороший 9 2 3" xfId="10737"/>
    <cellStyle name="Хороший 9 2 4" xfId="6636"/>
    <cellStyle name="Хороший 9 3" xfId="5751"/>
    <cellStyle name="Хороший 9 3 2" xfId="10739"/>
    <cellStyle name="Хороший 9 3 3" xfId="10738"/>
    <cellStyle name="Хороший 9 4" xfId="10740"/>
    <cellStyle name="Хороший 9 5" xfId="6635"/>
    <cellStyle name="Цена_продукта" xfId="5442"/>
    <cellStyle name="Ценовой" xfId="10741"/>
    <cellStyle name="Цифры по центру с десятыми" xfId="5443"/>
    <cellStyle name="Цифры по центру с десятыми 2" xfId="5752"/>
    <cellStyle name="Цифры по центру с десятыми 2 2" xfId="10742"/>
    <cellStyle name="Цифры по центру с десятыми 2 3" xfId="6638"/>
    <cellStyle name="Цифры по центру с десятыми 3" xfId="6639"/>
    <cellStyle name="Цифры по центру с десятыми 3 2" xfId="10743"/>
    <cellStyle name="Цифры по центру с десятыми 4" xfId="6640"/>
    <cellStyle name="Цифры по центру с десятыми 4 2" xfId="10744"/>
    <cellStyle name="Цифры по центру с десятыми 5" xfId="10745"/>
    <cellStyle name="Цифры по центру с десятыми 6" xfId="10746"/>
    <cellStyle name="Цифры по центру с десятыми 7" xfId="6637"/>
    <cellStyle name="число" xfId="5444"/>
    <cellStyle name="число 2" xfId="5753"/>
    <cellStyle name="число 2 2" xfId="10747"/>
    <cellStyle name="число 3" xfId="10748"/>
    <cellStyle name="число 4" xfId="6641"/>
    <cellStyle name="Џђћ–…ќ’ќ›‰" xfId="5445"/>
    <cellStyle name="Џђћ–…ќ’ќ›‰ 2" xfId="5754"/>
    <cellStyle name="Џђћ–…ќ’ќ›‰ 2 2" xfId="10749"/>
    <cellStyle name="Џђћ–…ќ’ќ›‰ 2 3" xfId="6643"/>
    <cellStyle name="Џђћ–…ќ’ќ›‰ 3" xfId="10750"/>
    <cellStyle name="Џђћ–…ќ’ќ›‰ 4" xfId="10751"/>
    <cellStyle name="Џђћ–…ќ’ќ›‰ 5" xfId="6642"/>
    <cellStyle name="Шапка" xfId="5446"/>
    <cellStyle name="Шапка 2" xfId="5755"/>
    <cellStyle name="Шапка 2 2" xfId="10752"/>
    <cellStyle name="Шапка 3" xfId="10753"/>
    <cellStyle name="Шапка 4" xfId="6644"/>
    <cellStyle name="Шапка таблицы" xfId="5447"/>
    <cellStyle name="Шапка таблицы 2" xfId="5756"/>
    <cellStyle name="Шапка таблицы 2 2" xfId="10754"/>
    <cellStyle name="Шапка таблицы 3" xfId="10755"/>
    <cellStyle name="Шапка таблицы 4" xfId="6645"/>
    <cellStyle name="Шапка_4DNS.UPDATE.EXAMPLE" xfId="5448"/>
    <cellStyle name="ШАУ" xfId="5449"/>
    <cellStyle name="ШАУ 2" xfId="5757"/>
    <cellStyle name="ШАУ 2 2" xfId="10756"/>
    <cellStyle name="ШАУ 3" xfId="10757"/>
    <cellStyle name="ШАУ 4" xfId="6646"/>
    <cellStyle name="ܘ_x0008_" xfId="5873"/>
    <cellStyle name="ܛ_x0008_" xfId="5874"/>
    <cellStyle name="標準_PL-CF sheet" xfId="5450"/>
    <cellStyle name="㐀കܒ_x0008_" xfId="5875"/>
    <cellStyle name="㼿" xfId="5451"/>
    <cellStyle name="㼿 2" xfId="5758"/>
    <cellStyle name="㼿 2 2" xfId="10758"/>
    <cellStyle name="㼿 3" xfId="10759"/>
    <cellStyle name="㼿 4" xfId="6647"/>
    <cellStyle name="䁺_x0001_" xfId="5452"/>
    <cellStyle name="䁺_x0001_ 2" xfId="57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W254"/>
  <sheetViews>
    <sheetView tabSelected="1" view="pageBreakPreview" zoomScale="50" zoomScaleNormal="50" zoomScaleSheetLayoutView="50" workbookViewId="0">
      <pane xSplit="5" ySplit="6" topLeftCell="H7" activePane="bottomRight" state="frozen"/>
      <selection pane="topRight" activeCell="F1" sqref="F1"/>
      <selection pane="bottomLeft" activeCell="A7" sqref="A7"/>
      <selection pane="bottomRight" activeCell="D1" sqref="D1"/>
    </sheetView>
  </sheetViews>
  <sheetFormatPr defaultColWidth="9.140625" defaultRowHeight="12.75" customHeight="1" outlineLevelRow="2" outlineLevelCol="1"/>
  <cols>
    <col min="1" max="1" width="24.28515625" style="13" customWidth="1"/>
    <col min="2" max="2" width="41.28515625" style="4" customWidth="1"/>
    <col min="3" max="3" width="57.7109375" style="4" customWidth="1"/>
    <col min="4" max="5" width="56.7109375" style="4" customWidth="1"/>
    <col min="6" max="6" width="56.7109375" style="4" hidden="1" customWidth="1" outlineLevel="1"/>
    <col min="7" max="7" width="27.140625" style="123" hidden="1" customWidth="1" outlineLevel="1"/>
    <col min="8" max="8" width="27.140625" customWidth="1" collapsed="1"/>
    <col min="9" max="9" width="27.140625" style="123" hidden="1" customWidth="1" outlineLevel="1"/>
    <col min="10" max="10" width="27.140625" customWidth="1" collapsed="1"/>
    <col min="11" max="13" width="27.140625" customWidth="1"/>
    <col min="14" max="15" width="24.42578125" style="61" customWidth="1"/>
    <col min="16" max="17" width="23" style="61" customWidth="1"/>
    <col min="18" max="18" width="29.85546875" style="123" hidden="1" customWidth="1" outlineLevel="1"/>
    <col min="19" max="19" width="29.85546875" customWidth="1" collapsed="1"/>
    <col min="20" max="20" width="29.85546875" style="123" hidden="1" customWidth="1" outlineLevel="1"/>
    <col min="21" max="21" width="29.85546875" customWidth="1" collapsed="1"/>
    <col min="22" max="26" width="29.85546875" customWidth="1"/>
    <col min="27" max="27" width="32.7109375" customWidth="1"/>
    <col min="28" max="28" width="22.42578125" bestFit="1" customWidth="1"/>
    <col min="29" max="29" width="10.42578125" bestFit="1" customWidth="1"/>
  </cols>
  <sheetData>
    <row r="1" spans="1:29" s="1" customFormat="1" ht="201.75" customHeight="1">
      <c r="A1" s="146"/>
      <c r="B1" s="146"/>
      <c r="C1" s="146"/>
      <c r="D1" s="146"/>
      <c r="E1" s="146"/>
      <c r="F1" s="146"/>
      <c r="G1" s="146"/>
      <c r="H1" s="148" t="s">
        <v>472</v>
      </c>
      <c r="I1" s="148"/>
      <c r="J1" s="148"/>
      <c r="K1" s="148"/>
      <c r="L1" s="148"/>
      <c r="M1" s="148"/>
      <c r="N1" s="148"/>
      <c r="O1" s="148"/>
      <c r="P1" s="147"/>
      <c r="Q1" s="147"/>
      <c r="R1" s="146"/>
      <c r="S1" s="148"/>
      <c r="T1" s="148"/>
      <c r="U1" s="148"/>
      <c r="V1" s="148"/>
      <c r="W1" s="148"/>
      <c r="X1" s="148"/>
      <c r="Y1" s="148"/>
      <c r="Z1" s="148"/>
      <c r="AA1" s="148"/>
      <c r="AC1" s="80"/>
    </row>
    <row r="2" spans="1:29" s="1" customFormat="1" ht="49.5" customHeight="1">
      <c r="A2" s="12"/>
      <c r="B2" s="6"/>
      <c r="C2" s="6"/>
      <c r="D2" s="6"/>
      <c r="E2" s="6"/>
      <c r="F2" s="6"/>
      <c r="G2" s="106"/>
      <c r="I2" s="106"/>
      <c r="N2" s="8"/>
      <c r="O2" s="8"/>
      <c r="P2" s="8"/>
      <c r="Q2" s="8"/>
      <c r="R2" s="106"/>
      <c r="T2" s="106"/>
    </row>
    <row r="3" spans="1:29" s="2" customFormat="1" ht="189.75" customHeight="1">
      <c r="A3" s="167" t="s">
        <v>0</v>
      </c>
      <c r="B3" s="167" t="s">
        <v>234</v>
      </c>
      <c r="C3" s="167" t="s">
        <v>229</v>
      </c>
      <c r="D3" s="167" t="s">
        <v>1</v>
      </c>
      <c r="E3" s="167" t="s">
        <v>363</v>
      </c>
      <c r="F3" s="167" t="s">
        <v>364</v>
      </c>
      <c r="G3" s="170" t="s">
        <v>469</v>
      </c>
      <c r="H3" s="171"/>
      <c r="I3" s="171"/>
      <c r="J3" s="171"/>
      <c r="K3" s="171"/>
      <c r="L3" s="171"/>
      <c r="M3" s="172"/>
      <c r="N3" s="169" t="s">
        <v>298</v>
      </c>
      <c r="O3" s="169"/>
      <c r="P3" s="169" t="s">
        <v>299</v>
      </c>
      <c r="Q3" s="169"/>
      <c r="R3" s="150" t="s">
        <v>304</v>
      </c>
      <c r="S3" s="150"/>
      <c r="T3" s="150"/>
      <c r="U3" s="150"/>
      <c r="V3" s="150"/>
      <c r="W3" s="150"/>
      <c r="X3" s="150"/>
      <c r="Y3" s="169" t="s">
        <v>302</v>
      </c>
      <c r="Z3" s="169" t="s">
        <v>303</v>
      </c>
      <c r="AA3" s="150" t="s">
        <v>311</v>
      </c>
    </row>
    <row r="4" spans="1:29" s="2" customFormat="1" ht="41.25" customHeight="1">
      <c r="A4" s="168"/>
      <c r="B4" s="168"/>
      <c r="C4" s="168"/>
      <c r="D4" s="168"/>
      <c r="E4" s="168" t="s">
        <v>363</v>
      </c>
      <c r="F4" s="168"/>
      <c r="G4" s="107" t="s">
        <v>431</v>
      </c>
      <c r="H4" s="10" t="s">
        <v>433</v>
      </c>
      <c r="I4" s="107" t="s">
        <v>432</v>
      </c>
      <c r="J4" s="10" t="s">
        <v>449</v>
      </c>
      <c r="K4" s="10" t="s">
        <v>453</v>
      </c>
      <c r="L4" s="10" t="s">
        <v>454</v>
      </c>
      <c r="M4" s="10" t="s">
        <v>2</v>
      </c>
      <c r="N4" s="52" t="s">
        <v>231</v>
      </c>
      <c r="O4" s="52" t="s">
        <v>232</v>
      </c>
      <c r="P4" s="52" t="s">
        <v>231</v>
      </c>
      <c r="Q4" s="52" t="s">
        <v>232</v>
      </c>
      <c r="R4" s="107" t="s">
        <v>431</v>
      </c>
      <c r="S4" s="10" t="s">
        <v>433</v>
      </c>
      <c r="T4" s="107" t="s">
        <v>432</v>
      </c>
      <c r="U4" s="10" t="s">
        <v>449</v>
      </c>
      <c r="V4" s="10" t="s">
        <v>453</v>
      </c>
      <c r="W4" s="10" t="s">
        <v>454</v>
      </c>
      <c r="X4" s="11" t="s">
        <v>233</v>
      </c>
      <c r="Y4" s="169"/>
      <c r="Z4" s="169"/>
      <c r="AA4" s="150"/>
    </row>
    <row r="5" spans="1:29" s="2" customFormat="1" ht="15">
      <c r="A5" s="7"/>
      <c r="B5" s="3"/>
      <c r="C5" s="3"/>
      <c r="D5" s="3"/>
      <c r="E5" s="3"/>
      <c r="F5" s="3"/>
      <c r="G5" s="108"/>
      <c r="H5" s="7"/>
      <c r="I5" s="108"/>
      <c r="J5" s="7"/>
      <c r="K5" s="7"/>
      <c r="L5" s="7"/>
      <c r="M5" s="7"/>
      <c r="N5" s="55"/>
      <c r="O5" s="55"/>
      <c r="P5" s="55"/>
      <c r="Q5" s="55"/>
      <c r="R5" s="124"/>
      <c r="S5" s="5"/>
      <c r="T5" s="124"/>
      <c r="U5" s="5"/>
      <c r="V5" s="5"/>
      <c r="W5" s="5"/>
      <c r="X5" s="5"/>
      <c r="Y5" s="5"/>
      <c r="Z5" s="5"/>
      <c r="AA5" s="5"/>
    </row>
    <row r="6" spans="1:29" s="2" customFormat="1" ht="42.75" customHeight="1">
      <c r="A6" s="151" t="s">
        <v>300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3"/>
    </row>
    <row r="7" spans="1:29" s="53" customFormat="1" ht="48.75" customHeight="1">
      <c r="A7" s="14" t="s">
        <v>5</v>
      </c>
      <c r="B7" s="15" t="s">
        <v>6</v>
      </c>
      <c r="C7" s="15" t="s">
        <v>3</v>
      </c>
      <c r="D7" s="15" t="s">
        <v>7</v>
      </c>
      <c r="E7" s="15"/>
      <c r="F7" s="15"/>
      <c r="G7" s="109">
        <v>249.41</v>
      </c>
      <c r="H7" s="16">
        <v>238.46999999999997</v>
      </c>
      <c r="I7" s="109">
        <v>118.24</v>
      </c>
      <c r="J7" s="16">
        <v>152.67000000000002</v>
      </c>
      <c r="K7" s="16">
        <v>59.4</v>
      </c>
      <c r="L7" s="16">
        <v>241.33</v>
      </c>
      <c r="M7" s="16">
        <f>H7+J7+K7+L7</f>
        <v>691.87</v>
      </c>
      <c r="N7" s="71">
        <v>2230.02</v>
      </c>
      <c r="O7" s="71">
        <v>2230.02</v>
      </c>
      <c r="P7" s="71">
        <v>1650</v>
      </c>
      <c r="Q7" s="71">
        <v>1740</v>
      </c>
      <c r="R7" s="125">
        <f>(N7-P7)*G7</f>
        <v>144662.78819999998</v>
      </c>
      <c r="S7" s="72">
        <f>H7*(N7-P7)</f>
        <v>138317.36939999997</v>
      </c>
      <c r="T7" s="125">
        <f t="shared" ref="T7:T27" si="0">(N7-P7)*I7</f>
        <v>68581.564799999993</v>
      </c>
      <c r="U7" s="72">
        <f>(N7-P7)*J7</f>
        <v>88551.65340000001</v>
      </c>
      <c r="V7" s="72">
        <f>(O7-Q7)*K7</f>
        <v>29107.187999999998</v>
      </c>
      <c r="W7" s="72">
        <f t="shared" ref="W7:W27" si="1">(O7-Q7)*L7</f>
        <v>118256.5266</v>
      </c>
      <c r="X7" s="72">
        <f>S7+U7+V7+W7</f>
        <v>374232.73739999998</v>
      </c>
      <c r="Y7" s="68"/>
      <c r="Z7" s="68"/>
      <c r="AA7" s="68"/>
    </row>
    <row r="8" spans="1:29" s="54" customFormat="1" ht="48.75" customHeight="1">
      <c r="A8" s="14" t="s">
        <v>8</v>
      </c>
      <c r="B8" s="15" t="s">
        <v>9</v>
      </c>
      <c r="C8" s="15" t="s">
        <v>3</v>
      </c>
      <c r="D8" s="15" t="s">
        <v>10</v>
      </c>
      <c r="E8" s="15"/>
      <c r="F8" s="15"/>
      <c r="G8" s="109">
        <v>751.29</v>
      </c>
      <c r="H8" s="16">
        <v>846.27499999999998</v>
      </c>
      <c r="I8" s="109">
        <v>422.6</v>
      </c>
      <c r="J8" s="16">
        <v>504.51200000000006</v>
      </c>
      <c r="K8" s="16">
        <v>133.46</v>
      </c>
      <c r="L8" s="16">
        <v>700.68</v>
      </c>
      <c r="M8" s="16">
        <f t="shared" ref="M8:M71" si="2">H8+J8+K8+L8</f>
        <v>2184.9270000000001</v>
      </c>
      <c r="N8" s="71">
        <v>6085.53</v>
      </c>
      <c r="O8" s="71">
        <v>6085.53</v>
      </c>
      <c r="P8" s="71">
        <v>2123</v>
      </c>
      <c r="Q8" s="71">
        <v>2200</v>
      </c>
      <c r="R8" s="125">
        <f t="shared" ref="R8:R27" si="3">(N8-P8)*G8</f>
        <v>2977009.1636999995</v>
      </c>
      <c r="S8" s="72">
        <f t="shared" ref="S8:S73" si="4">H8*(N8-P8)</f>
        <v>3353390.0757499998</v>
      </c>
      <c r="T8" s="125">
        <f t="shared" si="0"/>
        <v>1674565.1780000001</v>
      </c>
      <c r="U8" s="72">
        <f t="shared" ref="U8:U71" si="5">(N8-P8)*J8</f>
        <v>1999143.93536</v>
      </c>
      <c r="V8" s="72">
        <f t="shared" ref="V8:V26" si="6">(O8-Q8)*K8</f>
        <v>518562.83380000002</v>
      </c>
      <c r="W8" s="72">
        <f t="shared" si="1"/>
        <v>2722513.1603999995</v>
      </c>
      <c r="X8" s="72">
        <f t="shared" ref="X8:X71" si="7">S8+U8+V8+W8</f>
        <v>8593610.005309999</v>
      </c>
      <c r="Y8" s="17"/>
      <c r="Z8" s="17"/>
      <c r="AA8" s="17"/>
      <c r="AB8" s="53"/>
      <c r="AC8" s="53"/>
    </row>
    <row r="9" spans="1:29" s="54" customFormat="1" ht="48.75" customHeight="1">
      <c r="A9" s="14" t="s">
        <v>11</v>
      </c>
      <c r="B9" s="15" t="s">
        <v>12</v>
      </c>
      <c r="C9" s="15" t="s">
        <v>3</v>
      </c>
      <c r="D9" s="15" t="s">
        <v>10</v>
      </c>
      <c r="E9" s="15"/>
      <c r="F9" s="15"/>
      <c r="G9" s="109">
        <v>5279.36</v>
      </c>
      <c r="H9" s="16">
        <v>6505.2709999999988</v>
      </c>
      <c r="I9" s="109">
        <v>2780.73</v>
      </c>
      <c r="J9" s="16">
        <v>3097.4990000000003</v>
      </c>
      <c r="K9" s="16">
        <v>854.94</v>
      </c>
      <c r="L9" s="16">
        <v>5477.98</v>
      </c>
      <c r="M9" s="16">
        <f t="shared" si="2"/>
        <v>15935.689999999999</v>
      </c>
      <c r="N9" s="71">
        <v>4052.71</v>
      </c>
      <c r="O9" s="71">
        <v>4052.71</v>
      </c>
      <c r="P9" s="71">
        <v>2123</v>
      </c>
      <c r="Q9" s="71">
        <v>2200</v>
      </c>
      <c r="R9" s="125">
        <f t="shared" si="3"/>
        <v>10187633.785599999</v>
      </c>
      <c r="S9" s="72">
        <f t="shared" si="4"/>
        <v>12553286.501409998</v>
      </c>
      <c r="T9" s="125">
        <f t="shared" si="0"/>
        <v>5366002.4883000003</v>
      </c>
      <c r="U9" s="72">
        <f t="shared" si="5"/>
        <v>5977274.7952900007</v>
      </c>
      <c r="V9" s="72">
        <f t="shared" si="6"/>
        <v>1583955.8874000001</v>
      </c>
      <c r="W9" s="72">
        <f t="shared" si="1"/>
        <v>10149108.3258</v>
      </c>
      <c r="X9" s="72">
        <f t="shared" si="7"/>
        <v>30263625.509900004</v>
      </c>
      <c r="Y9" s="17"/>
      <c r="Z9" s="17"/>
      <c r="AA9" s="17"/>
      <c r="AB9" s="53"/>
      <c r="AC9" s="53"/>
    </row>
    <row r="10" spans="1:29" s="54" customFormat="1" ht="48.75" customHeight="1">
      <c r="A10" s="14" t="s">
        <v>13</v>
      </c>
      <c r="B10" s="15" t="s">
        <v>14</v>
      </c>
      <c r="C10" s="15" t="s">
        <v>3</v>
      </c>
      <c r="D10" s="15" t="s">
        <v>15</v>
      </c>
      <c r="E10" s="15"/>
      <c r="F10" s="15"/>
      <c r="G10" s="109">
        <v>203.36099999999999</v>
      </c>
      <c r="H10" s="16">
        <v>198.673</v>
      </c>
      <c r="I10" s="109">
        <v>98.4</v>
      </c>
      <c r="J10" s="16">
        <v>85.588999999999999</v>
      </c>
      <c r="K10" s="16">
        <v>46.008000000000003</v>
      </c>
      <c r="L10" s="16">
        <v>201.547</v>
      </c>
      <c r="M10" s="16">
        <f t="shared" si="2"/>
        <v>531.81700000000001</v>
      </c>
      <c r="N10" s="71">
        <v>3577.22</v>
      </c>
      <c r="O10" s="71">
        <v>3632.82</v>
      </c>
      <c r="P10" s="71">
        <v>1190</v>
      </c>
      <c r="Q10" s="71">
        <v>1260</v>
      </c>
      <c r="R10" s="125">
        <f t="shared" si="3"/>
        <v>485467.44641999993</v>
      </c>
      <c r="S10" s="72">
        <f t="shared" si="4"/>
        <v>474276.15905999998</v>
      </c>
      <c r="T10" s="125">
        <f t="shared" si="0"/>
        <v>234902.448</v>
      </c>
      <c r="U10" s="72">
        <f t="shared" si="5"/>
        <v>204319.77257999999</v>
      </c>
      <c r="V10" s="72">
        <f t="shared" si="6"/>
        <v>109168.70256000002</v>
      </c>
      <c r="W10" s="72">
        <f t="shared" si="1"/>
        <v>478234.75254000002</v>
      </c>
      <c r="X10" s="72">
        <f t="shared" si="7"/>
        <v>1265999.38674</v>
      </c>
      <c r="Y10" s="17"/>
      <c r="Z10" s="17"/>
      <c r="AA10" s="17"/>
      <c r="AB10" s="53"/>
      <c r="AC10" s="53"/>
    </row>
    <row r="11" spans="1:29" s="54" customFormat="1" ht="48.75" customHeight="1">
      <c r="A11" s="14" t="s">
        <v>13</v>
      </c>
      <c r="B11" s="15" t="s">
        <v>14</v>
      </c>
      <c r="C11" s="15" t="s">
        <v>3</v>
      </c>
      <c r="D11" s="15" t="s">
        <v>16</v>
      </c>
      <c r="E11" s="15"/>
      <c r="F11" s="15"/>
      <c r="G11" s="109">
        <v>103.452</v>
      </c>
      <c r="H11" s="16">
        <v>108.746</v>
      </c>
      <c r="I11" s="109">
        <v>55.744999999999997</v>
      </c>
      <c r="J11" s="16">
        <v>44.465000000000003</v>
      </c>
      <c r="K11" s="16">
        <v>26.225999999999999</v>
      </c>
      <c r="L11" s="16">
        <v>106.121</v>
      </c>
      <c r="M11" s="16">
        <f t="shared" si="2"/>
        <v>285.55799999999999</v>
      </c>
      <c r="N11" s="71">
        <v>3577.22</v>
      </c>
      <c r="O11" s="71">
        <v>3632.82</v>
      </c>
      <c r="P11" s="71">
        <v>1600</v>
      </c>
      <c r="Q11" s="71">
        <v>1640</v>
      </c>
      <c r="R11" s="125">
        <f t="shared" si="3"/>
        <v>204547.36343999999</v>
      </c>
      <c r="S11" s="72">
        <f t="shared" si="4"/>
        <v>215014.76611999996</v>
      </c>
      <c r="T11" s="125">
        <f t="shared" si="0"/>
        <v>110220.12889999998</v>
      </c>
      <c r="U11" s="72">
        <f t="shared" si="5"/>
        <v>87917.087299999999</v>
      </c>
      <c r="V11" s="72">
        <f t="shared" si="6"/>
        <v>52263.697319999999</v>
      </c>
      <c r="W11" s="72">
        <f t="shared" si="1"/>
        <v>211480.05121999999</v>
      </c>
      <c r="X11" s="72">
        <f t="shared" si="7"/>
        <v>566675.60195999988</v>
      </c>
      <c r="Y11" s="17"/>
      <c r="Z11" s="17"/>
      <c r="AA11" s="17"/>
      <c r="AB11" s="53"/>
      <c r="AC11" s="53"/>
    </row>
    <row r="12" spans="1:29" s="54" customFormat="1" ht="48.75" customHeight="1">
      <c r="A12" s="14" t="s">
        <v>13</v>
      </c>
      <c r="B12" s="15" t="s">
        <v>14</v>
      </c>
      <c r="C12" s="15" t="s">
        <v>3</v>
      </c>
      <c r="D12" s="15" t="s">
        <v>17</v>
      </c>
      <c r="E12" s="15"/>
      <c r="F12" s="15"/>
      <c r="G12" s="109">
        <v>189.297</v>
      </c>
      <c r="H12" s="16">
        <v>189.285</v>
      </c>
      <c r="I12" s="109">
        <v>92.016000000000005</v>
      </c>
      <c r="J12" s="16">
        <v>79.376999999999995</v>
      </c>
      <c r="K12" s="16">
        <v>47.814</v>
      </c>
      <c r="L12" s="16">
        <v>187.74100000000001</v>
      </c>
      <c r="M12" s="16">
        <f t="shared" si="2"/>
        <v>504.21699999999998</v>
      </c>
      <c r="N12" s="71">
        <v>3577.22</v>
      </c>
      <c r="O12" s="71">
        <v>3632.82</v>
      </c>
      <c r="P12" s="71">
        <v>1190</v>
      </c>
      <c r="Q12" s="71">
        <v>1260</v>
      </c>
      <c r="R12" s="125">
        <f t="shared" si="3"/>
        <v>451893.58433999994</v>
      </c>
      <c r="S12" s="72">
        <f t="shared" si="4"/>
        <v>451864.93769999995</v>
      </c>
      <c r="T12" s="125">
        <f t="shared" si="0"/>
        <v>219662.43552</v>
      </c>
      <c r="U12" s="72">
        <f t="shared" si="5"/>
        <v>189490.36193999997</v>
      </c>
      <c r="V12" s="72">
        <f t="shared" si="6"/>
        <v>113454.01548</v>
      </c>
      <c r="W12" s="72">
        <f t="shared" si="1"/>
        <v>445475.59962000005</v>
      </c>
      <c r="X12" s="72">
        <f t="shared" si="7"/>
        <v>1200284.9147399999</v>
      </c>
      <c r="Y12" s="17"/>
      <c r="Z12" s="17"/>
      <c r="AA12" s="17"/>
      <c r="AB12" s="53"/>
      <c r="AC12" s="53"/>
    </row>
    <row r="13" spans="1:29" s="54" customFormat="1" ht="48.75" customHeight="1">
      <c r="A13" s="14" t="s">
        <v>13</v>
      </c>
      <c r="B13" s="15" t="s">
        <v>14</v>
      </c>
      <c r="C13" s="15" t="s">
        <v>3</v>
      </c>
      <c r="D13" s="15" t="s">
        <v>18</v>
      </c>
      <c r="E13" s="15"/>
      <c r="F13" s="15"/>
      <c r="G13" s="109">
        <v>459.30500000000001</v>
      </c>
      <c r="H13" s="16">
        <v>429.45400000000001</v>
      </c>
      <c r="I13" s="109">
        <v>205.584</v>
      </c>
      <c r="J13" s="16">
        <v>180.09300000000002</v>
      </c>
      <c r="K13" s="16">
        <v>105.752</v>
      </c>
      <c r="L13" s="16">
        <v>390.83199999999999</v>
      </c>
      <c r="M13" s="16">
        <f t="shared" si="2"/>
        <v>1106.1309999999999</v>
      </c>
      <c r="N13" s="71">
        <v>3577.22</v>
      </c>
      <c r="O13" s="71">
        <v>3632.82</v>
      </c>
      <c r="P13" s="71">
        <v>1480</v>
      </c>
      <c r="Q13" s="71">
        <v>1550</v>
      </c>
      <c r="R13" s="125">
        <f t="shared" si="3"/>
        <v>963263.63209999993</v>
      </c>
      <c r="S13" s="72">
        <f t="shared" si="4"/>
        <v>900659.51787999994</v>
      </c>
      <c r="T13" s="125">
        <f t="shared" si="0"/>
        <v>431154.87647999998</v>
      </c>
      <c r="U13" s="72">
        <f t="shared" si="5"/>
        <v>377694.64146000001</v>
      </c>
      <c r="V13" s="72">
        <f t="shared" si="6"/>
        <v>220262.38064000002</v>
      </c>
      <c r="W13" s="72">
        <f t="shared" si="1"/>
        <v>814032.70624000009</v>
      </c>
      <c r="X13" s="72">
        <f t="shared" si="7"/>
        <v>2312649.2462200001</v>
      </c>
      <c r="Y13" s="17"/>
      <c r="Z13" s="17"/>
      <c r="AA13" s="17"/>
      <c r="AB13" s="53"/>
      <c r="AC13" s="53"/>
    </row>
    <row r="14" spans="1:29" s="54" customFormat="1" ht="48.75" customHeight="1">
      <c r="A14" s="14" t="s">
        <v>13</v>
      </c>
      <c r="B14" s="15" t="s">
        <v>14</v>
      </c>
      <c r="C14" s="15" t="s">
        <v>3</v>
      </c>
      <c r="D14" s="15" t="s">
        <v>19</v>
      </c>
      <c r="E14" s="15"/>
      <c r="F14" s="15"/>
      <c r="G14" s="109">
        <v>826.95399999999995</v>
      </c>
      <c r="H14" s="16">
        <v>827.11099999999988</v>
      </c>
      <c r="I14" s="109">
        <v>399.92200000000003</v>
      </c>
      <c r="J14" s="16">
        <v>355.55200000000002</v>
      </c>
      <c r="K14" s="16">
        <v>199.92599999999999</v>
      </c>
      <c r="L14" s="16">
        <v>827.86400000000003</v>
      </c>
      <c r="M14" s="16">
        <f t="shared" si="2"/>
        <v>2210.453</v>
      </c>
      <c r="N14" s="71">
        <v>3577.22</v>
      </c>
      <c r="O14" s="71">
        <v>3632.82</v>
      </c>
      <c r="P14" s="71">
        <v>1530</v>
      </c>
      <c r="Q14" s="71">
        <v>1550</v>
      </c>
      <c r="R14" s="125">
        <f t="shared" si="3"/>
        <v>1692956.7678799997</v>
      </c>
      <c r="S14" s="72">
        <f t="shared" si="4"/>
        <v>1693278.1814199996</v>
      </c>
      <c r="T14" s="125">
        <f t="shared" si="0"/>
        <v>818728.31683999998</v>
      </c>
      <c r="U14" s="72">
        <f t="shared" si="5"/>
        <v>727893.16544000001</v>
      </c>
      <c r="V14" s="72">
        <f t="shared" si="6"/>
        <v>416409.87132000003</v>
      </c>
      <c r="W14" s="72">
        <f t="shared" si="1"/>
        <v>1724291.6964800002</v>
      </c>
      <c r="X14" s="72">
        <f t="shared" si="7"/>
        <v>4561872.9146599993</v>
      </c>
      <c r="Y14" s="17"/>
      <c r="Z14" s="17"/>
      <c r="AA14" s="17"/>
      <c r="AB14" s="53"/>
      <c r="AC14" s="53"/>
    </row>
    <row r="15" spans="1:29" s="54" customFormat="1" ht="48.75" customHeight="1">
      <c r="A15" s="14" t="s">
        <v>13</v>
      </c>
      <c r="B15" s="15" t="s">
        <v>14</v>
      </c>
      <c r="C15" s="15" t="s">
        <v>3</v>
      </c>
      <c r="D15" s="15" t="s">
        <v>20</v>
      </c>
      <c r="E15" s="15"/>
      <c r="F15" s="15"/>
      <c r="G15" s="109">
        <v>1725.069</v>
      </c>
      <c r="H15" s="16">
        <v>1595.1589999999999</v>
      </c>
      <c r="I15" s="109">
        <v>828.57600000000002</v>
      </c>
      <c r="J15" s="16">
        <v>689.91699999999992</v>
      </c>
      <c r="K15" s="16">
        <v>422.99799999999999</v>
      </c>
      <c r="L15" s="16">
        <v>1739.62</v>
      </c>
      <c r="M15" s="16">
        <f t="shared" si="2"/>
        <v>4447.6939999999995</v>
      </c>
      <c r="N15" s="71">
        <v>3577.22</v>
      </c>
      <c r="O15" s="71">
        <v>3632.82</v>
      </c>
      <c r="P15" s="71">
        <v>1375</v>
      </c>
      <c r="Q15" s="71">
        <v>1450</v>
      </c>
      <c r="R15" s="125">
        <f t="shared" si="3"/>
        <v>3798981.4531799997</v>
      </c>
      <c r="S15" s="72">
        <f t="shared" si="4"/>
        <v>3512891.0529799992</v>
      </c>
      <c r="T15" s="125">
        <f t="shared" si="0"/>
        <v>1824706.6387199999</v>
      </c>
      <c r="U15" s="72">
        <f t="shared" si="5"/>
        <v>1519349.0157399997</v>
      </c>
      <c r="V15" s="72">
        <f t="shared" si="6"/>
        <v>923328.49436000001</v>
      </c>
      <c r="W15" s="72">
        <f t="shared" si="1"/>
        <v>3797277.3284</v>
      </c>
      <c r="X15" s="72">
        <f t="shared" si="7"/>
        <v>9752845.8914799988</v>
      </c>
      <c r="Y15" s="17"/>
      <c r="Z15" s="17"/>
      <c r="AA15" s="17"/>
      <c r="AB15" s="53"/>
      <c r="AC15" s="53"/>
    </row>
    <row r="16" spans="1:29" s="54" customFormat="1" ht="48.75" customHeight="1">
      <c r="A16" s="14" t="s">
        <v>13</v>
      </c>
      <c r="B16" s="15" t="s">
        <v>14</v>
      </c>
      <c r="C16" s="15" t="s">
        <v>3</v>
      </c>
      <c r="D16" s="15" t="s">
        <v>21</v>
      </c>
      <c r="E16" s="15"/>
      <c r="F16" s="15"/>
      <c r="G16" s="109">
        <v>129.86699999999999</v>
      </c>
      <c r="H16" s="16">
        <v>129.86099999999999</v>
      </c>
      <c r="I16" s="109">
        <v>58.720999999999997</v>
      </c>
      <c r="J16" s="16">
        <v>54.622999999999998</v>
      </c>
      <c r="K16" s="16">
        <v>36.073</v>
      </c>
      <c r="L16" s="16">
        <v>129.863</v>
      </c>
      <c r="M16" s="16">
        <f t="shared" si="2"/>
        <v>350.41999999999996</v>
      </c>
      <c r="N16" s="71">
        <v>3577.22</v>
      </c>
      <c r="O16" s="71">
        <v>3632.82</v>
      </c>
      <c r="P16" s="71">
        <v>1666.67</v>
      </c>
      <c r="Q16" s="71">
        <v>1690</v>
      </c>
      <c r="R16" s="125">
        <f t="shared" si="3"/>
        <v>248117.39684999993</v>
      </c>
      <c r="S16" s="72">
        <f t="shared" si="4"/>
        <v>248105.93354999996</v>
      </c>
      <c r="T16" s="125">
        <f t="shared" si="0"/>
        <v>112189.40654999997</v>
      </c>
      <c r="U16" s="72">
        <f t="shared" si="5"/>
        <v>104359.97264999998</v>
      </c>
      <c r="V16" s="72">
        <f t="shared" si="6"/>
        <v>70083.345860000001</v>
      </c>
      <c r="W16" s="72">
        <f t="shared" si="1"/>
        <v>252300.43366000001</v>
      </c>
      <c r="X16" s="72">
        <f t="shared" si="7"/>
        <v>674849.68571999995</v>
      </c>
      <c r="Y16" s="17"/>
      <c r="Z16" s="17"/>
      <c r="AA16" s="17"/>
      <c r="AB16" s="53"/>
      <c r="AC16" s="53"/>
    </row>
    <row r="17" spans="1:29" s="54" customFormat="1" ht="48.75" customHeight="1">
      <c r="A17" s="14" t="s">
        <v>13</v>
      </c>
      <c r="B17" s="15" t="s">
        <v>14</v>
      </c>
      <c r="C17" s="15" t="s">
        <v>3</v>
      </c>
      <c r="D17" s="15" t="s">
        <v>22</v>
      </c>
      <c r="E17" s="15"/>
      <c r="F17" s="15"/>
      <c r="G17" s="109">
        <v>68.391000000000005</v>
      </c>
      <c r="H17" s="16">
        <v>67.203000000000003</v>
      </c>
      <c r="I17" s="109">
        <v>33.591999999999999</v>
      </c>
      <c r="J17" s="16">
        <v>24.303000000000001</v>
      </c>
      <c r="K17" s="16">
        <v>18.998000000000001</v>
      </c>
      <c r="L17" s="16">
        <v>68.394000000000005</v>
      </c>
      <c r="M17" s="16">
        <f t="shared" si="2"/>
        <v>178.89800000000002</v>
      </c>
      <c r="N17" s="71">
        <v>3577.22</v>
      </c>
      <c r="O17" s="71">
        <v>3632.82</v>
      </c>
      <c r="P17" s="71">
        <v>1300</v>
      </c>
      <c r="Q17" s="71">
        <v>1370</v>
      </c>
      <c r="R17" s="125">
        <f t="shared" si="3"/>
        <v>155741.35302000001</v>
      </c>
      <c r="S17" s="72">
        <f t="shared" si="4"/>
        <v>153036.01566</v>
      </c>
      <c r="T17" s="125">
        <f t="shared" si="0"/>
        <v>76496.37423999999</v>
      </c>
      <c r="U17" s="72">
        <f t="shared" si="5"/>
        <v>55343.27766</v>
      </c>
      <c r="V17" s="72">
        <f t="shared" si="6"/>
        <v>42989.054360000009</v>
      </c>
      <c r="W17" s="72">
        <f t="shared" si="1"/>
        <v>154763.31108000001</v>
      </c>
      <c r="X17" s="72">
        <f t="shared" si="7"/>
        <v>406131.65876000002</v>
      </c>
      <c r="Y17" s="17"/>
      <c r="Z17" s="17"/>
      <c r="AA17" s="17"/>
      <c r="AB17" s="53"/>
      <c r="AC17" s="53"/>
    </row>
    <row r="18" spans="1:29" s="54" customFormat="1" ht="48.75" customHeight="1">
      <c r="A18" s="14" t="s">
        <v>13</v>
      </c>
      <c r="B18" s="15" t="s">
        <v>14</v>
      </c>
      <c r="C18" s="15" t="s">
        <v>3</v>
      </c>
      <c r="D18" s="15" t="s">
        <v>23</v>
      </c>
      <c r="E18" s="15"/>
      <c r="F18" s="15"/>
      <c r="G18" s="109">
        <v>281.49599999999998</v>
      </c>
      <c r="H18" s="16">
        <v>298.20600000000002</v>
      </c>
      <c r="I18" s="109">
        <v>136.84399999999999</v>
      </c>
      <c r="J18" s="16">
        <v>109.801</v>
      </c>
      <c r="K18" s="16">
        <v>81.741</v>
      </c>
      <c r="L18" s="16">
        <v>293.32900000000001</v>
      </c>
      <c r="M18" s="16">
        <f t="shared" si="2"/>
        <v>783.077</v>
      </c>
      <c r="N18" s="71">
        <v>3577.22</v>
      </c>
      <c r="O18" s="71">
        <v>3632.82</v>
      </c>
      <c r="P18" s="71">
        <v>1530</v>
      </c>
      <c r="Q18" s="71">
        <v>1550</v>
      </c>
      <c r="R18" s="125">
        <f t="shared" si="3"/>
        <v>576284.2411199999</v>
      </c>
      <c r="S18" s="72">
        <f t="shared" si="4"/>
        <v>610493.28732</v>
      </c>
      <c r="T18" s="125">
        <f t="shared" si="0"/>
        <v>280149.77367999998</v>
      </c>
      <c r="U18" s="72">
        <f t="shared" si="5"/>
        <v>224786.80321999997</v>
      </c>
      <c r="V18" s="72">
        <f t="shared" si="6"/>
        <v>170251.78962000003</v>
      </c>
      <c r="W18" s="72">
        <f t="shared" si="1"/>
        <v>610951.5077800001</v>
      </c>
      <c r="X18" s="72">
        <f t="shared" si="7"/>
        <v>1616483.3879400003</v>
      </c>
      <c r="Y18" s="17"/>
      <c r="Z18" s="17"/>
      <c r="AA18" s="17"/>
      <c r="AB18" s="53"/>
      <c r="AC18" s="53"/>
    </row>
    <row r="19" spans="1:29" s="54" customFormat="1" ht="48.75" customHeight="1">
      <c r="A19" s="14" t="s">
        <v>13</v>
      </c>
      <c r="B19" s="15" t="s">
        <v>14</v>
      </c>
      <c r="C19" s="15" t="s">
        <v>3</v>
      </c>
      <c r="D19" s="15" t="s">
        <v>24</v>
      </c>
      <c r="E19" s="15"/>
      <c r="F19" s="15"/>
      <c r="G19" s="109">
        <v>679.57899999999995</v>
      </c>
      <c r="H19" s="16">
        <v>689.31299999999999</v>
      </c>
      <c r="I19" s="109">
        <v>329.315</v>
      </c>
      <c r="J19" s="16">
        <v>289.06700000000001</v>
      </c>
      <c r="K19" s="16">
        <v>168.49600000000001</v>
      </c>
      <c r="L19" s="16">
        <v>689.30100000000004</v>
      </c>
      <c r="M19" s="16">
        <f t="shared" si="2"/>
        <v>1836.1770000000001</v>
      </c>
      <c r="N19" s="71">
        <v>3577.22</v>
      </c>
      <c r="O19" s="71">
        <v>3632.82</v>
      </c>
      <c r="P19" s="71">
        <v>1375</v>
      </c>
      <c r="Q19" s="71">
        <v>1450</v>
      </c>
      <c r="R19" s="125">
        <f t="shared" si="3"/>
        <v>1496582.4653799997</v>
      </c>
      <c r="S19" s="72">
        <f t="shared" si="4"/>
        <v>1518018.8748599999</v>
      </c>
      <c r="T19" s="125">
        <f t="shared" si="0"/>
        <v>725224.07929999998</v>
      </c>
      <c r="U19" s="72">
        <f t="shared" si="5"/>
        <v>636589.12873999996</v>
      </c>
      <c r="V19" s="72">
        <f t="shared" si="6"/>
        <v>367796.43872000003</v>
      </c>
      <c r="W19" s="72">
        <f t="shared" si="1"/>
        <v>1504620.0088200001</v>
      </c>
      <c r="X19" s="72">
        <f t="shared" si="7"/>
        <v>4027024.45114</v>
      </c>
      <c r="Y19" s="17"/>
      <c r="Z19" s="17"/>
      <c r="AA19" s="17"/>
      <c r="AB19" s="53"/>
      <c r="AC19" s="53"/>
    </row>
    <row r="20" spans="1:29" s="54" customFormat="1" ht="48.75" customHeight="1">
      <c r="A20" s="14" t="s">
        <v>13</v>
      </c>
      <c r="B20" s="15" t="s">
        <v>14</v>
      </c>
      <c r="C20" s="15" t="s">
        <v>3</v>
      </c>
      <c r="D20" s="15" t="s">
        <v>25</v>
      </c>
      <c r="E20" s="15"/>
      <c r="F20" s="15"/>
      <c r="G20" s="109">
        <v>83.870999999999995</v>
      </c>
      <c r="H20" s="16">
        <v>91.185000000000002</v>
      </c>
      <c r="I20" s="109">
        <v>40.582999999999998</v>
      </c>
      <c r="J20" s="16">
        <v>35.296999999999997</v>
      </c>
      <c r="K20" s="16">
        <v>23.297999999999998</v>
      </c>
      <c r="L20" s="16">
        <v>90.792000000000002</v>
      </c>
      <c r="M20" s="16">
        <f t="shared" si="2"/>
        <v>240.572</v>
      </c>
      <c r="N20" s="71">
        <v>3458.36</v>
      </c>
      <c r="O20" s="71">
        <v>3458.36</v>
      </c>
      <c r="P20" s="71">
        <v>1485</v>
      </c>
      <c r="Q20" s="71">
        <v>1550</v>
      </c>
      <c r="R20" s="125">
        <f t="shared" si="3"/>
        <v>165507.67655999999</v>
      </c>
      <c r="S20" s="72">
        <f t="shared" si="4"/>
        <v>179940.8316</v>
      </c>
      <c r="T20" s="125">
        <f t="shared" si="0"/>
        <v>80084.868880000009</v>
      </c>
      <c r="U20" s="72">
        <f t="shared" si="5"/>
        <v>69653.687919999997</v>
      </c>
      <c r="V20" s="72">
        <f t="shared" si="6"/>
        <v>44460.971279999998</v>
      </c>
      <c r="W20" s="72">
        <f t="shared" si="1"/>
        <v>173263.82112000001</v>
      </c>
      <c r="X20" s="72">
        <f t="shared" si="7"/>
        <v>467319.31192000001</v>
      </c>
      <c r="Y20" s="17"/>
      <c r="Z20" s="17"/>
      <c r="AA20" s="17"/>
      <c r="AB20" s="53"/>
      <c r="AC20" s="53"/>
    </row>
    <row r="21" spans="1:29" s="54" customFormat="1" ht="48.75" customHeight="1">
      <c r="A21" s="14" t="s">
        <v>13</v>
      </c>
      <c r="B21" s="15" t="s">
        <v>14</v>
      </c>
      <c r="C21" s="15" t="s">
        <v>3</v>
      </c>
      <c r="D21" s="15" t="s">
        <v>26</v>
      </c>
      <c r="E21" s="15"/>
      <c r="F21" s="15"/>
      <c r="G21" s="109">
        <v>785.79300000000001</v>
      </c>
      <c r="H21" s="16">
        <v>800.59699999999998</v>
      </c>
      <c r="I21" s="109">
        <v>380.435</v>
      </c>
      <c r="J21" s="16">
        <v>350.32099999999997</v>
      </c>
      <c r="K21" s="16">
        <v>187.22</v>
      </c>
      <c r="L21" s="16">
        <v>780.29399999999998</v>
      </c>
      <c r="M21" s="16">
        <f t="shared" si="2"/>
        <v>2118.4319999999998</v>
      </c>
      <c r="N21" s="71">
        <v>3577.22</v>
      </c>
      <c r="O21" s="71">
        <v>3632.82</v>
      </c>
      <c r="P21" s="71">
        <v>1485</v>
      </c>
      <c r="Q21" s="71">
        <v>1550</v>
      </c>
      <c r="R21" s="125">
        <f t="shared" si="3"/>
        <v>1644051.8304599999</v>
      </c>
      <c r="S21" s="72">
        <f t="shared" si="4"/>
        <v>1675025.0553399997</v>
      </c>
      <c r="T21" s="125">
        <f t="shared" si="0"/>
        <v>795953.71569999994</v>
      </c>
      <c r="U21" s="72">
        <f t="shared" si="5"/>
        <v>732948.6026199999</v>
      </c>
      <c r="V21" s="72">
        <f t="shared" si="6"/>
        <v>389945.56040000002</v>
      </c>
      <c r="W21" s="72">
        <f t="shared" si="1"/>
        <v>1625211.9490800002</v>
      </c>
      <c r="X21" s="72">
        <f t="shared" si="7"/>
        <v>4423131.1674399991</v>
      </c>
      <c r="Y21" s="17"/>
      <c r="Z21" s="17"/>
      <c r="AA21" s="17"/>
      <c r="AB21" s="53"/>
      <c r="AC21" s="53"/>
    </row>
    <row r="22" spans="1:29" s="54" customFormat="1" ht="58.5" customHeight="1">
      <c r="A22" s="14" t="s">
        <v>27</v>
      </c>
      <c r="B22" s="15" t="s">
        <v>28</v>
      </c>
      <c r="C22" s="15" t="s">
        <v>3</v>
      </c>
      <c r="D22" s="15" t="s">
        <v>365</v>
      </c>
      <c r="E22" s="15" t="s">
        <v>366</v>
      </c>
      <c r="F22" s="15"/>
      <c r="G22" s="109">
        <v>400</v>
      </c>
      <c r="H22" s="16">
        <v>474.32000000000005</v>
      </c>
      <c r="I22" s="109">
        <v>264.68</v>
      </c>
      <c r="J22" s="16">
        <v>250.23000000000002</v>
      </c>
      <c r="K22" s="16">
        <v>55</v>
      </c>
      <c r="L22" s="16">
        <v>440.32</v>
      </c>
      <c r="M22" s="16">
        <f t="shared" si="2"/>
        <v>1219.8700000000001</v>
      </c>
      <c r="N22" s="71">
        <v>2236.63</v>
      </c>
      <c r="O22" s="71">
        <v>2531.6</v>
      </c>
      <c r="P22" s="71">
        <v>1710</v>
      </c>
      <c r="Q22" s="71">
        <v>1780</v>
      </c>
      <c r="R22" s="125">
        <f t="shared" si="3"/>
        <v>210652.00000000006</v>
      </c>
      <c r="S22" s="72">
        <f t="shared" si="4"/>
        <v>249791.14160000009</v>
      </c>
      <c r="T22" s="125">
        <f t="shared" si="0"/>
        <v>139388.42840000003</v>
      </c>
      <c r="U22" s="72">
        <f t="shared" si="5"/>
        <v>131778.62490000002</v>
      </c>
      <c r="V22" s="72">
        <f t="shared" si="6"/>
        <v>41337.999999999993</v>
      </c>
      <c r="W22" s="72">
        <f t="shared" si="1"/>
        <v>330944.51199999993</v>
      </c>
      <c r="X22" s="72">
        <f t="shared" si="7"/>
        <v>753852.27850000001</v>
      </c>
      <c r="Y22" s="17"/>
      <c r="Z22" s="17"/>
      <c r="AA22" s="17"/>
      <c r="AB22" s="53"/>
      <c r="AC22" s="53"/>
    </row>
    <row r="23" spans="1:29" s="96" customFormat="1" ht="96.75" customHeight="1" outlineLevel="2">
      <c r="A23" s="89" t="s">
        <v>424</v>
      </c>
      <c r="B23" s="90" t="s">
        <v>425</v>
      </c>
      <c r="C23" s="90" t="s">
        <v>3</v>
      </c>
      <c r="D23" s="90" t="s">
        <v>30</v>
      </c>
      <c r="E23" s="90"/>
      <c r="F23" s="90" t="s">
        <v>459</v>
      </c>
      <c r="G23" s="110"/>
      <c r="H23" s="91"/>
      <c r="I23" s="110"/>
      <c r="J23" s="91"/>
      <c r="K23" s="91"/>
      <c r="L23" s="91"/>
      <c r="M23" s="91">
        <f t="shared" si="2"/>
        <v>0</v>
      </c>
      <c r="N23" s="92">
        <v>2694.95</v>
      </c>
      <c r="O23" s="92">
        <v>2933.8205681818176</v>
      </c>
      <c r="P23" s="92">
        <v>1330</v>
      </c>
      <c r="Q23" s="92">
        <v>1383.2</v>
      </c>
      <c r="R23" s="126">
        <f t="shared" si="3"/>
        <v>0</v>
      </c>
      <c r="S23" s="93">
        <f t="shared" si="4"/>
        <v>0</v>
      </c>
      <c r="T23" s="126">
        <f t="shared" si="0"/>
        <v>0</v>
      </c>
      <c r="U23" s="93">
        <f t="shared" si="5"/>
        <v>0</v>
      </c>
      <c r="V23" s="93">
        <f t="shared" si="6"/>
        <v>0</v>
      </c>
      <c r="W23" s="93">
        <f t="shared" si="1"/>
        <v>0</v>
      </c>
      <c r="X23" s="93">
        <f t="shared" si="7"/>
        <v>0</v>
      </c>
      <c r="Y23" s="94"/>
      <c r="Z23" s="94"/>
      <c r="AA23" s="94"/>
      <c r="AB23" s="95"/>
      <c r="AC23" s="95"/>
    </row>
    <row r="24" spans="1:29" s="54" customFormat="1" ht="48.75" customHeight="1">
      <c r="A24" s="14" t="s">
        <v>31</v>
      </c>
      <c r="B24" s="15" t="s">
        <v>32</v>
      </c>
      <c r="C24" s="15" t="s">
        <v>3</v>
      </c>
      <c r="D24" s="15" t="s">
        <v>29</v>
      </c>
      <c r="E24" s="15"/>
      <c r="F24" s="15"/>
      <c r="G24" s="109">
        <v>367</v>
      </c>
      <c r="H24" s="16">
        <v>378.00700000000001</v>
      </c>
      <c r="I24" s="109">
        <v>133</v>
      </c>
      <c r="J24" s="16">
        <v>133.107</v>
      </c>
      <c r="K24" s="16">
        <v>25</v>
      </c>
      <c r="L24" s="16">
        <v>225</v>
      </c>
      <c r="M24" s="16">
        <f t="shared" si="2"/>
        <v>761.11400000000003</v>
      </c>
      <c r="N24" s="71">
        <v>3114.28</v>
      </c>
      <c r="O24" s="71">
        <v>3211.01</v>
      </c>
      <c r="P24" s="71">
        <v>1710</v>
      </c>
      <c r="Q24" s="71">
        <v>1780</v>
      </c>
      <c r="R24" s="125">
        <f t="shared" si="3"/>
        <v>515370.76000000007</v>
      </c>
      <c r="S24" s="72">
        <f t="shared" si="4"/>
        <v>530827.66996000009</v>
      </c>
      <c r="T24" s="125">
        <f t="shared" si="0"/>
        <v>186769.24000000002</v>
      </c>
      <c r="U24" s="72">
        <f t="shared" si="5"/>
        <v>186919.49796000004</v>
      </c>
      <c r="V24" s="72">
        <f t="shared" si="6"/>
        <v>35775.250000000007</v>
      </c>
      <c r="W24" s="72">
        <f t="shared" si="1"/>
        <v>321977.25000000006</v>
      </c>
      <c r="X24" s="72">
        <f t="shared" si="7"/>
        <v>1075499.6679200002</v>
      </c>
      <c r="Y24" s="17"/>
      <c r="Z24" s="17"/>
      <c r="AA24" s="17"/>
      <c r="AB24" s="53"/>
      <c r="AC24" s="53"/>
    </row>
    <row r="25" spans="1:29" s="54" customFormat="1" ht="48.75" customHeight="1">
      <c r="A25" s="14" t="s">
        <v>33</v>
      </c>
      <c r="B25" s="15" t="s">
        <v>34</v>
      </c>
      <c r="C25" s="15" t="s">
        <v>3</v>
      </c>
      <c r="D25" s="15" t="s">
        <v>29</v>
      </c>
      <c r="E25" s="15"/>
      <c r="F25" s="15"/>
      <c r="G25" s="109">
        <v>26215.43</v>
      </c>
      <c r="H25" s="16">
        <v>27286.2</v>
      </c>
      <c r="I25" s="109">
        <v>10431.48</v>
      </c>
      <c r="J25" s="16">
        <v>12745.04</v>
      </c>
      <c r="K25" s="16">
        <v>4344.3500000000004</v>
      </c>
      <c r="L25" s="16">
        <v>17236.52</v>
      </c>
      <c r="M25" s="16">
        <f t="shared" si="2"/>
        <v>61612.11</v>
      </c>
      <c r="N25" s="71">
        <v>2984.44</v>
      </c>
      <c r="O25" s="71">
        <v>3143.84</v>
      </c>
      <c r="P25" s="71">
        <v>1450</v>
      </c>
      <c r="Q25" s="71">
        <v>1530</v>
      </c>
      <c r="R25" s="125">
        <f t="shared" si="3"/>
        <v>40226004.409200005</v>
      </c>
      <c r="S25" s="72">
        <f t="shared" si="4"/>
        <v>41869036.728</v>
      </c>
      <c r="T25" s="125">
        <f t="shared" si="0"/>
        <v>16006480.1712</v>
      </c>
      <c r="U25" s="72">
        <f>(N25-P25)*J25+0.01</f>
        <v>19556499.187600005</v>
      </c>
      <c r="V25" s="72">
        <f t="shared" si="6"/>
        <v>7011085.8040000014</v>
      </c>
      <c r="W25" s="72">
        <f t="shared" si="1"/>
        <v>27816985.436800003</v>
      </c>
      <c r="X25" s="72">
        <f t="shared" si="7"/>
        <v>96253607.15640001</v>
      </c>
      <c r="Y25" s="17"/>
      <c r="Z25" s="17"/>
      <c r="AA25" s="17"/>
      <c r="AB25" s="53"/>
      <c r="AC25" s="53"/>
    </row>
    <row r="26" spans="1:29" s="54" customFormat="1" ht="48.75" customHeight="1">
      <c r="A26" s="14" t="s">
        <v>33</v>
      </c>
      <c r="B26" s="15" t="s">
        <v>34</v>
      </c>
      <c r="C26" s="15" t="s">
        <v>3</v>
      </c>
      <c r="D26" s="15" t="s">
        <v>35</v>
      </c>
      <c r="E26" s="15"/>
      <c r="F26" s="15"/>
      <c r="G26" s="109">
        <v>2320.48</v>
      </c>
      <c r="H26" s="16">
        <v>2417.2739999999999</v>
      </c>
      <c r="I26" s="109">
        <v>605.35</v>
      </c>
      <c r="J26" s="16">
        <v>947.03699999999992</v>
      </c>
      <c r="K26" s="16">
        <v>451.34</v>
      </c>
      <c r="L26" s="16">
        <v>1667.37</v>
      </c>
      <c r="M26" s="16">
        <f t="shared" si="2"/>
        <v>5483.0209999999997</v>
      </c>
      <c r="N26" s="71">
        <v>2593.8000000000002</v>
      </c>
      <c r="O26" s="71">
        <v>2748.43</v>
      </c>
      <c r="P26" s="71">
        <v>1530</v>
      </c>
      <c r="Q26" s="71">
        <v>1600</v>
      </c>
      <c r="R26" s="125">
        <f t="shared" si="3"/>
        <v>2468526.6240000003</v>
      </c>
      <c r="S26" s="72">
        <f t="shared" si="4"/>
        <v>2571496.0812000004</v>
      </c>
      <c r="T26" s="125">
        <f t="shared" si="0"/>
        <v>643971.33000000019</v>
      </c>
      <c r="U26" s="72">
        <f t="shared" si="5"/>
        <v>1007457.9606000001</v>
      </c>
      <c r="V26" s="72">
        <f t="shared" si="6"/>
        <v>518332.3961999999</v>
      </c>
      <c r="W26" s="72">
        <f t="shared" si="1"/>
        <v>1914857.7290999996</v>
      </c>
      <c r="X26" s="72">
        <f t="shared" si="7"/>
        <v>6012144.1671000002</v>
      </c>
      <c r="Y26" s="17"/>
      <c r="Z26" s="17"/>
      <c r="AA26" s="17"/>
      <c r="AB26" s="53"/>
      <c r="AC26" s="53"/>
    </row>
    <row r="27" spans="1:29" s="1" customFormat="1" ht="58.5" customHeight="1">
      <c r="A27" s="14">
        <v>2907001458</v>
      </c>
      <c r="B27" s="15" t="s">
        <v>310</v>
      </c>
      <c r="C27" s="15" t="s">
        <v>3</v>
      </c>
      <c r="D27" s="15" t="s">
        <v>35</v>
      </c>
      <c r="E27" s="15"/>
      <c r="F27" s="15" t="s">
        <v>461</v>
      </c>
      <c r="G27" s="109">
        <f>0+24.3664424207075*1.02635</f>
        <v>25.008498178493145</v>
      </c>
      <c r="H27" s="16">
        <v>0</v>
      </c>
      <c r="I27" s="109">
        <f>24.3664424207075</f>
        <v>24.3664424207075</v>
      </c>
      <c r="J27" s="16">
        <v>0</v>
      </c>
      <c r="K27" s="16">
        <f>10.8059509953176+4.3664424207075+25.008</f>
        <v>40.180393416025098</v>
      </c>
      <c r="L27" s="16">
        <v>28.027830829934093</v>
      </c>
      <c r="M27" s="16">
        <f t="shared" si="2"/>
        <v>68.208224245959187</v>
      </c>
      <c r="N27" s="71">
        <v>3656.22</v>
      </c>
      <c r="O27" s="71">
        <v>3807.47</v>
      </c>
      <c r="P27" s="71">
        <v>1782</v>
      </c>
      <c r="Q27" s="71">
        <v>1860</v>
      </c>
      <c r="R27" s="125">
        <f t="shared" si="3"/>
        <v>46871.427456095415</v>
      </c>
      <c r="S27" s="72">
        <f t="shared" si="4"/>
        <v>0</v>
      </c>
      <c r="T27" s="125">
        <f t="shared" si="0"/>
        <v>45668.073713738406</v>
      </c>
      <c r="U27" s="72">
        <f t="shared" si="5"/>
        <v>0</v>
      </c>
      <c r="V27" s="72">
        <f>(O27-Q27)*10.8059509953176+(4.3664424207075+25.008)*(N27-P27)</f>
        <v>76098.432858589571</v>
      </c>
      <c r="W27" s="72">
        <f t="shared" si="1"/>
        <v>54583.359706371739</v>
      </c>
      <c r="X27" s="72">
        <f t="shared" si="7"/>
        <v>130681.7925649613</v>
      </c>
      <c r="Y27" s="17"/>
      <c r="Z27" s="17"/>
      <c r="AA27" s="17"/>
      <c r="AB27" s="130"/>
      <c r="AC27" s="130"/>
    </row>
    <row r="28" spans="1:29" s="54" customFormat="1" ht="14.25" customHeight="1">
      <c r="A28" s="14"/>
      <c r="B28" s="15"/>
      <c r="C28" s="15"/>
      <c r="D28" s="15"/>
      <c r="E28" s="15"/>
      <c r="F28" s="15"/>
      <c r="G28" s="109"/>
      <c r="H28" s="29"/>
      <c r="I28" s="109"/>
      <c r="J28" s="29"/>
      <c r="K28" s="29"/>
      <c r="L28" s="29"/>
      <c r="M28" s="16"/>
      <c r="N28" s="86"/>
      <c r="O28" s="86"/>
      <c r="P28" s="86"/>
      <c r="Q28" s="86"/>
      <c r="R28" s="125"/>
      <c r="S28" s="72"/>
      <c r="T28" s="125"/>
      <c r="U28" s="72"/>
      <c r="V28" s="72"/>
      <c r="W28" s="72"/>
      <c r="X28" s="72"/>
      <c r="Y28" s="17"/>
      <c r="Z28" s="17"/>
      <c r="AA28" s="17"/>
      <c r="AB28" s="53"/>
      <c r="AC28" s="53"/>
    </row>
    <row r="29" spans="1:29" s="54" customFormat="1" ht="47.25" customHeight="1">
      <c r="A29" s="14" t="s">
        <v>36</v>
      </c>
      <c r="B29" s="15" t="s">
        <v>37</v>
      </c>
      <c r="C29" s="15" t="s">
        <v>312</v>
      </c>
      <c r="D29" s="15" t="s">
        <v>320</v>
      </c>
      <c r="E29" s="15"/>
      <c r="F29" s="15" t="s">
        <v>321</v>
      </c>
      <c r="G29" s="109">
        <v>495.6</v>
      </c>
      <c r="H29" s="16">
        <v>453.21799999999996</v>
      </c>
      <c r="I29" s="109">
        <v>250.53</v>
      </c>
      <c r="J29" s="16">
        <v>269.47000000000003</v>
      </c>
      <c r="K29" s="16">
        <v>73.69</v>
      </c>
      <c r="L29" s="16">
        <v>423.73</v>
      </c>
      <c r="M29" s="16">
        <f t="shared" si="2"/>
        <v>1220.1079999999999</v>
      </c>
      <c r="N29" s="71">
        <v>6955.94</v>
      </c>
      <c r="O29" s="71">
        <v>6955.94</v>
      </c>
      <c r="P29" s="71">
        <v>1270</v>
      </c>
      <c r="Q29" s="71">
        <v>1333.33</v>
      </c>
      <c r="R29" s="125">
        <f>(N29-P29)*G29</f>
        <v>2817951.8640000001</v>
      </c>
      <c r="S29" s="72">
        <f t="shared" si="4"/>
        <v>2576970.3549199994</v>
      </c>
      <c r="T29" s="125">
        <f>(N29-P29)*I29</f>
        <v>1424498.5481999998</v>
      </c>
      <c r="U29" s="72">
        <f t="shared" si="5"/>
        <v>1532190.2518</v>
      </c>
      <c r="V29" s="72">
        <f>(O29-Q29)*K29</f>
        <v>414330.13089999999</v>
      </c>
      <c r="W29" s="72">
        <f>(O29-Q29)*L29</f>
        <v>2382468.5353000001</v>
      </c>
      <c r="X29" s="72">
        <f t="shared" si="7"/>
        <v>6905959.2729199994</v>
      </c>
      <c r="Y29" s="17"/>
      <c r="Z29" s="17"/>
      <c r="AA29" s="17"/>
      <c r="AB29" s="53"/>
      <c r="AC29" s="53"/>
    </row>
    <row r="30" spans="1:29" s="54" customFormat="1" ht="47.25" customHeight="1">
      <c r="A30" s="14" t="s">
        <v>36</v>
      </c>
      <c r="B30" s="15" t="s">
        <v>37</v>
      </c>
      <c r="C30" s="15" t="s">
        <v>312</v>
      </c>
      <c r="D30" s="15" t="s">
        <v>313</v>
      </c>
      <c r="E30" s="15"/>
      <c r="F30" s="15" t="s">
        <v>314</v>
      </c>
      <c r="G30" s="109">
        <v>1822.67</v>
      </c>
      <c r="H30" s="16">
        <v>1455.029</v>
      </c>
      <c r="I30" s="109">
        <v>921.35</v>
      </c>
      <c r="J30" s="16">
        <v>963.55100000000004</v>
      </c>
      <c r="K30" s="16">
        <v>286.02</v>
      </c>
      <c r="L30" s="16">
        <v>1644.61</v>
      </c>
      <c r="M30" s="16">
        <f t="shared" si="2"/>
        <v>4349.21</v>
      </c>
      <c r="N30" s="71">
        <v>6954.62</v>
      </c>
      <c r="O30" s="71">
        <v>6954.62</v>
      </c>
      <c r="P30" s="71">
        <v>1270</v>
      </c>
      <c r="Q30" s="71">
        <v>1333.33</v>
      </c>
      <c r="R30" s="125">
        <f>(N30-P30)*G30</f>
        <v>10361186.3354</v>
      </c>
      <c r="S30" s="72">
        <f t="shared" si="4"/>
        <v>8271286.9539799998</v>
      </c>
      <c r="T30" s="125">
        <f>(N30-P30)*I30</f>
        <v>5237524.6370000001</v>
      </c>
      <c r="U30" s="72">
        <f t="shared" si="5"/>
        <v>5477421.2856200002</v>
      </c>
      <c r="V30" s="72">
        <f>(O30-Q30)*K30</f>
        <v>1607801.3657999998</v>
      </c>
      <c r="W30" s="72">
        <f>(O30-Q30)*L30</f>
        <v>9244829.7468999997</v>
      </c>
      <c r="X30" s="72">
        <f t="shared" si="7"/>
        <v>24601339.352299999</v>
      </c>
      <c r="Y30" s="17"/>
      <c r="Z30" s="17"/>
      <c r="AA30" s="17"/>
      <c r="AB30" s="53"/>
      <c r="AC30" s="53"/>
    </row>
    <row r="31" spans="1:29" s="54" customFormat="1" ht="47.25" customHeight="1">
      <c r="A31" s="14" t="s">
        <v>36</v>
      </c>
      <c r="B31" s="15" t="s">
        <v>37</v>
      </c>
      <c r="C31" s="15" t="s">
        <v>312</v>
      </c>
      <c r="D31" s="15" t="s">
        <v>317</v>
      </c>
      <c r="E31" s="15"/>
      <c r="F31" s="15"/>
      <c r="G31" s="109">
        <v>3005.54</v>
      </c>
      <c r="H31" s="16">
        <v>3117.4490000000001</v>
      </c>
      <c r="I31" s="109">
        <v>1519.28</v>
      </c>
      <c r="J31" s="16">
        <v>1564.549</v>
      </c>
      <c r="K31" s="16">
        <v>368.95</v>
      </c>
      <c r="L31" s="16">
        <v>2121.46</v>
      </c>
      <c r="M31" s="16">
        <f t="shared" si="2"/>
        <v>7172.4079999999994</v>
      </c>
      <c r="N31" s="71">
        <v>8849.3799999999992</v>
      </c>
      <c r="O31" s="71">
        <v>8849.3799999999992</v>
      </c>
      <c r="P31" s="71">
        <v>1665</v>
      </c>
      <c r="Q31" s="71">
        <v>1733.33</v>
      </c>
      <c r="R31" s="125">
        <f>(N31-P31)*G31</f>
        <v>21592941.465199996</v>
      </c>
      <c r="S31" s="72">
        <f t="shared" si="4"/>
        <v>22396938.246619999</v>
      </c>
      <c r="T31" s="125">
        <f>(N31-P31)*I31</f>
        <v>10915084.846399998</v>
      </c>
      <c r="U31" s="72">
        <f>(N31-P31)*J31+0.01</f>
        <v>11240314.554619998</v>
      </c>
      <c r="V31" s="72">
        <f>(O31-Q31)*K31</f>
        <v>2625466.6474999995</v>
      </c>
      <c r="W31" s="72">
        <f>(O31-Q31)*L31</f>
        <v>15096415.432999998</v>
      </c>
      <c r="X31" s="72">
        <f t="shared" si="7"/>
        <v>51359134.881739996</v>
      </c>
      <c r="Y31" s="17"/>
      <c r="Z31" s="17"/>
      <c r="AA31" s="17"/>
      <c r="AB31" s="53"/>
      <c r="AC31" s="53"/>
    </row>
    <row r="32" spans="1:29" s="54" customFormat="1" ht="47.25" customHeight="1">
      <c r="A32" s="14" t="s">
        <v>36</v>
      </c>
      <c r="B32" s="15" t="s">
        <v>37</v>
      </c>
      <c r="C32" s="15" t="s">
        <v>312</v>
      </c>
      <c r="D32" s="15" t="s">
        <v>315</v>
      </c>
      <c r="E32" s="15"/>
      <c r="F32" s="15" t="s">
        <v>316</v>
      </c>
      <c r="G32" s="109">
        <v>188.06</v>
      </c>
      <c r="H32" s="16">
        <v>148.97200000000001</v>
      </c>
      <c r="I32" s="109">
        <v>95.06</v>
      </c>
      <c r="J32" s="16">
        <v>101.446</v>
      </c>
      <c r="K32" s="16">
        <v>35.729999999999997</v>
      </c>
      <c r="L32" s="16">
        <v>205.45</v>
      </c>
      <c r="M32" s="16">
        <f t="shared" si="2"/>
        <v>491.59800000000001</v>
      </c>
      <c r="N32" s="71">
        <v>10407.68</v>
      </c>
      <c r="O32" s="71">
        <v>10755.51</v>
      </c>
      <c r="P32" s="71">
        <v>1410</v>
      </c>
      <c r="Q32" s="71">
        <v>1483.33</v>
      </c>
      <c r="R32" s="125">
        <f>(N32-P32)*G32</f>
        <v>1692103.7008</v>
      </c>
      <c r="S32" s="72">
        <f t="shared" si="4"/>
        <v>1340402.3849600002</v>
      </c>
      <c r="T32" s="125">
        <f>(N32-P32)*I32</f>
        <v>855319.4608</v>
      </c>
      <c r="U32" s="72">
        <f t="shared" si="5"/>
        <v>912778.64528000006</v>
      </c>
      <c r="V32" s="72">
        <f>(O32-Q32)*K32</f>
        <v>331294.9914</v>
      </c>
      <c r="W32" s="72">
        <f>(O32-Q32)*L32</f>
        <v>1904969.3810000001</v>
      </c>
      <c r="X32" s="72">
        <f t="shared" si="7"/>
        <v>4489445.40264</v>
      </c>
      <c r="Y32" s="17"/>
      <c r="Z32" s="17"/>
      <c r="AA32" s="17"/>
      <c r="AB32" s="53"/>
      <c r="AC32" s="53"/>
    </row>
    <row r="33" spans="1:29" s="54" customFormat="1" ht="47.25" customHeight="1">
      <c r="A33" s="14" t="s">
        <v>36</v>
      </c>
      <c r="B33" s="15" t="s">
        <v>37</v>
      </c>
      <c r="C33" s="15" t="s">
        <v>312</v>
      </c>
      <c r="D33" s="15" t="s">
        <v>318</v>
      </c>
      <c r="E33" s="15"/>
      <c r="F33" s="15" t="s">
        <v>319</v>
      </c>
      <c r="G33" s="109">
        <v>181.17</v>
      </c>
      <c r="H33" s="16">
        <v>163.59299999999999</v>
      </c>
      <c r="I33" s="109">
        <v>91.58</v>
      </c>
      <c r="J33" s="16">
        <v>107.303</v>
      </c>
      <c r="K33" s="16">
        <v>33.6</v>
      </c>
      <c r="L33" s="16">
        <v>193.18</v>
      </c>
      <c r="M33" s="16">
        <f t="shared" si="2"/>
        <v>497.67599999999999</v>
      </c>
      <c r="N33" s="71">
        <v>9904.32</v>
      </c>
      <c r="O33" s="71">
        <v>9997.0499999999993</v>
      </c>
      <c r="P33" s="71">
        <v>1270</v>
      </c>
      <c r="Q33" s="71">
        <v>1333.33</v>
      </c>
      <c r="R33" s="125">
        <f>(N33-P33)*G33</f>
        <v>1564279.7543999997</v>
      </c>
      <c r="S33" s="72">
        <f t="shared" si="4"/>
        <v>1412514.31176</v>
      </c>
      <c r="T33" s="125">
        <f>(N33-P33)*I33</f>
        <v>790731.02559999994</v>
      </c>
      <c r="U33" s="72">
        <f t="shared" si="5"/>
        <v>926488.43895999994</v>
      </c>
      <c r="V33" s="72">
        <f>(O33-Q33)*K33</f>
        <v>291100.99199999997</v>
      </c>
      <c r="W33" s="72">
        <f>(O33-Q33)*L33</f>
        <v>1673657.4295999999</v>
      </c>
      <c r="X33" s="72">
        <f t="shared" si="7"/>
        <v>4303761.1723199999</v>
      </c>
      <c r="Y33" s="17"/>
      <c r="Z33" s="17"/>
      <c r="AA33" s="17"/>
      <c r="AB33" s="53"/>
      <c r="AC33" s="53"/>
    </row>
    <row r="34" spans="1:29" s="54" customFormat="1" ht="14.25" customHeight="1">
      <c r="A34" s="14"/>
      <c r="B34" s="15"/>
      <c r="C34" s="15"/>
      <c r="D34" s="15"/>
      <c r="E34" s="15"/>
      <c r="F34" s="15"/>
      <c r="G34" s="109"/>
      <c r="H34" s="29"/>
      <c r="I34" s="109"/>
      <c r="J34" s="29"/>
      <c r="K34" s="29"/>
      <c r="L34" s="29"/>
      <c r="M34" s="16"/>
      <c r="N34" s="86"/>
      <c r="O34" s="86"/>
      <c r="P34" s="86"/>
      <c r="Q34" s="86"/>
      <c r="R34" s="125"/>
      <c r="S34" s="72"/>
      <c r="T34" s="125"/>
      <c r="U34" s="72"/>
      <c r="V34" s="72"/>
      <c r="W34" s="72"/>
      <c r="X34" s="72"/>
      <c r="Y34" s="17"/>
      <c r="Z34" s="17"/>
      <c r="AA34" s="17"/>
      <c r="AB34" s="53"/>
      <c r="AC34" s="53"/>
    </row>
    <row r="35" spans="1:29" s="54" customFormat="1" ht="41.25" customHeight="1">
      <c r="A35" s="14" t="s">
        <v>100</v>
      </c>
      <c r="B35" s="15" t="s">
        <v>101</v>
      </c>
      <c r="C35" s="15" t="s">
        <v>235</v>
      </c>
      <c r="D35" s="15" t="s">
        <v>236</v>
      </c>
      <c r="E35" s="15"/>
      <c r="F35" s="15"/>
      <c r="G35" s="109">
        <v>115</v>
      </c>
      <c r="H35" s="16">
        <v>116.42800000000001</v>
      </c>
      <c r="I35" s="109">
        <v>61</v>
      </c>
      <c r="J35" s="16">
        <v>48.879000000000005</v>
      </c>
      <c r="K35" s="16">
        <v>23</v>
      </c>
      <c r="L35" s="16">
        <v>119</v>
      </c>
      <c r="M35" s="16">
        <f t="shared" si="2"/>
        <v>307.30700000000002</v>
      </c>
      <c r="N35" s="71">
        <v>3651.58</v>
      </c>
      <c r="O35" s="71">
        <v>3651.58</v>
      </c>
      <c r="P35" s="71">
        <v>1266.67</v>
      </c>
      <c r="Q35" s="71">
        <v>1340</v>
      </c>
      <c r="R35" s="125">
        <f t="shared" ref="R35:R43" si="8">(N35-P35)*G35</f>
        <v>274264.64999999997</v>
      </c>
      <c r="S35" s="72">
        <f t="shared" si="4"/>
        <v>277670.30148000002</v>
      </c>
      <c r="T35" s="125">
        <f t="shared" ref="T35:T43" si="9">(N35-P35)*I35</f>
        <v>145479.50999999998</v>
      </c>
      <c r="U35" s="72">
        <f t="shared" si="5"/>
        <v>116572.01589000001</v>
      </c>
      <c r="V35" s="72">
        <f t="shared" ref="V35:V43" si="10">(O35-Q35)*K35</f>
        <v>53166.34</v>
      </c>
      <c r="W35" s="72">
        <f t="shared" ref="W35:W43" si="11">(O35-Q35)*L35</f>
        <v>275078.02</v>
      </c>
      <c r="X35" s="72">
        <f t="shared" si="7"/>
        <v>722486.67737000005</v>
      </c>
      <c r="Y35" s="17"/>
      <c r="Z35" s="17"/>
      <c r="AA35" s="17"/>
      <c r="AB35" s="53"/>
      <c r="AC35" s="53"/>
    </row>
    <row r="36" spans="1:29" s="54" customFormat="1" ht="54" customHeight="1">
      <c r="A36" s="14" t="s">
        <v>100</v>
      </c>
      <c r="B36" s="15" t="s">
        <v>101</v>
      </c>
      <c r="C36" s="15" t="s">
        <v>235</v>
      </c>
      <c r="D36" s="15" t="s">
        <v>237</v>
      </c>
      <c r="E36" s="15"/>
      <c r="F36" s="15"/>
      <c r="G36" s="109">
        <v>495</v>
      </c>
      <c r="H36" s="16">
        <v>488.68</v>
      </c>
      <c r="I36" s="109">
        <v>196</v>
      </c>
      <c r="J36" s="16">
        <v>212.94799999999998</v>
      </c>
      <c r="K36" s="16">
        <v>64</v>
      </c>
      <c r="L36" s="16">
        <v>369</v>
      </c>
      <c r="M36" s="16">
        <f t="shared" si="2"/>
        <v>1134.6279999999999</v>
      </c>
      <c r="N36" s="71">
        <v>3651.58</v>
      </c>
      <c r="O36" s="71">
        <v>3651.58</v>
      </c>
      <c r="P36" s="71">
        <v>1666.67</v>
      </c>
      <c r="Q36" s="71">
        <v>1670</v>
      </c>
      <c r="R36" s="125">
        <f t="shared" si="8"/>
        <v>982530.45</v>
      </c>
      <c r="S36" s="72">
        <f t="shared" si="4"/>
        <v>969985.81879999989</v>
      </c>
      <c r="T36" s="125">
        <f t="shared" si="9"/>
        <v>389042.36</v>
      </c>
      <c r="U36" s="72">
        <f t="shared" si="5"/>
        <v>422682.61467999994</v>
      </c>
      <c r="V36" s="72">
        <f t="shared" si="10"/>
        <v>126821.12</v>
      </c>
      <c r="W36" s="72">
        <f t="shared" si="11"/>
        <v>731203.02</v>
      </c>
      <c r="X36" s="72">
        <f t="shared" si="7"/>
        <v>2250692.5734799998</v>
      </c>
      <c r="Y36" s="17"/>
      <c r="Z36" s="17"/>
      <c r="AA36" s="17"/>
      <c r="AB36" s="53"/>
      <c r="AC36" s="53"/>
    </row>
    <row r="37" spans="1:29" s="54" customFormat="1" ht="85.5" customHeight="1">
      <c r="A37" s="14" t="s">
        <v>100</v>
      </c>
      <c r="B37" s="15" t="s">
        <v>101</v>
      </c>
      <c r="C37" s="15" t="s">
        <v>235</v>
      </c>
      <c r="D37" s="15" t="s">
        <v>238</v>
      </c>
      <c r="E37" s="15"/>
      <c r="F37" s="15" t="s">
        <v>443</v>
      </c>
      <c r="G37" s="109">
        <v>5308</v>
      </c>
      <c r="H37" s="16">
        <v>4957.1929999999993</v>
      </c>
      <c r="I37" s="109">
        <v>1794</v>
      </c>
      <c r="J37" s="16">
        <v>2078.239</v>
      </c>
      <c r="K37" s="16">
        <v>680</v>
      </c>
      <c r="L37" s="16">
        <v>4166</v>
      </c>
      <c r="M37" s="16">
        <f t="shared" si="2"/>
        <v>11881.431999999999</v>
      </c>
      <c r="N37" s="71">
        <v>3651.58</v>
      </c>
      <c r="O37" s="71">
        <f>3651.58*0+5026.27</f>
        <v>5026.2700000000004</v>
      </c>
      <c r="P37" s="71">
        <v>1666.67</v>
      </c>
      <c r="Q37" s="71">
        <v>1670</v>
      </c>
      <c r="R37" s="125">
        <f t="shared" si="8"/>
        <v>10535902.279999999</v>
      </c>
      <c r="S37" s="72">
        <f t="shared" si="4"/>
        <v>9839581.9576299973</v>
      </c>
      <c r="T37" s="125">
        <f t="shared" si="9"/>
        <v>3560928.5399999996</v>
      </c>
      <c r="U37" s="72">
        <f t="shared" si="5"/>
        <v>4125117.3734899997</v>
      </c>
      <c r="V37" s="72">
        <f t="shared" si="10"/>
        <v>2282263.6</v>
      </c>
      <c r="W37" s="72">
        <f t="shared" si="11"/>
        <v>13982220.820000002</v>
      </c>
      <c r="X37" s="72">
        <f>S37+U37+V37+W37</f>
        <v>30229183.751120001</v>
      </c>
      <c r="Y37" s="17"/>
      <c r="Z37" s="17"/>
      <c r="AA37" s="17"/>
      <c r="AB37" s="53"/>
      <c r="AC37" s="53"/>
    </row>
    <row r="38" spans="1:29" s="54" customFormat="1" ht="57" customHeight="1">
      <c r="A38" s="14" t="s">
        <v>239</v>
      </c>
      <c r="B38" s="15" t="s">
        <v>240</v>
      </c>
      <c r="C38" s="15" t="s">
        <v>235</v>
      </c>
      <c r="D38" s="15" t="s">
        <v>241</v>
      </c>
      <c r="E38" s="15"/>
      <c r="F38" s="15"/>
      <c r="G38" s="109">
        <v>40.53</v>
      </c>
      <c r="H38" s="16">
        <v>40.53</v>
      </c>
      <c r="I38" s="109">
        <v>20.28</v>
      </c>
      <c r="J38" s="16">
        <v>20.245999999999999</v>
      </c>
      <c r="K38" s="16">
        <v>6.76</v>
      </c>
      <c r="L38" s="16">
        <v>40.53</v>
      </c>
      <c r="M38" s="16">
        <f t="shared" si="2"/>
        <v>108.066</v>
      </c>
      <c r="N38" s="71">
        <v>10506.46</v>
      </c>
      <c r="O38" s="71">
        <v>11378.57</v>
      </c>
      <c r="P38" s="71">
        <v>1720</v>
      </c>
      <c r="Q38" s="71">
        <v>1800</v>
      </c>
      <c r="R38" s="125">
        <f t="shared" si="8"/>
        <v>356115.22379999998</v>
      </c>
      <c r="S38" s="72">
        <f t="shared" si="4"/>
        <v>356115.22379999998</v>
      </c>
      <c r="T38" s="125">
        <f t="shared" si="9"/>
        <v>178189.4088</v>
      </c>
      <c r="U38" s="72">
        <f t="shared" si="5"/>
        <v>177890.66915999996</v>
      </c>
      <c r="V38" s="72">
        <f t="shared" si="10"/>
        <v>64751.133199999997</v>
      </c>
      <c r="W38" s="72">
        <f t="shared" si="11"/>
        <v>388219.44209999999</v>
      </c>
      <c r="X38" s="72">
        <f t="shared" si="7"/>
        <v>986976.46825999999</v>
      </c>
      <c r="Y38" s="17"/>
      <c r="Z38" s="17"/>
      <c r="AA38" s="17"/>
      <c r="AB38" s="53"/>
      <c r="AC38" s="53"/>
    </row>
    <row r="39" spans="1:29" s="54" customFormat="1" ht="57" customHeight="1">
      <c r="A39" s="14" t="s">
        <v>239</v>
      </c>
      <c r="B39" s="15" t="s">
        <v>240</v>
      </c>
      <c r="C39" s="15" t="s">
        <v>235</v>
      </c>
      <c r="D39" s="15" t="s">
        <v>242</v>
      </c>
      <c r="E39" s="15"/>
      <c r="F39" s="15"/>
      <c r="G39" s="109">
        <v>607.02599999999995</v>
      </c>
      <c r="H39" s="16">
        <v>607.02600000000007</v>
      </c>
      <c r="I39" s="109">
        <v>282.916</v>
      </c>
      <c r="J39" s="16">
        <v>302.55700000000002</v>
      </c>
      <c r="K39" s="16">
        <v>32.142000000000003</v>
      </c>
      <c r="L39" s="16">
        <v>607.02599999999995</v>
      </c>
      <c r="M39" s="16">
        <f t="shared" si="2"/>
        <v>1548.7510000000002</v>
      </c>
      <c r="N39" s="71">
        <v>3446.33</v>
      </c>
      <c r="O39" s="71">
        <v>4372.46</v>
      </c>
      <c r="P39" s="71">
        <v>1720</v>
      </c>
      <c r="Q39" s="71">
        <v>1800</v>
      </c>
      <c r="R39" s="125">
        <f t="shared" si="8"/>
        <v>1047927.1945799999</v>
      </c>
      <c r="S39" s="72">
        <f t="shared" si="4"/>
        <v>1047927.1945800001</v>
      </c>
      <c r="T39" s="125">
        <f t="shared" si="9"/>
        <v>488406.37827999995</v>
      </c>
      <c r="U39" s="72">
        <f t="shared" si="5"/>
        <v>522313.22581000003</v>
      </c>
      <c r="V39" s="72">
        <f t="shared" si="10"/>
        <v>82684.009320000012</v>
      </c>
      <c r="W39" s="72">
        <f t="shared" si="11"/>
        <v>1561550.10396</v>
      </c>
      <c r="X39" s="72">
        <f t="shared" si="7"/>
        <v>3214474.5336699998</v>
      </c>
      <c r="Y39" s="17"/>
      <c r="Z39" s="17"/>
      <c r="AA39" s="17"/>
      <c r="AB39" s="53"/>
      <c r="AC39" s="53"/>
    </row>
    <row r="40" spans="1:29" s="54" customFormat="1" ht="57" customHeight="1">
      <c r="A40" s="14" t="s">
        <v>239</v>
      </c>
      <c r="B40" s="15" t="s">
        <v>240</v>
      </c>
      <c r="C40" s="15" t="s">
        <v>235</v>
      </c>
      <c r="D40" s="15" t="s">
        <v>243</v>
      </c>
      <c r="E40" s="15"/>
      <c r="F40" s="15"/>
      <c r="G40" s="109">
        <v>93.983000000000004</v>
      </c>
      <c r="H40" s="16">
        <v>94.167000000000002</v>
      </c>
      <c r="I40" s="109">
        <v>56.323</v>
      </c>
      <c r="J40" s="16">
        <v>43.988999999999997</v>
      </c>
      <c r="K40" s="16">
        <v>6.0380000000000003</v>
      </c>
      <c r="L40" s="16">
        <v>94.165999999999997</v>
      </c>
      <c r="M40" s="16">
        <f t="shared" si="2"/>
        <v>238.36</v>
      </c>
      <c r="N40" s="71">
        <v>7771.69</v>
      </c>
      <c r="O40" s="71">
        <v>8767.69</v>
      </c>
      <c r="P40" s="71">
        <v>2000</v>
      </c>
      <c r="Q40" s="71">
        <v>2004</v>
      </c>
      <c r="R40" s="125">
        <f t="shared" si="8"/>
        <v>542440.74127</v>
      </c>
      <c r="S40" s="72">
        <f t="shared" si="4"/>
        <v>543502.73222999997</v>
      </c>
      <c r="T40" s="125">
        <f t="shared" si="9"/>
        <v>325078.89587000001</v>
      </c>
      <c r="U40" s="72">
        <f t="shared" si="5"/>
        <v>253890.87140999996</v>
      </c>
      <c r="V40" s="72">
        <f t="shared" si="10"/>
        <v>40839.160220000005</v>
      </c>
      <c r="W40" s="72">
        <f t="shared" si="11"/>
        <v>636909.63254000002</v>
      </c>
      <c r="X40" s="72">
        <f t="shared" si="7"/>
        <v>1475142.3964</v>
      </c>
      <c r="Y40" s="17"/>
      <c r="Z40" s="17"/>
      <c r="AA40" s="17"/>
      <c r="AB40" s="53"/>
      <c r="AC40" s="53"/>
    </row>
    <row r="41" spans="1:29" s="54" customFormat="1" ht="57" customHeight="1">
      <c r="A41" s="14" t="s">
        <v>239</v>
      </c>
      <c r="B41" s="15" t="s">
        <v>240</v>
      </c>
      <c r="C41" s="15" t="s">
        <v>235</v>
      </c>
      <c r="D41" s="15" t="s">
        <v>244</v>
      </c>
      <c r="E41" s="15"/>
      <c r="F41" s="15"/>
      <c r="G41" s="109">
        <v>106.92</v>
      </c>
      <c r="H41" s="16">
        <v>97.826999999999998</v>
      </c>
      <c r="I41" s="109">
        <v>42.326999999999998</v>
      </c>
      <c r="J41" s="16">
        <v>44.896999999999998</v>
      </c>
      <c r="K41" s="16">
        <v>14.762</v>
      </c>
      <c r="L41" s="16">
        <v>106.92</v>
      </c>
      <c r="M41" s="16">
        <f t="shared" si="2"/>
        <v>264.40600000000001</v>
      </c>
      <c r="N41" s="71">
        <v>4592.76</v>
      </c>
      <c r="O41" s="71">
        <v>5900.48</v>
      </c>
      <c r="P41" s="71">
        <v>1520</v>
      </c>
      <c r="Q41" s="71">
        <v>1600</v>
      </c>
      <c r="R41" s="125">
        <f t="shared" si="8"/>
        <v>328539.49920000002</v>
      </c>
      <c r="S41" s="72">
        <f t="shared" si="4"/>
        <v>300598.89251999999</v>
      </c>
      <c r="T41" s="125">
        <f t="shared" si="9"/>
        <v>130060.71252</v>
      </c>
      <c r="U41" s="72">
        <f t="shared" si="5"/>
        <v>137957.70572</v>
      </c>
      <c r="V41" s="72">
        <f t="shared" si="10"/>
        <v>63483.685759999993</v>
      </c>
      <c r="W41" s="72">
        <f t="shared" si="11"/>
        <v>459807.32159999997</v>
      </c>
      <c r="X41" s="72">
        <f t="shared" si="7"/>
        <v>961847.60559999989</v>
      </c>
      <c r="Y41" s="17"/>
      <c r="Z41" s="17"/>
      <c r="AA41" s="17"/>
      <c r="AB41" s="53"/>
      <c r="AC41" s="53"/>
    </row>
    <row r="42" spans="1:29" s="54" customFormat="1" ht="57" customHeight="1">
      <c r="A42" s="14" t="s">
        <v>245</v>
      </c>
      <c r="B42" s="15" t="s">
        <v>246</v>
      </c>
      <c r="C42" s="15" t="s">
        <v>235</v>
      </c>
      <c r="D42" s="15" t="s">
        <v>247</v>
      </c>
      <c r="E42" s="15"/>
      <c r="F42" s="15"/>
      <c r="G42" s="109">
        <v>310.5</v>
      </c>
      <c r="H42" s="16">
        <v>310.52</v>
      </c>
      <c r="I42" s="109">
        <v>155.25</v>
      </c>
      <c r="J42" s="16">
        <v>155.26</v>
      </c>
      <c r="K42" s="16">
        <v>51.75</v>
      </c>
      <c r="L42" s="16">
        <v>310.5</v>
      </c>
      <c r="M42" s="16">
        <f t="shared" si="2"/>
        <v>828.03</v>
      </c>
      <c r="N42" s="71">
        <v>2894.9</v>
      </c>
      <c r="O42" s="71">
        <v>2951.04</v>
      </c>
      <c r="P42" s="71">
        <v>1940</v>
      </c>
      <c r="Q42" s="71">
        <v>2004</v>
      </c>
      <c r="R42" s="125">
        <f t="shared" si="8"/>
        <v>296496.45</v>
      </c>
      <c r="S42" s="72">
        <f t="shared" si="4"/>
        <v>296515.54800000001</v>
      </c>
      <c r="T42" s="125">
        <f t="shared" si="9"/>
        <v>148248.22500000001</v>
      </c>
      <c r="U42" s="72">
        <f t="shared" si="5"/>
        <v>148257.774</v>
      </c>
      <c r="V42" s="72">
        <f t="shared" si="10"/>
        <v>49009.32</v>
      </c>
      <c r="W42" s="72">
        <f t="shared" si="11"/>
        <v>294055.92</v>
      </c>
      <c r="X42" s="72">
        <f t="shared" si="7"/>
        <v>787838.56200000003</v>
      </c>
      <c r="Y42" s="17"/>
      <c r="Z42" s="17"/>
      <c r="AA42" s="17"/>
      <c r="AB42" s="53"/>
      <c r="AC42" s="53"/>
    </row>
    <row r="43" spans="1:29" s="54" customFormat="1" ht="57" customHeight="1">
      <c r="A43" s="14" t="s">
        <v>248</v>
      </c>
      <c r="B43" s="15" t="s">
        <v>249</v>
      </c>
      <c r="C43" s="15" t="s">
        <v>235</v>
      </c>
      <c r="D43" s="15" t="s">
        <v>250</v>
      </c>
      <c r="E43" s="15"/>
      <c r="F43" s="15"/>
      <c r="G43" s="109">
        <v>438.78</v>
      </c>
      <c r="H43" s="16">
        <v>411.36</v>
      </c>
      <c r="I43" s="109">
        <v>219.39</v>
      </c>
      <c r="J43" s="16">
        <v>205.505</v>
      </c>
      <c r="K43" s="16">
        <v>62.68</v>
      </c>
      <c r="L43" s="16">
        <v>376.1</v>
      </c>
      <c r="M43" s="16">
        <f t="shared" si="2"/>
        <v>1055.645</v>
      </c>
      <c r="N43" s="71">
        <v>3186.08</v>
      </c>
      <c r="O43" s="71">
        <v>3186.08</v>
      </c>
      <c r="P43" s="71">
        <v>1940</v>
      </c>
      <c r="Q43" s="71">
        <v>2004</v>
      </c>
      <c r="R43" s="125">
        <f t="shared" si="8"/>
        <v>546754.98239999998</v>
      </c>
      <c r="S43" s="72">
        <f t="shared" si="4"/>
        <v>512587.46879999997</v>
      </c>
      <c r="T43" s="125">
        <f t="shared" si="9"/>
        <v>273377.49119999999</v>
      </c>
      <c r="U43" s="72">
        <f t="shared" si="5"/>
        <v>256075.67039999997</v>
      </c>
      <c r="V43" s="72">
        <f t="shared" si="10"/>
        <v>74092.774399999995</v>
      </c>
      <c r="W43" s="72">
        <f t="shared" si="11"/>
        <v>444580.288</v>
      </c>
      <c r="X43" s="72">
        <f t="shared" si="7"/>
        <v>1287336.2016</v>
      </c>
      <c r="Y43" s="17"/>
      <c r="Z43" s="17"/>
      <c r="AA43" s="17"/>
      <c r="AB43" s="53"/>
      <c r="AC43" s="53"/>
    </row>
    <row r="44" spans="1:29" s="54" customFormat="1" ht="14.25" customHeight="1">
      <c r="A44" s="14"/>
      <c r="B44" s="15"/>
      <c r="C44" s="15"/>
      <c r="D44" s="15"/>
      <c r="E44" s="15"/>
      <c r="F44" s="15"/>
      <c r="G44" s="109"/>
      <c r="H44" s="29"/>
      <c r="I44" s="109"/>
      <c r="J44" s="29"/>
      <c r="K44" s="29"/>
      <c r="L44" s="29"/>
      <c r="M44" s="16"/>
      <c r="N44" s="86"/>
      <c r="O44" s="86"/>
      <c r="P44" s="86"/>
      <c r="Q44" s="86"/>
      <c r="R44" s="125"/>
      <c r="S44" s="72"/>
      <c r="T44" s="125"/>
      <c r="U44" s="72"/>
      <c r="V44" s="72"/>
      <c r="W44" s="72"/>
      <c r="X44" s="72"/>
      <c r="Y44" s="17"/>
      <c r="Z44" s="17"/>
      <c r="AA44" s="17"/>
      <c r="AB44" s="53"/>
      <c r="AC44" s="53"/>
    </row>
    <row r="45" spans="1:29" s="54" customFormat="1" ht="120.75" customHeight="1">
      <c r="A45" s="14" t="s">
        <v>39</v>
      </c>
      <c r="B45" s="15" t="s">
        <v>40</v>
      </c>
      <c r="C45" s="15" t="s">
        <v>323</v>
      </c>
      <c r="D45" s="15" t="s">
        <v>333</v>
      </c>
      <c r="E45" s="15"/>
      <c r="F45" s="15"/>
      <c r="G45" s="109">
        <v>7313.77</v>
      </c>
      <c r="H45" s="16">
        <v>7345.9400000000005</v>
      </c>
      <c r="I45" s="109">
        <v>4732.4399999999996</v>
      </c>
      <c r="J45" s="16">
        <v>4761.1880000000001</v>
      </c>
      <c r="K45" s="16">
        <v>2151.1</v>
      </c>
      <c r="L45" s="16">
        <v>7313.77</v>
      </c>
      <c r="M45" s="16">
        <f t="shared" si="2"/>
        <v>21571.998</v>
      </c>
      <c r="N45" s="71">
        <v>3632.06</v>
      </c>
      <c r="O45" s="71">
        <v>5511.11</v>
      </c>
      <c r="P45" s="71">
        <v>1656</v>
      </c>
      <c r="Q45" s="71">
        <v>1720</v>
      </c>
      <c r="R45" s="125">
        <f t="shared" ref="R45:R50" si="12">(N45-P45)*G45</f>
        <v>14452448.3462</v>
      </c>
      <c r="S45" s="72">
        <f t="shared" si="4"/>
        <v>14516018.1964</v>
      </c>
      <c r="T45" s="125">
        <f t="shared" ref="T45:T50" si="13">(N45-P45)*I45</f>
        <v>9351585.3863999993</v>
      </c>
      <c r="U45" s="72">
        <f t="shared" si="5"/>
        <v>9408393.1592800003</v>
      </c>
      <c r="V45" s="72">
        <f t="shared" ref="V45:V50" si="14">(O45-Q45)*K45</f>
        <v>8155056.720999999</v>
      </c>
      <c r="W45" s="72">
        <f t="shared" ref="W45:W50" si="15">(O45-Q45)*L45</f>
        <v>27727306.5847</v>
      </c>
      <c r="X45" s="72">
        <f t="shared" si="7"/>
        <v>59806774.661379993</v>
      </c>
      <c r="Y45" s="17"/>
      <c r="Z45" s="17"/>
      <c r="AA45" s="17"/>
      <c r="AB45" s="53"/>
      <c r="AC45" s="53"/>
    </row>
    <row r="46" spans="1:29" s="54" customFormat="1" ht="54.75" customHeight="1">
      <c r="A46" s="14" t="s">
        <v>36</v>
      </c>
      <c r="B46" s="15" t="s">
        <v>37</v>
      </c>
      <c r="C46" s="15" t="s">
        <v>323</v>
      </c>
      <c r="D46" s="15" t="s">
        <v>324</v>
      </c>
      <c r="E46" s="15"/>
      <c r="F46" s="15" t="s">
        <v>325</v>
      </c>
      <c r="G46" s="109">
        <v>958.99</v>
      </c>
      <c r="H46" s="16">
        <v>827.23599999999999</v>
      </c>
      <c r="I46" s="109">
        <v>1106.53</v>
      </c>
      <c r="J46" s="16">
        <v>2430.4810000000002</v>
      </c>
      <c r="K46" s="16">
        <v>343.4</v>
      </c>
      <c r="L46" s="16">
        <v>2060.42</v>
      </c>
      <c r="M46" s="16">
        <f t="shared" si="2"/>
        <v>5661.5370000000003</v>
      </c>
      <c r="N46" s="71">
        <v>6577.06</v>
      </c>
      <c r="O46" s="71">
        <v>6577.06</v>
      </c>
      <c r="P46" s="71">
        <v>1516.67</v>
      </c>
      <c r="Q46" s="71">
        <v>1575</v>
      </c>
      <c r="R46" s="125">
        <f t="shared" si="12"/>
        <v>4852863.4061000003</v>
      </c>
      <c r="S46" s="72">
        <f t="shared" si="4"/>
        <v>4186136.7820400004</v>
      </c>
      <c r="T46" s="125">
        <f t="shared" si="13"/>
        <v>5599473.3467000006</v>
      </c>
      <c r="U46" s="72">
        <f t="shared" si="5"/>
        <v>12299181.747590002</v>
      </c>
      <c r="V46" s="72">
        <f t="shared" si="14"/>
        <v>1717707.4040000001</v>
      </c>
      <c r="W46" s="72">
        <f t="shared" si="15"/>
        <v>10306344.465200001</v>
      </c>
      <c r="X46" s="72">
        <f t="shared" si="7"/>
        <v>28509370.398830004</v>
      </c>
      <c r="Y46" s="17"/>
      <c r="Z46" s="17"/>
      <c r="AA46" s="17"/>
      <c r="AB46" s="53"/>
      <c r="AC46" s="53"/>
    </row>
    <row r="47" spans="1:29" s="54" customFormat="1" ht="54.75" customHeight="1">
      <c r="A47" s="14" t="s">
        <v>327</v>
      </c>
      <c r="B47" s="15" t="s">
        <v>328</v>
      </c>
      <c r="C47" s="15" t="s">
        <v>323</v>
      </c>
      <c r="D47" s="15" t="s">
        <v>329</v>
      </c>
      <c r="E47" s="15"/>
      <c r="F47" s="15" t="s">
        <v>331</v>
      </c>
      <c r="G47" s="109">
        <v>530.77200000000005</v>
      </c>
      <c r="H47" s="16">
        <v>537.99</v>
      </c>
      <c r="I47" s="109">
        <v>353.84800000000001</v>
      </c>
      <c r="J47" s="16">
        <v>358.66</v>
      </c>
      <c r="K47" s="16">
        <v>176.97</v>
      </c>
      <c r="L47" s="16">
        <v>532.81299999999999</v>
      </c>
      <c r="M47" s="16">
        <f t="shared" si="2"/>
        <v>1606.433</v>
      </c>
      <c r="N47" s="71">
        <v>6499.21</v>
      </c>
      <c r="O47" s="71">
        <v>7275.59</v>
      </c>
      <c r="P47" s="71">
        <v>1656</v>
      </c>
      <c r="Q47" s="71">
        <v>1720</v>
      </c>
      <c r="R47" s="125">
        <f t="shared" si="12"/>
        <v>2570640.2581200004</v>
      </c>
      <c r="S47" s="72">
        <f t="shared" si="4"/>
        <v>2605598.5479000001</v>
      </c>
      <c r="T47" s="125">
        <f t="shared" si="13"/>
        <v>1713760.1720800002</v>
      </c>
      <c r="U47" s="72">
        <f t="shared" si="5"/>
        <v>1737065.6986000002</v>
      </c>
      <c r="V47" s="72">
        <f t="shared" si="14"/>
        <v>983172.76230000006</v>
      </c>
      <c r="W47" s="72">
        <f t="shared" si="15"/>
        <v>2960090.57467</v>
      </c>
      <c r="X47" s="72">
        <f t="shared" si="7"/>
        <v>8285927.58347</v>
      </c>
      <c r="Y47" s="17"/>
      <c r="Z47" s="17"/>
      <c r="AA47" s="17"/>
      <c r="AB47" s="53"/>
      <c r="AC47" s="53"/>
    </row>
    <row r="48" spans="1:29" s="54" customFormat="1" ht="54.75" customHeight="1">
      <c r="A48" s="14" t="s">
        <v>327</v>
      </c>
      <c r="B48" s="15" t="s">
        <v>328</v>
      </c>
      <c r="C48" s="15" t="s">
        <v>323</v>
      </c>
      <c r="D48" s="15" t="s">
        <v>330</v>
      </c>
      <c r="E48" s="15"/>
      <c r="F48" s="15" t="s">
        <v>331</v>
      </c>
      <c r="G48" s="109">
        <v>523.50400000000002</v>
      </c>
      <c r="H48" s="16">
        <v>514.85900000000004</v>
      </c>
      <c r="I48" s="109">
        <v>346.47500000000002</v>
      </c>
      <c r="J48" s="16">
        <v>346.37599999999998</v>
      </c>
      <c r="K48" s="16">
        <v>171.08699999999999</v>
      </c>
      <c r="L48" s="16">
        <v>519.66399999999999</v>
      </c>
      <c r="M48" s="16">
        <f t="shared" si="2"/>
        <v>1551.9860000000001</v>
      </c>
      <c r="N48" s="71">
        <v>7065.94</v>
      </c>
      <c r="O48" s="71">
        <v>8159.85</v>
      </c>
      <c r="P48" s="71">
        <v>1820</v>
      </c>
      <c r="Q48" s="71">
        <v>1890</v>
      </c>
      <c r="R48" s="125">
        <f t="shared" si="12"/>
        <v>2746270.5737600001</v>
      </c>
      <c r="S48" s="72">
        <f t="shared" si="4"/>
        <v>2700919.42246</v>
      </c>
      <c r="T48" s="125">
        <f t="shared" si="13"/>
        <v>1817587.0615000001</v>
      </c>
      <c r="U48" s="72">
        <f t="shared" si="5"/>
        <v>1817067.7134399998</v>
      </c>
      <c r="V48" s="72">
        <f t="shared" si="14"/>
        <v>1072689.8269499999</v>
      </c>
      <c r="W48" s="72">
        <f t="shared" si="15"/>
        <v>3258215.3304000003</v>
      </c>
      <c r="X48" s="72">
        <f t="shared" si="7"/>
        <v>8848892.2932500001</v>
      </c>
      <c r="Y48" s="17"/>
      <c r="Z48" s="17"/>
      <c r="AA48" s="17"/>
      <c r="AB48" s="53"/>
      <c r="AC48" s="53"/>
    </row>
    <row r="49" spans="1:29" s="54" customFormat="1" ht="54.75" customHeight="1">
      <c r="A49" s="14" t="s">
        <v>43</v>
      </c>
      <c r="B49" s="15" t="s">
        <v>44</v>
      </c>
      <c r="C49" s="15" t="s">
        <v>323</v>
      </c>
      <c r="D49" s="15" t="s">
        <v>332</v>
      </c>
      <c r="E49" s="15"/>
      <c r="F49" s="15"/>
      <c r="G49" s="109">
        <v>3851.63</v>
      </c>
      <c r="H49" s="16">
        <v>3009.99</v>
      </c>
      <c r="I49" s="109">
        <v>1220.83</v>
      </c>
      <c r="J49" s="16">
        <v>1966.65</v>
      </c>
      <c r="K49" s="16">
        <v>507.25</v>
      </c>
      <c r="L49" s="16">
        <v>3017.69</v>
      </c>
      <c r="M49" s="16">
        <f t="shared" si="2"/>
        <v>8501.58</v>
      </c>
      <c r="N49" s="71">
        <v>6299.28</v>
      </c>
      <c r="O49" s="71">
        <v>6713.26</v>
      </c>
      <c r="P49" s="71">
        <v>1220</v>
      </c>
      <c r="Q49" s="71">
        <v>1280</v>
      </c>
      <c r="R49" s="125">
        <f t="shared" si="12"/>
        <v>19563507.226399999</v>
      </c>
      <c r="S49" s="72">
        <f t="shared" si="4"/>
        <v>15288582.007199999</v>
      </c>
      <c r="T49" s="125">
        <f t="shared" si="13"/>
        <v>6200937.4023999991</v>
      </c>
      <c r="U49" s="72">
        <f t="shared" si="5"/>
        <v>9989166.0120000001</v>
      </c>
      <c r="V49" s="72">
        <f t="shared" si="14"/>
        <v>2756021.1350000002</v>
      </c>
      <c r="W49" s="72">
        <f t="shared" si="15"/>
        <v>16395894.3694</v>
      </c>
      <c r="X49" s="72">
        <f t="shared" si="7"/>
        <v>44429663.523599997</v>
      </c>
      <c r="Y49" s="17"/>
      <c r="Z49" s="17"/>
      <c r="AA49" s="17"/>
      <c r="AB49" s="53"/>
      <c r="AC49" s="53"/>
    </row>
    <row r="50" spans="1:29" s="54" customFormat="1" ht="54.75" customHeight="1">
      <c r="A50" s="14" t="s">
        <v>45</v>
      </c>
      <c r="B50" s="15" t="s">
        <v>46</v>
      </c>
      <c r="C50" s="15" t="s">
        <v>323</v>
      </c>
      <c r="D50" s="15" t="s">
        <v>326</v>
      </c>
      <c r="E50" s="15"/>
      <c r="F50" s="15"/>
      <c r="G50" s="109">
        <v>48.51</v>
      </c>
      <c r="H50" s="16">
        <v>48.510000000000005</v>
      </c>
      <c r="I50" s="109">
        <v>32.590000000000003</v>
      </c>
      <c r="J50" s="16">
        <v>31.82</v>
      </c>
      <c r="K50" s="16">
        <v>12.94</v>
      </c>
      <c r="L50" s="16">
        <v>48.51</v>
      </c>
      <c r="M50" s="16">
        <f t="shared" si="2"/>
        <v>141.78</v>
      </c>
      <c r="N50" s="71">
        <v>3981.08</v>
      </c>
      <c r="O50" s="71">
        <v>4362.42</v>
      </c>
      <c r="P50" s="71">
        <v>1380</v>
      </c>
      <c r="Q50" s="71">
        <v>1433.33</v>
      </c>
      <c r="R50" s="125">
        <f t="shared" si="12"/>
        <v>126178.39079999999</v>
      </c>
      <c r="S50" s="72">
        <f t="shared" si="4"/>
        <v>126178.39080000001</v>
      </c>
      <c r="T50" s="125">
        <f t="shared" si="13"/>
        <v>84769.19720000001</v>
      </c>
      <c r="U50" s="72">
        <f t="shared" si="5"/>
        <v>82766.365600000005</v>
      </c>
      <c r="V50" s="72">
        <f t="shared" si="14"/>
        <v>37902.424599999998</v>
      </c>
      <c r="W50" s="72">
        <f t="shared" si="15"/>
        <v>142090.15590000001</v>
      </c>
      <c r="X50" s="72">
        <f t="shared" si="7"/>
        <v>388937.33689999999</v>
      </c>
      <c r="Y50" s="17"/>
      <c r="Z50" s="17"/>
      <c r="AA50" s="17"/>
      <c r="AB50" s="53"/>
      <c r="AC50" s="53"/>
    </row>
    <row r="51" spans="1:29" s="54" customFormat="1" ht="14.25" customHeight="1">
      <c r="A51" s="14"/>
      <c r="B51" s="15"/>
      <c r="C51" s="15"/>
      <c r="D51" s="15"/>
      <c r="E51" s="15"/>
      <c r="F51" s="15"/>
      <c r="G51" s="109"/>
      <c r="H51" s="29"/>
      <c r="I51" s="109"/>
      <c r="J51" s="29"/>
      <c r="K51" s="29"/>
      <c r="L51" s="29"/>
      <c r="M51" s="16"/>
      <c r="N51" s="86"/>
      <c r="O51" s="86"/>
      <c r="P51" s="86"/>
      <c r="Q51" s="86"/>
      <c r="R51" s="125"/>
      <c r="S51" s="72"/>
      <c r="T51" s="125"/>
      <c r="U51" s="72"/>
      <c r="V51" s="72"/>
      <c r="W51" s="72"/>
      <c r="X51" s="72"/>
      <c r="Y51" s="17"/>
      <c r="Z51" s="17"/>
      <c r="AA51" s="17"/>
      <c r="AB51" s="53"/>
      <c r="AC51" s="53"/>
    </row>
    <row r="52" spans="1:29" s="54" customFormat="1" ht="54.75" customHeight="1">
      <c r="A52" s="14" t="s">
        <v>48</v>
      </c>
      <c r="B52" s="15" t="s">
        <v>49</v>
      </c>
      <c r="C52" s="15" t="s">
        <v>47</v>
      </c>
      <c r="D52" s="15" t="s">
        <v>4</v>
      </c>
      <c r="E52" s="15"/>
      <c r="F52" s="15"/>
      <c r="G52" s="109">
        <v>778209</v>
      </c>
      <c r="H52" s="16">
        <v>705618.39999999991</v>
      </c>
      <c r="I52" s="109">
        <v>327814</v>
      </c>
      <c r="J52" s="16">
        <v>387465.92300000007</v>
      </c>
      <c r="K52" s="16">
        <v>151791</v>
      </c>
      <c r="L52" s="16">
        <v>588514</v>
      </c>
      <c r="M52" s="16">
        <f t="shared" si="2"/>
        <v>1833389.3229999999</v>
      </c>
      <c r="N52" s="71">
        <v>1692.38</v>
      </c>
      <c r="O52" s="71">
        <f>1828.93*0+1692.38</f>
        <v>1692.38</v>
      </c>
      <c r="P52" s="71">
        <v>1575</v>
      </c>
      <c r="Q52" s="71">
        <v>1641.67</v>
      </c>
      <c r="R52" s="125">
        <f>(N52-P52)*G52</f>
        <v>91346172.420000091</v>
      </c>
      <c r="S52" s="72">
        <f t="shared" si="4"/>
        <v>82825487.79200007</v>
      </c>
      <c r="T52" s="125">
        <f>(N52-P52)*I52</f>
        <v>38478807.320000038</v>
      </c>
      <c r="U52" s="72">
        <f>(N52-P52)*J52+0.01</f>
        <v>45480750.05174005</v>
      </c>
      <c r="V52" s="72">
        <f>(O52-Q52)*K52</f>
        <v>7697321.6100000059</v>
      </c>
      <c r="W52" s="72">
        <f>(O52-Q52)*L52</f>
        <v>29843544.94000002</v>
      </c>
      <c r="X52" s="72">
        <f t="shared" si="7"/>
        <v>165847104.39374015</v>
      </c>
      <c r="Y52" s="17"/>
      <c r="Z52" s="17"/>
      <c r="AA52" s="17"/>
      <c r="AB52" s="53"/>
      <c r="AC52" s="53"/>
    </row>
    <row r="53" spans="1:29" s="54" customFormat="1" ht="14.25" customHeight="1">
      <c r="A53" s="14"/>
      <c r="B53" s="15"/>
      <c r="C53" s="15"/>
      <c r="D53" s="15"/>
      <c r="E53" s="15"/>
      <c r="F53" s="15"/>
      <c r="G53" s="109"/>
      <c r="H53" s="29"/>
      <c r="I53" s="109"/>
      <c r="J53" s="29"/>
      <c r="K53" s="29"/>
      <c r="L53" s="29"/>
      <c r="M53" s="16"/>
      <c r="N53" s="86"/>
      <c r="O53" s="86"/>
      <c r="P53" s="86"/>
      <c r="Q53" s="86"/>
      <c r="R53" s="125"/>
      <c r="S53" s="72"/>
      <c r="T53" s="125"/>
      <c r="U53" s="72"/>
      <c r="V53" s="72"/>
      <c r="W53" s="72"/>
      <c r="X53" s="72"/>
      <c r="Y53" s="17"/>
      <c r="Z53" s="17"/>
      <c r="AA53" s="17"/>
      <c r="AB53" s="53"/>
      <c r="AC53" s="53"/>
    </row>
    <row r="54" spans="1:29" s="54" customFormat="1" ht="69" customHeight="1">
      <c r="A54" s="14" t="s">
        <v>51</v>
      </c>
      <c r="B54" s="15" t="s">
        <v>52</v>
      </c>
      <c r="C54" s="15" t="s">
        <v>50</v>
      </c>
      <c r="D54" s="15"/>
      <c r="E54" s="15"/>
      <c r="F54" s="15"/>
      <c r="G54" s="109">
        <v>2815.6610000000001</v>
      </c>
      <c r="H54" s="16">
        <v>3040.2889999999998</v>
      </c>
      <c r="I54" s="109">
        <v>848.85799999999995</v>
      </c>
      <c r="J54" s="16">
        <v>1342.5719999999999</v>
      </c>
      <c r="K54" s="16">
        <v>262.512</v>
      </c>
      <c r="L54" s="16">
        <v>2368.9290000000001</v>
      </c>
      <c r="M54" s="16">
        <f t="shared" si="2"/>
        <v>7014.3019999999997</v>
      </c>
      <c r="N54" s="71">
        <v>2099.64</v>
      </c>
      <c r="O54" s="71">
        <v>2197.8200000000002</v>
      </c>
      <c r="P54" s="71">
        <v>1800</v>
      </c>
      <c r="Q54" s="71">
        <v>1900</v>
      </c>
      <c r="R54" s="125">
        <f>(N54-P54)*G54</f>
        <v>843684.66203999962</v>
      </c>
      <c r="S54" s="72">
        <f t="shared" si="4"/>
        <v>910992.19595999958</v>
      </c>
      <c r="T54" s="125">
        <f>(N54-P54)*I54</f>
        <v>254351.81111999988</v>
      </c>
      <c r="U54" s="72">
        <f t="shared" si="5"/>
        <v>402288.27407999977</v>
      </c>
      <c r="V54" s="72">
        <f>(O54-Q54)*K54</f>
        <v>78181.323840000041</v>
      </c>
      <c r="W54" s="72">
        <f>(O54-Q54)*L54</f>
        <v>705514.43478000036</v>
      </c>
      <c r="X54" s="72">
        <f>S54+U54+V54+W54</f>
        <v>2096976.2286599996</v>
      </c>
      <c r="Y54" s="17"/>
      <c r="Z54" s="17"/>
      <c r="AA54" s="17"/>
      <c r="AB54" s="53"/>
      <c r="AC54" s="53"/>
    </row>
    <row r="55" spans="1:29" s="54" customFormat="1" ht="52.5" customHeight="1">
      <c r="A55" s="14" t="s">
        <v>53</v>
      </c>
      <c r="B55" s="15" t="s">
        <v>54</v>
      </c>
      <c r="C55" s="15" t="s">
        <v>50</v>
      </c>
      <c r="D55" s="15" t="s">
        <v>55</v>
      </c>
      <c r="E55" s="15"/>
      <c r="F55" s="15"/>
      <c r="G55" s="109">
        <v>72375.95</v>
      </c>
      <c r="H55" s="16">
        <v>87871.48000000001</v>
      </c>
      <c r="I55" s="109">
        <v>14835.5</v>
      </c>
      <c r="J55" s="16">
        <v>45902.17</v>
      </c>
      <c r="K55" s="16">
        <v>13742.86</v>
      </c>
      <c r="L55" s="16">
        <v>73468.59</v>
      </c>
      <c r="M55" s="16">
        <f t="shared" si="2"/>
        <v>220985.1</v>
      </c>
      <c r="N55" s="71">
        <v>2109.4299999999998</v>
      </c>
      <c r="O55" s="71">
        <v>2379.08</v>
      </c>
      <c r="P55" s="71">
        <v>1893.97</v>
      </c>
      <c r="Q55" s="71">
        <v>1954.17</v>
      </c>
      <c r="R55" s="125">
        <f>(N55-P55)*G55</f>
        <v>15594122.186999986</v>
      </c>
      <c r="S55" s="72">
        <f t="shared" si="4"/>
        <v>18932789.080799986</v>
      </c>
      <c r="T55" s="125">
        <f>(N55-P55)*I55</f>
        <v>3196456.8299999973</v>
      </c>
      <c r="U55" s="72">
        <f t="shared" si="5"/>
        <v>9890081.5481999908</v>
      </c>
      <c r="V55" s="72">
        <f>(O55-Q55)*K55</f>
        <v>5839478.642599998</v>
      </c>
      <c r="W55" s="72">
        <f>(O55-Q55)*L55</f>
        <v>31217538.576899987</v>
      </c>
      <c r="X55" s="72">
        <f t="shared" si="7"/>
        <v>65879887.848499969</v>
      </c>
      <c r="Y55" s="17"/>
      <c r="Z55" s="17"/>
      <c r="AA55" s="17"/>
      <c r="AB55" s="53"/>
      <c r="AC55" s="53"/>
    </row>
    <row r="56" spans="1:29" s="54" customFormat="1" ht="52.5" customHeight="1">
      <c r="A56" s="14" t="s">
        <v>53</v>
      </c>
      <c r="B56" s="15" t="s">
        <v>54</v>
      </c>
      <c r="C56" s="15" t="s">
        <v>50</v>
      </c>
      <c r="D56" s="15" t="s">
        <v>56</v>
      </c>
      <c r="E56" s="15"/>
      <c r="F56" s="15" t="s">
        <v>334</v>
      </c>
      <c r="G56" s="109">
        <v>0</v>
      </c>
      <c r="H56" s="16">
        <v>0</v>
      </c>
      <c r="I56" s="109">
        <v>0</v>
      </c>
      <c r="J56" s="16">
        <v>0</v>
      </c>
      <c r="K56" s="16">
        <v>5459.23</v>
      </c>
      <c r="L56" s="16">
        <v>28533.65</v>
      </c>
      <c r="M56" s="16">
        <f t="shared" si="2"/>
        <v>33992.880000000005</v>
      </c>
      <c r="N56" s="71">
        <v>1893.97</v>
      </c>
      <c r="O56" s="71">
        <v>2470.73</v>
      </c>
      <c r="P56" s="71">
        <v>1893.97</v>
      </c>
      <c r="Q56" s="71">
        <v>1954.17</v>
      </c>
      <c r="R56" s="125">
        <f>(N56-P56)*G56</f>
        <v>0</v>
      </c>
      <c r="S56" s="72">
        <f t="shared" si="4"/>
        <v>0</v>
      </c>
      <c r="T56" s="125">
        <f>(N56-P56)*I56</f>
        <v>0</v>
      </c>
      <c r="U56" s="72">
        <f t="shared" si="5"/>
        <v>0</v>
      </c>
      <c r="V56" s="72">
        <f>(O56-Q56)*K56</f>
        <v>2820019.8487999993</v>
      </c>
      <c r="W56" s="72">
        <f>(O56-Q56)*L56</f>
        <v>14739342.243999999</v>
      </c>
      <c r="X56" s="72">
        <f t="shared" si="7"/>
        <v>17559362.092799999</v>
      </c>
      <c r="Y56" s="17"/>
      <c r="Z56" s="17"/>
      <c r="AA56" s="17"/>
      <c r="AB56" s="53"/>
      <c r="AC56" s="53"/>
    </row>
    <row r="57" spans="1:29" s="1" customFormat="1" ht="52.5" customHeight="1" outlineLevel="1">
      <c r="A57" s="14" t="s">
        <v>266</v>
      </c>
      <c r="B57" s="15" t="s">
        <v>267</v>
      </c>
      <c r="C57" s="15" t="s">
        <v>50</v>
      </c>
      <c r="D57" s="15"/>
      <c r="E57" s="15"/>
      <c r="F57" s="15" t="s">
        <v>426</v>
      </c>
      <c r="G57" s="109">
        <f>199.8*0</f>
        <v>0</v>
      </c>
      <c r="H57" s="16">
        <v>0</v>
      </c>
      <c r="I57" s="109">
        <f>133.2*0</f>
        <v>0</v>
      </c>
      <c r="J57" s="16">
        <v>0</v>
      </c>
      <c r="K57" s="16">
        <f>44.4*0</f>
        <v>0</v>
      </c>
      <c r="L57" s="16">
        <f>177.6*0</f>
        <v>0</v>
      </c>
      <c r="M57" s="71">
        <f t="shared" si="2"/>
        <v>0</v>
      </c>
      <c r="N57" s="71">
        <v>1930.17</v>
      </c>
      <c r="O57" s="71">
        <v>2016.02</v>
      </c>
      <c r="P57" s="71">
        <v>1930.17</v>
      </c>
      <c r="Q57" s="71">
        <v>2016.02</v>
      </c>
      <c r="R57" s="133">
        <f>(N57-P57)*G57</f>
        <v>0</v>
      </c>
      <c r="S57" s="72">
        <f t="shared" si="4"/>
        <v>0</v>
      </c>
      <c r="T57" s="125">
        <f>(N57-P57)*I57</f>
        <v>0</v>
      </c>
      <c r="U57" s="72">
        <f t="shared" si="5"/>
        <v>0</v>
      </c>
      <c r="V57" s="72">
        <f>(O57-Q57)*K57</f>
        <v>0</v>
      </c>
      <c r="W57" s="72">
        <f>(O57-Q57)*L57</f>
        <v>0</v>
      </c>
      <c r="X57" s="72">
        <f t="shared" si="7"/>
        <v>0</v>
      </c>
      <c r="Y57" s="17"/>
      <c r="Z57" s="17"/>
      <c r="AA57" s="17"/>
      <c r="AB57" s="130"/>
      <c r="AC57" s="130"/>
    </row>
    <row r="58" spans="1:29" s="54" customFormat="1" ht="14.25" customHeight="1">
      <c r="A58" s="14"/>
      <c r="B58" s="15"/>
      <c r="C58" s="15"/>
      <c r="D58" s="15"/>
      <c r="E58" s="15"/>
      <c r="F58" s="15"/>
      <c r="G58" s="109"/>
      <c r="H58" s="29"/>
      <c r="I58" s="109"/>
      <c r="J58" s="29"/>
      <c r="K58" s="29"/>
      <c r="L58" s="29"/>
      <c r="M58" s="16"/>
      <c r="N58" s="86"/>
      <c r="O58" s="86"/>
      <c r="P58" s="86"/>
      <c r="Q58" s="86"/>
      <c r="R58" s="125"/>
      <c r="S58" s="72"/>
      <c r="T58" s="125"/>
      <c r="U58" s="72"/>
      <c r="V58" s="72"/>
      <c r="W58" s="72"/>
      <c r="X58" s="72"/>
      <c r="Y58" s="17"/>
      <c r="Z58" s="17"/>
      <c r="AA58" s="17"/>
      <c r="AB58" s="53"/>
      <c r="AC58" s="53"/>
    </row>
    <row r="59" spans="1:29" s="54" customFormat="1" ht="56.25" customHeight="1">
      <c r="A59" s="14" t="s">
        <v>58</v>
      </c>
      <c r="B59" s="15" t="s">
        <v>59</v>
      </c>
      <c r="C59" s="15" t="s">
        <v>57</v>
      </c>
      <c r="D59" s="15" t="s">
        <v>4</v>
      </c>
      <c r="E59" s="15"/>
      <c r="F59" s="15" t="s">
        <v>451</v>
      </c>
      <c r="G59" s="109">
        <v>44534</v>
      </c>
      <c r="H59" s="16">
        <v>43961.274000000005</v>
      </c>
      <c r="I59" s="109">
        <v>29688.16</v>
      </c>
      <c r="J59" s="16">
        <v>29423.678</v>
      </c>
      <c r="K59" s="16">
        <f>17477</f>
        <v>17477</v>
      </c>
      <c r="L59" s="16">
        <v>40781.699999999997</v>
      </c>
      <c r="M59" s="16">
        <f t="shared" si="2"/>
        <v>131643.652</v>
      </c>
      <c r="N59" s="71">
        <v>1967.19</v>
      </c>
      <c r="O59" s="71">
        <v>2083.5700000000002</v>
      </c>
      <c r="P59" s="71">
        <v>1520</v>
      </c>
      <c r="Q59" s="71">
        <v>1533.33</v>
      </c>
      <c r="R59" s="125">
        <f>(N59-P59)*G59</f>
        <v>19915159.460000001</v>
      </c>
      <c r="S59" s="72">
        <f t="shared" si="4"/>
        <v>19659042.120060004</v>
      </c>
      <c r="T59" s="125">
        <f>(N59-P59)*I59</f>
        <v>13276248.270400001</v>
      </c>
      <c r="U59" s="72">
        <f t="shared" si="5"/>
        <v>13157974.564820001</v>
      </c>
      <c r="V59" s="72">
        <f>(O59-Q59)*K59</f>
        <v>9616544.4800000042</v>
      </c>
      <c r="W59" s="72">
        <f>(O59-Q59)*L59</f>
        <v>22439722.608000007</v>
      </c>
      <c r="X59" s="72">
        <f t="shared" si="7"/>
        <v>64873283.772880018</v>
      </c>
      <c r="Y59" s="17"/>
      <c r="Z59" s="17"/>
      <c r="AA59" s="17"/>
      <c r="AB59" s="53"/>
      <c r="AC59" s="53"/>
    </row>
    <row r="60" spans="1:29" s="54" customFormat="1" ht="14.25" customHeight="1">
      <c r="A60" s="14"/>
      <c r="B60" s="15"/>
      <c r="C60" s="15"/>
      <c r="D60" s="15"/>
      <c r="E60" s="15"/>
      <c r="F60" s="15"/>
      <c r="G60" s="109"/>
      <c r="H60" s="29"/>
      <c r="I60" s="109"/>
      <c r="J60" s="29"/>
      <c r="K60" s="29"/>
      <c r="L60" s="29"/>
      <c r="M60" s="16"/>
      <c r="N60" s="86"/>
      <c r="O60" s="86"/>
      <c r="P60" s="86"/>
      <c r="Q60" s="86"/>
      <c r="R60" s="125"/>
      <c r="S60" s="72"/>
      <c r="T60" s="125"/>
      <c r="U60" s="72"/>
      <c r="V60" s="72"/>
      <c r="W60" s="72"/>
      <c r="X60" s="72"/>
      <c r="Y60" s="17"/>
      <c r="Z60" s="17"/>
      <c r="AA60" s="17"/>
      <c r="AB60" s="53"/>
      <c r="AC60" s="53"/>
    </row>
    <row r="61" spans="1:29" s="54" customFormat="1" ht="56.25" customHeight="1">
      <c r="A61" s="14" t="s">
        <v>61</v>
      </c>
      <c r="B61" s="15" t="s">
        <v>62</v>
      </c>
      <c r="C61" s="15" t="s">
        <v>60</v>
      </c>
      <c r="D61" s="15"/>
      <c r="E61" s="15"/>
      <c r="F61" s="15"/>
      <c r="G61" s="109">
        <v>122.9</v>
      </c>
      <c r="H61" s="16">
        <v>119.376</v>
      </c>
      <c r="I61" s="109">
        <v>81.94</v>
      </c>
      <c r="J61" s="16">
        <v>79.581000000000003</v>
      </c>
      <c r="K61" s="16">
        <v>38.32</v>
      </c>
      <c r="L61" s="16">
        <v>114.96</v>
      </c>
      <c r="M61" s="16">
        <f t="shared" si="2"/>
        <v>352.23699999999997</v>
      </c>
      <c r="N61" s="71">
        <v>5878.59</v>
      </c>
      <c r="O61" s="71">
        <v>5901.7</v>
      </c>
      <c r="P61" s="71">
        <v>1224</v>
      </c>
      <c r="Q61" s="71">
        <v>1272.96</v>
      </c>
      <c r="R61" s="125">
        <f>(N61-P61)*G61</f>
        <v>572049.11100000003</v>
      </c>
      <c r="S61" s="72">
        <f t="shared" si="4"/>
        <v>555646.33584000007</v>
      </c>
      <c r="T61" s="125">
        <f>(N61-P61)*I61</f>
        <v>381397.10460000002</v>
      </c>
      <c r="U61" s="72">
        <f t="shared" si="5"/>
        <v>370416.92679</v>
      </c>
      <c r="V61" s="72">
        <f>(O61-Q61)*K61</f>
        <v>177373.3168</v>
      </c>
      <c r="W61" s="72">
        <f>(O61-Q61)*L61</f>
        <v>532119.95039999997</v>
      </c>
      <c r="X61" s="72">
        <f t="shared" si="7"/>
        <v>1635556.5298299999</v>
      </c>
      <c r="Y61" s="17"/>
      <c r="Z61" s="17"/>
      <c r="AA61" s="17"/>
      <c r="AB61" s="53"/>
      <c r="AC61" s="53"/>
    </row>
    <row r="62" spans="1:29" s="54" customFormat="1" ht="56.25" customHeight="1">
      <c r="A62" s="14" t="s">
        <v>63</v>
      </c>
      <c r="B62" s="15" t="s">
        <v>64</v>
      </c>
      <c r="C62" s="15" t="s">
        <v>60</v>
      </c>
      <c r="D62" s="15" t="s">
        <v>65</v>
      </c>
      <c r="E62" s="15"/>
      <c r="F62" s="15"/>
      <c r="G62" s="109">
        <v>154.9</v>
      </c>
      <c r="H62" s="16">
        <v>155.04199999999997</v>
      </c>
      <c r="I62" s="109">
        <v>103.3</v>
      </c>
      <c r="J62" s="16">
        <v>103.36099999999999</v>
      </c>
      <c r="K62" s="16">
        <v>51.7</v>
      </c>
      <c r="L62" s="16">
        <v>155.19999999999999</v>
      </c>
      <c r="M62" s="16">
        <f t="shared" si="2"/>
        <v>465.30299999999994</v>
      </c>
      <c r="N62" s="71">
        <v>7430.01</v>
      </c>
      <c r="O62" s="71">
        <v>10855.26</v>
      </c>
      <c r="P62" s="71">
        <v>1020</v>
      </c>
      <c r="Q62" s="71">
        <v>1060.83</v>
      </c>
      <c r="R62" s="125">
        <f>(N62-P62)*G62</f>
        <v>992910.54900000012</v>
      </c>
      <c r="S62" s="72">
        <f t="shared" si="4"/>
        <v>993820.77041999984</v>
      </c>
      <c r="T62" s="125">
        <f>(N62-P62)*I62</f>
        <v>662154.03300000005</v>
      </c>
      <c r="U62" s="72">
        <f t="shared" si="5"/>
        <v>662545.04360999994</v>
      </c>
      <c r="V62" s="72">
        <f>(O62-Q62)*K62</f>
        <v>506372.03100000002</v>
      </c>
      <c r="W62" s="72">
        <f>(O62-Q62)*L62</f>
        <v>1520095.5359999998</v>
      </c>
      <c r="X62" s="72">
        <f t="shared" si="7"/>
        <v>3682833.3810299998</v>
      </c>
      <c r="Y62" s="17"/>
      <c r="Z62" s="17"/>
      <c r="AA62" s="17"/>
      <c r="AB62" s="53"/>
      <c r="AC62" s="53"/>
    </row>
    <row r="63" spans="1:29" s="54" customFormat="1" ht="56.25" customHeight="1">
      <c r="A63" s="14" t="s">
        <v>63</v>
      </c>
      <c r="B63" s="15" t="s">
        <v>64</v>
      </c>
      <c r="C63" s="15" t="s">
        <v>60</v>
      </c>
      <c r="D63" s="15" t="s">
        <v>335</v>
      </c>
      <c r="E63" s="15"/>
      <c r="F63" s="15"/>
      <c r="G63" s="109">
        <v>170.5</v>
      </c>
      <c r="H63" s="16">
        <v>170.35599999999999</v>
      </c>
      <c r="I63" s="109">
        <v>113.7</v>
      </c>
      <c r="J63" s="16">
        <v>113.571</v>
      </c>
      <c r="K63" s="16">
        <v>56.7</v>
      </c>
      <c r="L63" s="16">
        <v>170.2</v>
      </c>
      <c r="M63" s="16">
        <f t="shared" si="2"/>
        <v>510.827</v>
      </c>
      <c r="N63" s="71">
        <v>6820.58</v>
      </c>
      <c r="O63" s="71">
        <v>7466.28</v>
      </c>
      <c r="P63" s="71">
        <v>1020</v>
      </c>
      <c r="Q63" s="71">
        <v>1060.83</v>
      </c>
      <c r="R63" s="125">
        <f>(N63-P63)*G63</f>
        <v>988998.89</v>
      </c>
      <c r="S63" s="72">
        <f t="shared" si="4"/>
        <v>988163.60647999996</v>
      </c>
      <c r="T63" s="125">
        <f>(N63-P63)*I63</f>
        <v>659525.946</v>
      </c>
      <c r="U63" s="72">
        <f t="shared" si="5"/>
        <v>658777.67117999995</v>
      </c>
      <c r="V63" s="72">
        <f>(O63-Q63)*K63</f>
        <v>363189.01500000001</v>
      </c>
      <c r="W63" s="72">
        <f>(O63-Q63)*L63</f>
        <v>1090207.5899999999</v>
      </c>
      <c r="X63" s="72">
        <f t="shared" si="7"/>
        <v>3100337.8826599997</v>
      </c>
      <c r="Y63" s="17"/>
      <c r="Z63" s="17"/>
      <c r="AA63" s="17"/>
      <c r="AB63" s="53"/>
      <c r="AC63" s="53"/>
    </row>
    <row r="64" spans="1:29" s="54" customFormat="1" ht="56.25" customHeight="1">
      <c r="A64" s="14" t="s">
        <v>48</v>
      </c>
      <c r="B64" s="15" t="s">
        <v>49</v>
      </c>
      <c r="C64" s="15" t="s">
        <v>60</v>
      </c>
      <c r="D64" s="15"/>
      <c r="E64" s="15"/>
      <c r="F64" s="15"/>
      <c r="G64" s="109">
        <v>432746</v>
      </c>
      <c r="H64" s="16">
        <v>432381.06400000001</v>
      </c>
      <c r="I64" s="109">
        <v>248280.21100000001</v>
      </c>
      <c r="J64" s="16">
        <v>288121.54499999998</v>
      </c>
      <c r="K64" s="16">
        <v>80700</v>
      </c>
      <c r="L64" s="16">
        <v>382854</v>
      </c>
      <c r="M64" s="16">
        <f t="shared" si="2"/>
        <v>1184056.6089999999</v>
      </c>
      <c r="N64" s="71">
        <v>1266.3399999999999</v>
      </c>
      <c r="O64" s="71">
        <f>1374.95*0+1317.925</f>
        <v>1317.925</v>
      </c>
      <c r="P64" s="71">
        <v>1180</v>
      </c>
      <c r="Q64" s="71">
        <v>1227.5</v>
      </c>
      <c r="R64" s="125">
        <f>(N64-P64)*G64</f>
        <v>37363289.639999963</v>
      </c>
      <c r="S64" s="72">
        <f t="shared" si="4"/>
        <v>37331781.065759964</v>
      </c>
      <c r="T64" s="125">
        <f>(N64-P64)*I64</f>
        <v>21436513.41773998</v>
      </c>
      <c r="U64" s="72">
        <f t="shared" si="5"/>
        <v>24876414.195299976</v>
      </c>
      <c r="V64" s="72">
        <f>(O64-Q64)*K64</f>
        <v>7297297.4999999963</v>
      </c>
      <c r="W64" s="72">
        <f>(O64-Q64)*L64</f>
        <v>34619572.949999981</v>
      </c>
      <c r="X64" s="72">
        <f t="shared" si="7"/>
        <v>104125065.71105993</v>
      </c>
      <c r="Y64" s="17"/>
      <c r="Z64" s="17"/>
      <c r="AA64" s="17"/>
      <c r="AB64" s="53"/>
      <c r="AC64" s="53"/>
    </row>
    <row r="65" spans="1:29" s="54" customFormat="1" ht="14.25" customHeight="1">
      <c r="A65" s="14"/>
      <c r="B65" s="15"/>
      <c r="C65" s="15"/>
      <c r="D65" s="15"/>
      <c r="E65" s="15"/>
      <c r="F65" s="15"/>
      <c r="G65" s="109"/>
      <c r="H65" s="29"/>
      <c r="I65" s="109"/>
      <c r="J65" s="29"/>
      <c r="K65" s="29"/>
      <c r="L65" s="29"/>
      <c r="M65" s="16"/>
      <c r="N65" s="86"/>
      <c r="O65" s="86"/>
      <c r="P65" s="86"/>
      <c r="Q65" s="86"/>
      <c r="R65" s="125"/>
      <c r="S65" s="72"/>
      <c r="T65" s="125"/>
      <c r="U65" s="72"/>
      <c r="V65" s="72"/>
      <c r="W65" s="72"/>
      <c r="X65" s="72"/>
      <c r="Y65" s="17"/>
      <c r="Z65" s="17"/>
      <c r="AA65" s="17"/>
      <c r="AB65" s="53"/>
      <c r="AC65" s="53"/>
    </row>
    <row r="66" spans="1:29" s="54" customFormat="1" ht="50.25" customHeight="1">
      <c r="A66" s="14">
        <v>2903011092</v>
      </c>
      <c r="B66" s="15" t="s">
        <v>448</v>
      </c>
      <c r="C66" s="15" t="s">
        <v>446</v>
      </c>
      <c r="D66" s="15"/>
      <c r="E66" s="15"/>
      <c r="F66" s="15" t="s">
        <v>451</v>
      </c>
      <c r="G66" s="109">
        <v>0</v>
      </c>
      <c r="H66" s="16">
        <v>0</v>
      </c>
      <c r="I66" s="109">
        <v>0</v>
      </c>
      <c r="J66" s="16">
        <v>0</v>
      </c>
      <c r="K66" s="16">
        <f>21721.248*0+18668.52</f>
        <v>18668.52</v>
      </c>
      <c r="L66" s="16">
        <f>75527.932*0+79586.86</f>
        <v>79586.86</v>
      </c>
      <c r="M66" s="16">
        <f t="shared" si="2"/>
        <v>98255.38</v>
      </c>
      <c r="N66" s="71" t="s">
        <v>447</v>
      </c>
      <c r="O66" s="71">
        <v>1812.96</v>
      </c>
      <c r="P66" s="71" t="s">
        <v>447</v>
      </c>
      <c r="Q66" s="71">
        <v>1406.36</v>
      </c>
      <c r="R66" s="125"/>
      <c r="S66" s="72">
        <v>0</v>
      </c>
      <c r="T66" s="125">
        <v>0</v>
      </c>
      <c r="U66" s="72">
        <v>0</v>
      </c>
      <c r="V66" s="72">
        <f>(O66-Q66)*K66</f>
        <v>7590620.2320000026</v>
      </c>
      <c r="W66" s="72">
        <f>(O66-Q66)*L66</f>
        <v>32360017.276000012</v>
      </c>
      <c r="X66" s="72">
        <f t="shared" si="7"/>
        <v>39950637.508000016</v>
      </c>
      <c r="Y66" s="17"/>
      <c r="Z66" s="17"/>
      <c r="AA66" s="17"/>
      <c r="AB66" s="53"/>
      <c r="AC66" s="53"/>
    </row>
    <row r="67" spans="1:29" s="54" customFormat="1" ht="11.25" customHeight="1">
      <c r="A67" s="14"/>
      <c r="B67" s="15"/>
      <c r="C67" s="15"/>
      <c r="D67" s="15"/>
      <c r="E67" s="15"/>
      <c r="F67" s="15"/>
      <c r="G67" s="109"/>
      <c r="H67" s="29"/>
      <c r="I67" s="109"/>
      <c r="J67" s="29"/>
      <c r="K67" s="29"/>
      <c r="L67" s="29"/>
      <c r="M67" s="16"/>
      <c r="N67" s="86"/>
      <c r="O67" s="86"/>
      <c r="P67" s="86"/>
      <c r="Q67" s="86"/>
      <c r="R67" s="125"/>
      <c r="S67" s="72"/>
      <c r="T67" s="125"/>
      <c r="U67" s="72"/>
      <c r="V67" s="72"/>
      <c r="W67" s="72"/>
      <c r="X67" s="72"/>
      <c r="Y67" s="17"/>
      <c r="Z67" s="17"/>
      <c r="AA67" s="17"/>
      <c r="AB67" s="53"/>
      <c r="AC67" s="53"/>
    </row>
    <row r="68" spans="1:29" s="54" customFormat="1" ht="84" customHeight="1">
      <c r="A68" s="14" t="s">
        <v>66</v>
      </c>
      <c r="B68" s="15" t="s">
        <v>337</v>
      </c>
      <c r="C68" s="15" t="s">
        <v>251</v>
      </c>
      <c r="D68" s="15" t="s">
        <v>67</v>
      </c>
      <c r="E68" s="15"/>
      <c r="F68" s="15"/>
      <c r="G68" s="109">
        <v>128.69999999999999</v>
      </c>
      <c r="H68" s="16">
        <v>98.259</v>
      </c>
      <c r="I68" s="109">
        <v>55.16</v>
      </c>
      <c r="J68" s="16">
        <v>65.506</v>
      </c>
      <c r="K68" s="16">
        <v>20.43</v>
      </c>
      <c r="L68" s="16">
        <v>125.51</v>
      </c>
      <c r="M68" s="16">
        <f t="shared" si="2"/>
        <v>309.70499999999998</v>
      </c>
      <c r="N68" s="71">
        <v>5502.38</v>
      </c>
      <c r="O68" s="71">
        <v>5690.49</v>
      </c>
      <c r="P68" s="71">
        <v>1545</v>
      </c>
      <c r="Q68" s="71">
        <v>1600</v>
      </c>
      <c r="R68" s="125">
        <f t="shared" ref="R68:R78" si="16">(N68-P68)*G68</f>
        <v>509314.80599999998</v>
      </c>
      <c r="S68" s="72">
        <f t="shared" si="4"/>
        <v>388848.20142</v>
      </c>
      <c r="T68" s="125">
        <f t="shared" ref="T68:T78" si="17">(N68-P68)*I68</f>
        <v>218289.0808</v>
      </c>
      <c r="U68" s="72">
        <f t="shared" si="5"/>
        <v>259232.13428</v>
      </c>
      <c r="V68" s="72">
        <f t="shared" ref="V68:V78" si="18">(O68-Q68)*K68</f>
        <v>83568.710699999996</v>
      </c>
      <c r="W68" s="72">
        <f t="shared" ref="W68:W78" si="19">(O68-Q68)*L68</f>
        <v>513397.39990000002</v>
      </c>
      <c r="X68" s="72">
        <f t="shared" si="7"/>
        <v>1245046.4463</v>
      </c>
      <c r="Y68" s="17"/>
      <c r="Z68" s="17"/>
      <c r="AA68" s="17"/>
      <c r="AB68" s="53"/>
      <c r="AC68" s="53"/>
    </row>
    <row r="69" spans="1:29" s="54" customFormat="1" ht="60" customHeight="1">
      <c r="A69" s="14" t="s">
        <v>252</v>
      </c>
      <c r="B69" s="15" t="s">
        <v>253</v>
      </c>
      <c r="C69" s="15" t="s">
        <v>251</v>
      </c>
      <c r="D69" s="15" t="s">
        <v>254</v>
      </c>
      <c r="E69" s="15"/>
      <c r="F69" s="15"/>
      <c r="G69" s="109">
        <v>4981.165</v>
      </c>
      <c r="H69" s="16">
        <v>4930.2709999999997</v>
      </c>
      <c r="I69" s="109">
        <v>2453.1790000000001</v>
      </c>
      <c r="J69" s="16">
        <v>2621.6849999999999</v>
      </c>
      <c r="K69" s="16">
        <v>734.74400000000003</v>
      </c>
      <c r="L69" s="16">
        <v>4166.6319999999996</v>
      </c>
      <c r="M69" s="16">
        <f t="shared" si="2"/>
        <v>12453.332</v>
      </c>
      <c r="N69" s="71">
        <v>4068.21</v>
      </c>
      <c r="O69" s="71">
        <v>5543.99</v>
      </c>
      <c r="P69" s="71">
        <v>1595</v>
      </c>
      <c r="Q69" s="71">
        <v>1680</v>
      </c>
      <c r="R69" s="125">
        <f t="shared" si="16"/>
        <v>12319467.08965</v>
      </c>
      <c r="S69" s="72">
        <f t="shared" si="4"/>
        <v>12193595.53991</v>
      </c>
      <c r="T69" s="125">
        <f t="shared" si="17"/>
        <v>6067226.8345900001</v>
      </c>
      <c r="U69" s="72">
        <f t="shared" si="5"/>
        <v>6483977.5588499997</v>
      </c>
      <c r="V69" s="72">
        <f t="shared" si="18"/>
        <v>2839043.46856</v>
      </c>
      <c r="W69" s="72">
        <f t="shared" si="19"/>
        <v>16099824.381679997</v>
      </c>
      <c r="X69" s="72">
        <f t="shared" si="7"/>
        <v>37616440.949000001</v>
      </c>
      <c r="Y69" s="17"/>
      <c r="Z69" s="17"/>
      <c r="AA69" s="17"/>
      <c r="AB69" s="53"/>
      <c r="AC69" s="53"/>
    </row>
    <row r="70" spans="1:29" s="54" customFormat="1" ht="75" customHeight="1">
      <c r="A70" s="14" t="s">
        <v>255</v>
      </c>
      <c r="B70" s="15" t="s">
        <v>338</v>
      </c>
      <c r="C70" s="15" t="s">
        <v>251</v>
      </c>
      <c r="D70" s="15" t="s">
        <v>256</v>
      </c>
      <c r="E70" s="15"/>
      <c r="F70" s="15"/>
      <c r="G70" s="109">
        <v>258.12</v>
      </c>
      <c r="H70" s="16">
        <v>249.64500000000001</v>
      </c>
      <c r="I70" s="109">
        <v>172.09</v>
      </c>
      <c r="J70" s="16">
        <v>166.43</v>
      </c>
      <c r="K70" s="16">
        <v>83.13</v>
      </c>
      <c r="L70" s="16">
        <v>234.86</v>
      </c>
      <c r="M70" s="16">
        <f t="shared" si="2"/>
        <v>734.06500000000005</v>
      </c>
      <c r="N70" s="71">
        <v>3609.66</v>
      </c>
      <c r="O70" s="71">
        <v>6326.36</v>
      </c>
      <c r="P70" s="71">
        <v>1545</v>
      </c>
      <c r="Q70" s="71">
        <v>1600</v>
      </c>
      <c r="R70" s="125">
        <f t="shared" si="16"/>
        <v>532930.0392</v>
      </c>
      <c r="S70" s="72">
        <f t="shared" si="4"/>
        <v>515432.04569999996</v>
      </c>
      <c r="T70" s="125">
        <f t="shared" si="17"/>
        <v>355307.3394</v>
      </c>
      <c r="U70" s="72">
        <f t="shared" si="5"/>
        <v>343621.36379999999</v>
      </c>
      <c r="V70" s="72">
        <f t="shared" si="18"/>
        <v>392902.30679999996</v>
      </c>
      <c r="W70" s="72">
        <f t="shared" si="19"/>
        <v>1110032.9095999999</v>
      </c>
      <c r="X70" s="72">
        <f t="shared" si="7"/>
        <v>2361988.6258999999</v>
      </c>
      <c r="Y70" s="17"/>
      <c r="Z70" s="17"/>
      <c r="AA70" s="17"/>
      <c r="AB70" s="53"/>
      <c r="AC70" s="53"/>
    </row>
    <row r="71" spans="1:29" s="54" customFormat="1" ht="75" customHeight="1">
      <c r="A71" s="14" t="s">
        <v>255</v>
      </c>
      <c r="B71" s="15" t="s">
        <v>338</v>
      </c>
      <c r="C71" s="15" t="s">
        <v>251</v>
      </c>
      <c r="D71" s="15" t="s">
        <v>257</v>
      </c>
      <c r="E71" s="15"/>
      <c r="F71" s="15"/>
      <c r="G71" s="109">
        <v>170.13</v>
      </c>
      <c r="H71" s="16">
        <v>206.87200000000001</v>
      </c>
      <c r="I71" s="109">
        <v>141.77000000000001</v>
      </c>
      <c r="J71" s="16">
        <v>112.02</v>
      </c>
      <c r="K71" s="16">
        <v>57.4</v>
      </c>
      <c r="L71" s="16">
        <v>172.2</v>
      </c>
      <c r="M71" s="16">
        <f t="shared" si="2"/>
        <v>548.49199999999996</v>
      </c>
      <c r="N71" s="71">
        <v>3100.94</v>
      </c>
      <c r="O71" s="71">
        <v>4120.32</v>
      </c>
      <c r="P71" s="71">
        <v>1595</v>
      </c>
      <c r="Q71" s="71">
        <v>1600</v>
      </c>
      <c r="R71" s="125">
        <f t="shared" si="16"/>
        <v>256205.5722</v>
      </c>
      <c r="S71" s="72">
        <f t="shared" si="4"/>
        <v>311536.81968000002</v>
      </c>
      <c r="T71" s="125">
        <f t="shared" si="17"/>
        <v>213497.11380000002</v>
      </c>
      <c r="U71" s="72">
        <f t="shared" si="5"/>
        <v>168695.3988</v>
      </c>
      <c r="V71" s="72">
        <f t="shared" si="18"/>
        <v>144666.36799999999</v>
      </c>
      <c r="W71" s="72">
        <f t="shared" si="19"/>
        <v>433999.10399999993</v>
      </c>
      <c r="X71" s="72">
        <f t="shared" si="7"/>
        <v>1058897.6904799999</v>
      </c>
      <c r="Y71" s="17"/>
      <c r="Z71" s="17"/>
      <c r="AA71" s="17"/>
      <c r="AB71" s="53"/>
      <c r="AC71" s="53"/>
    </row>
    <row r="72" spans="1:29" s="54" customFormat="1" ht="75" customHeight="1">
      <c r="A72" s="14" t="s">
        <v>255</v>
      </c>
      <c r="B72" s="15" t="s">
        <v>338</v>
      </c>
      <c r="C72" s="15" t="s">
        <v>251</v>
      </c>
      <c r="D72" s="15" t="s">
        <v>254</v>
      </c>
      <c r="E72" s="15"/>
      <c r="F72" s="15"/>
      <c r="G72" s="109">
        <v>150.02000000000001</v>
      </c>
      <c r="H72" s="16">
        <v>157.791</v>
      </c>
      <c r="I72" s="109">
        <v>100.01</v>
      </c>
      <c r="J72" s="16">
        <v>103.56100000000001</v>
      </c>
      <c r="K72" s="16">
        <v>49.11</v>
      </c>
      <c r="L72" s="16">
        <v>147.35</v>
      </c>
      <c r="M72" s="16">
        <f t="shared" ref="M72:M136" si="20">H72+J72+K72+L72</f>
        <v>457.81200000000001</v>
      </c>
      <c r="N72" s="71">
        <v>3165.85</v>
      </c>
      <c r="O72" s="71">
        <v>5411.63</v>
      </c>
      <c r="P72" s="71">
        <v>1595</v>
      </c>
      <c r="Q72" s="71">
        <v>1680</v>
      </c>
      <c r="R72" s="125">
        <f t="shared" si="16"/>
        <v>235658.91700000002</v>
      </c>
      <c r="S72" s="72">
        <f t="shared" si="4"/>
        <v>247865.99234999999</v>
      </c>
      <c r="T72" s="125">
        <f t="shared" si="17"/>
        <v>157100.70850000001</v>
      </c>
      <c r="U72" s="72">
        <f t="shared" ref="U72:U136" si="21">(N72-P72)*J72</f>
        <v>162678.79685000001</v>
      </c>
      <c r="V72" s="72">
        <f t="shared" si="18"/>
        <v>183260.3493</v>
      </c>
      <c r="W72" s="72">
        <f t="shared" si="19"/>
        <v>549855.68050000002</v>
      </c>
      <c r="X72" s="72">
        <f t="shared" ref="X72:X136" si="22">S72+U72+V72+W72</f>
        <v>1143660.8190000001</v>
      </c>
      <c r="Y72" s="17"/>
      <c r="Z72" s="17"/>
      <c r="AA72" s="17"/>
      <c r="AB72" s="53"/>
      <c r="AC72" s="53"/>
    </row>
    <row r="73" spans="1:29" s="54" customFormat="1" ht="81" customHeight="1">
      <c r="A73" s="14" t="s">
        <v>258</v>
      </c>
      <c r="B73" s="15" t="s">
        <v>339</v>
      </c>
      <c r="C73" s="15" t="s">
        <v>251</v>
      </c>
      <c r="D73" s="15" t="s">
        <v>340</v>
      </c>
      <c r="E73" s="15"/>
      <c r="F73" s="15" t="s">
        <v>444</v>
      </c>
      <c r="G73" s="109">
        <v>156.34200000000001</v>
      </c>
      <c r="H73" s="16">
        <v>156.34199999999998</v>
      </c>
      <c r="I73" s="109">
        <f>104.228*0</f>
        <v>0</v>
      </c>
      <c r="J73" s="16">
        <v>-16.811</v>
      </c>
      <c r="K73" s="16">
        <f>52.114*0</f>
        <v>0</v>
      </c>
      <c r="L73" s="16">
        <f>156.342*0</f>
        <v>0</v>
      </c>
      <c r="M73" s="16">
        <f t="shared" si="20"/>
        <v>139.53099999999998</v>
      </c>
      <c r="N73" s="71">
        <v>5152.92</v>
      </c>
      <c r="O73" s="71">
        <v>6478.16</v>
      </c>
      <c r="P73" s="71">
        <v>1595</v>
      </c>
      <c r="Q73" s="71">
        <v>1680</v>
      </c>
      <c r="R73" s="125">
        <f t="shared" si="16"/>
        <v>556252.32864000008</v>
      </c>
      <c r="S73" s="72">
        <f t="shared" si="4"/>
        <v>556252.32863999996</v>
      </c>
      <c r="T73" s="125">
        <f t="shared" si="17"/>
        <v>0</v>
      </c>
      <c r="U73" s="72">
        <f t="shared" si="21"/>
        <v>-59812.193120000004</v>
      </c>
      <c r="V73" s="72">
        <f t="shared" si="18"/>
        <v>0</v>
      </c>
      <c r="W73" s="72">
        <f t="shared" si="19"/>
        <v>0</v>
      </c>
      <c r="X73" s="72">
        <f t="shared" si="22"/>
        <v>496440.13551999995</v>
      </c>
      <c r="Y73" s="17"/>
      <c r="Z73" s="17"/>
      <c r="AA73" s="17"/>
      <c r="AB73" s="53"/>
      <c r="AC73" s="53"/>
    </row>
    <row r="74" spans="1:29" s="54" customFormat="1" ht="81" customHeight="1">
      <c r="A74" s="14" t="s">
        <v>258</v>
      </c>
      <c r="B74" s="15" t="s">
        <v>339</v>
      </c>
      <c r="C74" s="15" t="s">
        <v>251</v>
      </c>
      <c r="D74" s="15" t="s">
        <v>340</v>
      </c>
      <c r="E74" s="15"/>
      <c r="F74" s="15" t="s">
        <v>444</v>
      </c>
      <c r="G74" s="109">
        <v>0</v>
      </c>
      <c r="H74" s="16">
        <v>0</v>
      </c>
      <c r="I74" s="109">
        <v>104.22799999999999</v>
      </c>
      <c r="J74" s="16">
        <v>121.03899999999999</v>
      </c>
      <c r="K74" s="16">
        <v>52.113999999999997</v>
      </c>
      <c r="L74" s="16">
        <v>156.34200000000001</v>
      </c>
      <c r="M74" s="16">
        <f t="shared" si="20"/>
        <v>329.495</v>
      </c>
      <c r="N74" s="71">
        <f>5152.92*0+5151.92</f>
        <v>5151.92</v>
      </c>
      <c r="O74" s="71">
        <v>6478.16</v>
      </c>
      <c r="P74" s="71">
        <v>1595</v>
      </c>
      <c r="Q74" s="71">
        <v>1680</v>
      </c>
      <c r="R74" s="125"/>
      <c r="S74" s="72">
        <f t="shared" ref="S74" si="23">H74*(N74-P74)</f>
        <v>0</v>
      </c>
      <c r="T74" s="125">
        <f t="shared" si="17"/>
        <v>370730.65775999997</v>
      </c>
      <c r="U74" s="72">
        <f t="shared" si="21"/>
        <v>430526.03987999994</v>
      </c>
      <c r="V74" s="72">
        <f t="shared" si="18"/>
        <v>250051.31023999999</v>
      </c>
      <c r="W74" s="72">
        <f t="shared" si="19"/>
        <v>750153.93072000006</v>
      </c>
      <c r="X74" s="72">
        <f t="shared" si="22"/>
        <v>1430731.2808400001</v>
      </c>
      <c r="Y74" s="17"/>
      <c r="Z74" s="17"/>
      <c r="AA74" s="17"/>
      <c r="AB74" s="53"/>
      <c r="AC74" s="53"/>
    </row>
    <row r="75" spans="1:29" s="54" customFormat="1" ht="91.5" customHeight="1">
      <c r="A75" s="14" t="s">
        <v>259</v>
      </c>
      <c r="B75" s="15" t="s">
        <v>341</v>
      </c>
      <c r="C75" s="15" t="s">
        <v>251</v>
      </c>
      <c r="D75" s="15" t="s">
        <v>260</v>
      </c>
      <c r="E75" s="15"/>
      <c r="F75" s="15"/>
      <c r="G75" s="109">
        <v>137.13</v>
      </c>
      <c r="H75" s="16">
        <v>146.316</v>
      </c>
      <c r="I75" s="109">
        <v>80.739999999999995</v>
      </c>
      <c r="J75" s="16">
        <v>95.971000000000004</v>
      </c>
      <c r="K75" s="16">
        <v>48.2</v>
      </c>
      <c r="L75" s="16">
        <v>125.93</v>
      </c>
      <c r="M75" s="16">
        <f t="shared" si="20"/>
        <v>416.41700000000003</v>
      </c>
      <c r="N75" s="71">
        <v>4192.63</v>
      </c>
      <c r="O75" s="71">
        <v>5311.15</v>
      </c>
      <c r="P75" s="71">
        <v>1700</v>
      </c>
      <c r="Q75" s="71">
        <v>1700</v>
      </c>
      <c r="R75" s="125">
        <f t="shared" si="16"/>
        <v>341814.35190000001</v>
      </c>
      <c r="S75" s="72">
        <f t="shared" ref="S75:S139" si="24">H75*(N75-P75)</f>
        <v>364711.65108000004</v>
      </c>
      <c r="T75" s="125">
        <f t="shared" si="17"/>
        <v>201254.94620000001</v>
      </c>
      <c r="U75" s="72">
        <f t="shared" si="21"/>
        <v>239220.19373000003</v>
      </c>
      <c r="V75" s="72">
        <f t="shared" si="18"/>
        <v>174057.43</v>
      </c>
      <c r="W75" s="72">
        <f t="shared" si="19"/>
        <v>454752.11949999997</v>
      </c>
      <c r="X75" s="72">
        <f t="shared" si="22"/>
        <v>1232741.3943100001</v>
      </c>
      <c r="Y75" s="17"/>
      <c r="Z75" s="17"/>
      <c r="AA75" s="17"/>
      <c r="AB75" s="53"/>
      <c r="AC75" s="53"/>
    </row>
    <row r="76" spans="1:29" s="54" customFormat="1" ht="75" customHeight="1">
      <c r="A76" s="14" t="s">
        <v>261</v>
      </c>
      <c r="B76" s="15" t="s">
        <v>342</v>
      </c>
      <c r="C76" s="15" t="s">
        <v>251</v>
      </c>
      <c r="D76" s="15" t="s">
        <v>343</v>
      </c>
      <c r="E76" s="15"/>
      <c r="F76" s="15" t="s">
        <v>346</v>
      </c>
      <c r="G76" s="109">
        <v>72.465999999999994</v>
      </c>
      <c r="H76" s="16">
        <v>72.465999999999994</v>
      </c>
      <c r="I76" s="109">
        <v>0</v>
      </c>
      <c r="J76" s="16">
        <v>0</v>
      </c>
      <c r="K76" s="16">
        <v>0</v>
      </c>
      <c r="L76" s="16">
        <v>0</v>
      </c>
      <c r="M76" s="16">
        <f t="shared" si="20"/>
        <v>72.465999999999994</v>
      </c>
      <c r="N76" s="71">
        <v>3609.66</v>
      </c>
      <c r="O76" s="71">
        <v>4440.6899999999996</v>
      </c>
      <c r="P76" s="71">
        <v>1700</v>
      </c>
      <c r="Q76" s="71">
        <v>1700</v>
      </c>
      <c r="R76" s="125">
        <f t="shared" si="16"/>
        <v>138385.42155999999</v>
      </c>
      <c r="S76" s="72">
        <f t="shared" si="24"/>
        <v>138385.42155999999</v>
      </c>
      <c r="T76" s="125">
        <f t="shared" si="17"/>
        <v>0</v>
      </c>
      <c r="U76" s="72">
        <f t="shared" si="21"/>
        <v>0</v>
      </c>
      <c r="V76" s="72">
        <f t="shared" si="18"/>
        <v>0</v>
      </c>
      <c r="W76" s="72">
        <f t="shared" si="19"/>
        <v>0</v>
      </c>
      <c r="X76" s="72">
        <f t="shared" si="22"/>
        <v>138385.42155999999</v>
      </c>
      <c r="Y76" s="17"/>
      <c r="Z76" s="17"/>
      <c r="AA76" s="17"/>
      <c r="AB76" s="53"/>
      <c r="AC76" s="53"/>
    </row>
    <row r="77" spans="1:29" s="54" customFormat="1" ht="75" customHeight="1">
      <c r="A77" s="14" t="s">
        <v>261</v>
      </c>
      <c r="B77" s="15" t="s">
        <v>342</v>
      </c>
      <c r="C77" s="15" t="s">
        <v>251</v>
      </c>
      <c r="D77" s="15" t="s">
        <v>343</v>
      </c>
      <c r="E77" s="15"/>
      <c r="F77" s="15" t="s">
        <v>347</v>
      </c>
      <c r="G77" s="109">
        <f>141.561-72.466</f>
        <v>69.095000000000013</v>
      </c>
      <c r="H77" s="16">
        <v>69.094999999999999</v>
      </c>
      <c r="I77" s="109">
        <v>85.754999999999995</v>
      </c>
      <c r="J77" s="16">
        <v>92.852000000000004</v>
      </c>
      <c r="K77" s="16">
        <v>37.552999999999997</v>
      </c>
      <c r="L77" s="16">
        <v>141.56100000000001</v>
      </c>
      <c r="M77" s="16">
        <f t="shared" si="20"/>
        <v>341.06100000000004</v>
      </c>
      <c r="N77" s="71">
        <v>3600.31</v>
      </c>
      <c r="O77" s="71">
        <v>4440.6899999999996</v>
      </c>
      <c r="P77" s="71">
        <v>1700</v>
      </c>
      <c r="Q77" s="71">
        <v>1700</v>
      </c>
      <c r="R77" s="125">
        <f t="shared" ref="R77" si="25">(N77-P77)*G77</f>
        <v>131301.91945000002</v>
      </c>
      <c r="S77" s="72">
        <f t="shared" si="24"/>
        <v>131301.91944999999</v>
      </c>
      <c r="T77" s="125">
        <f t="shared" si="17"/>
        <v>162961.08404999998</v>
      </c>
      <c r="U77" s="72">
        <f t="shared" si="21"/>
        <v>176447.58412000001</v>
      </c>
      <c r="V77" s="72">
        <f t="shared" si="18"/>
        <v>102921.13156999998</v>
      </c>
      <c r="W77" s="72">
        <f t="shared" si="19"/>
        <v>387974.81708999997</v>
      </c>
      <c r="X77" s="72">
        <f t="shared" si="22"/>
        <v>798645.45222999994</v>
      </c>
      <c r="Y77" s="17"/>
      <c r="Z77" s="17"/>
      <c r="AA77" s="17"/>
      <c r="AB77" s="53"/>
      <c r="AC77" s="53"/>
    </row>
    <row r="78" spans="1:29" s="54" customFormat="1" ht="84" customHeight="1">
      <c r="A78" s="14" t="s">
        <v>68</v>
      </c>
      <c r="B78" s="15" t="s">
        <v>344</v>
      </c>
      <c r="C78" s="15" t="s">
        <v>251</v>
      </c>
      <c r="D78" s="15" t="s">
        <v>345</v>
      </c>
      <c r="E78" s="15"/>
      <c r="F78" s="15"/>
      <c r="G78" s="109">
        <v>175.47</v>
      </c>
      <c r="H78" s="16">
        <v>184.6</v>
      </c>
      <c r="I78" s="109">
        <v>87.75</v>
      </c>
      <c r="J78" s="16">
        <v>105.46000000000001</v>
      </c>
      <c r="K78" s="16">
        <v>29.54</v>
      </c>
      <c r="L78" s="16">
        <v>177.27</v>
      </c>
      <c r="M78" s="16">
        <f t="shared" si="20"/>
        <v>496.87</v>
      </c>
      <c r="N78" s="71">
        <v>3480.85</v>
      </c>
      <c r="O78" s="71">
        <v>5456.03</v>
      </c>
      <c r="P78" s="71">
        <v>1500</v>
      </c>
      <c r="Q78" s="71">
        <v>1600</v>
      </c>
      <c r="R78" s="125">
        <f t="shared" si="16"/>
        <v>347579.74949999998</v>
      </c>
      <c r="S78" s="72">
        <f t="shared" si="24"/>
        <v>365664.91</v>
      </c>
      <c r="T78" s="125">
        <f t="shared" si="17"/>
        <v>173819.58749999999</v>
      </c>
      <c r="U78" s="72">
        <f t="shared" si="21"/>
        <v>208900.44099999999</v>
      </c>
      <c r="V78" s="72">
        <f t="shared" si="18"/>
        <v>113907.12619999998</v>
      </c>
      <c r="W78" s="72">
        <f t="shared" si="19"/>
        <v>683558.43810000003</v>
      </c>
      <c r="X78" s="72">
        <f t="shared" si="22"/>
        <v>1372030.9153</v>
      </c>
      <c r="Y78" s="17"/>
      <c r="Z78" s="17"/>
      <c r="AA78" s="17"/>
      <c r="AB78" s="53"/>
      <c r="AC78" s="53"/>
    </row>
    <row r="79" spans="1:29" s="54" customFormat="1" ht="14.25" customHeight="1">
      <c r="A79" s="14"/>
      <c r="B79" s="15"/>
      <c r="C79" s="15"/>
      <c r="D79" s="15"/>
      <c r="E79" s="15"/>
      <c r="F79" s="15"/>
      <c r="G79" s="109"/>
      <c r="H79" s="29"/>
      <c r="I79" s="109"/>
      <c r="J79" s="29"/>
      <c r="K79" s="29"/>
      <c r="L79" s="29"/>
      <c r="M79" s="16"/>
      <c r="N79" s="86"/>
      <c r="O79" s="86"/>
      <c r="P79" s="86"/>
      <c r="Q79" s="86"/>
      <c r="R79" s="125"/>
      <c r="S79" s="72"/>
      <c r="T79" s="125"/>
      <c r="U79" s="72"/>
      <c r="V79" s="72"/>
      <c r="W79" s="72"/>
      <c r="X79" s="72"/>
      <c r="Y79" s="17"/>
      <c r="Z79" s="17"/>
      <c r="AA79" s="17"/>
      <c r="AB79" s="53"/>
      <c r="AC79" s="53"/>
    </row>
    <row r="80" spans="1:29" s="54" customFormat="1" ht="52.5" customHeight="1">
      <c r="A80" s="14" t="s">
        <v>70</v>
      </c>
      <c r="B80" s="15" t="s">
        <v>71</v>
      </c>
      <c r="C80" s="15" t="s">
        <v>69</v>
      </c>
      <c r="D80" s="15" t="s">
        <v>348</v>
      </c>
      <c r="E80" s="15"/>
      <c r="F80" s="15"/>
      <c r="G80" s="109">
        <v>79.37</v>
      </c>
      <c r="H80" s="16">
        <v>100.02000000000001</v>
      </c>
      <c r="I80" s="109">
        <v>79.37</v>
      </c>
      <c r="J80" s="16">
        <v>53.91</v>
      </c>
      <c r="K80" s="16">
        <v>68.11</v>
      </c>
      <c r="L80" s="16">
        <v>68.099999999999994</v>
      </c>
      <c r="M80" s="16">
        <f t="shared" si="20"/>
        <v>290.14</v>
      </c>
      <c r="N80" s="71">
        <v>6383.05</v>
      </c>
      <c r="O80" s="71">
        <v>6383.05</v>
      </c>
      <c r="P80" s="71">
        <v>1680</v>
      </c>
      <c r="Q80" s="71">
        <v>1750</v>
      </c>
      <c r="R80" s="125">
        <f t="shared" ref="R80:R87" si="26">(N80-P80)*G80</f>
        <v>373281.07850000006</v>
      </c>
      <c r="S80" s="72">
        <f t="shared" si="24"/>
        <v>470399.06100000005</v>
      </c>
      <c r="T80" s="125">
        <f t="shared" ref="T80:T87" si="27">(N80-P80)*I80</f>
        <v>373281.07850000006</v>
      </c>
      <c r="U80" s="72">
        <f t="shared" si="21"/>
        <v>253541.42549999998</v>
      </c>
      <c r="V80" s="72">
        <f t="shared" ref="V80:V87" si="28">(O80-Q80)*K80</f>
        <v>315557.0355</v>
      </c>
      <c r="W80" s="72">
        <f t="shared" ref="W80:W87" si="29">(O80-Q80)*L80</f>
        <v>315510.70499999996</v>
      </c>
      <c r="X80" s="72">
        <f t="shared" si="22"/>
        <v>1355008.227</v>
      </c>
      <c r="Y80" s="17"/>
      <c r="Z80" s="17"/>
      <c r="AA80" s="17"/>
      <c r="AB80" s="53"/>
      <c r="AC80" s="53"/>
    </row>
    <row r="81" spans="1:29" s="54" customFormat="1" ht="52.5" customHeight="1">
      <c r="A81" s="14" t="s">
        <v>70</v>
      </c>
      <c r="B81" s="15" t="s">
        <v>71</v>
      </c>
      <c r="C81" s="15" t="s">
        <v>69</v>
      </c>
      <c r="D81" s="15" t="s">
        <v>72</v>
      </c>
      <c r="E81" s="15"/>
      <c r="F81" s="15"/>
      <c r="G81" s="109">
        <v>58.42</v>
      </c>
      <c r="H81" s="16">
        <v>52.88</v>
      </c>
      <c r="I81" s="109">
        <v>58.42</v>
      </c>
      <c r="J81" s="16">
        <v>31.8</v>
      </c>
      <c r="K81" s="16">
        <v>50.01</v>
      </c>
      <c r="L81" s="16">
        <v>50.01</v>
      </c>
      <c r="M81" s="16">
        <f t="shared" si="20"/>
        <v>184.7</v>
      </c>
      <c r="N81" s="71">
        <v>4428.3</v>
      </c>
      <c r="O81" s="71">
        <v>6091.74</v>
      </c>
      <c r="P81" s="71">
        <v>1798</v>
      </c>
      <c r="Q81" s="71">
        <v>1870</v>
      </c>
      <c r="R81" s="125">
        <f t="shared" si="26"/>
        <v>153662.12600000002</v>
      </c>
      <c r="S81" s="72">
        <f t="shared" si="24"/>
        <v>139090.26400000002</v>
      </c>
      <c r="T81" s="125">
        <f t="shared" si="27"/>
        <v>153662.12600000002</v>
      </c>
      <c r="U81" s="72">
        <f t="shared" si="21"/>
        <v>83643.540000000008</v>
      </c>
      <c r="V81" s="72">
        <f t="shared" si="28"/>
        <v>211129.21739999999</v>
      </c>
      <c r="W81" s="72">
        <f t="shared" si="29"/>
        <v>211129.21739999999</v>
      </c>
      <c r="X81" s="72">
        <f t="shared" si="22"/>
        <v>644992.23880000005</v>
      </c>
      <c r="Y81" s="17"/>
      <c r="Z81" s="17"/>
      <c r="AA81" s="17"/>
      <c r="AB81" s="53"/>
      <c r="AC81" s="53"/>
    </row>
    <row r="82" spans="1:29" s="54" customFormat="1" ht="52.5" customHeight="1">
      <c r="A82" s="14" t="s">
        <v>70</v>
      </c>
      <c r="B82" s="15" t="s">
        <v>71</v>
      </c>
      <c r="C82" s="15" t="s">
        <v>69</v>
      </c>
      <c r="D82" s="15" t="s">
        <v>73</v>
      </c>
      <c r="E82" s="15"/>
      <c r="F82" s="15"/>
      <c r="G82" s="109">
        <v>90.05</v>
      </c>
      <c r="H82" s="16">
        <v>111.15</v>
      </c>
      <c r="I82" s="109">
        <v>90.05</v>
      </c>
      <c r="J82" s="16">
        <v>67.739999999999995</v>
      </c>
      <c r="K82" s="16">
        <v>76.48</v>
      </c>
      <c r="L82" s="16">
        <v>76.47</v>
      </c>
      <c r="M82" s="16">
        <f t="shared" si="20"/>
        <v>331.84000000000003</v>
      </c>
      <c r="N82" s="71">
        <v>5463.36</v>
      </c>
      <c r="O82" s="71">
        <v>5627.84</v>
      </c>
      <c r="P82" s="71">
        <v>1680</v>
      </c>
      <c r="Q82" s="71">
        <v>1750</v>
      </c>
      <c r="R82" s="125">
        <f t="shared" si="26"/>
        <v>340691.56799999997</v>
      </c>
      <c r="S82" s="72">
        <f t="shared" si="24"/>
        <v>420520.46399999998</v>
      </c>
      <c r="T82" s="125">
        <f t="shared" si="27"/>
        <v>340691.56799999997</v>
      </c>
      <c r="U82" s="72">
        <f t="shared" si="21"/>
        <v>256284.80639999997</v>
      </c>
      <c r="V82" s="72">
        <f t="shared" si="28"/>
        <v>296577.20320000005</v>
      </c>
      <c r="W82" s="72">
        <f t="shared" si="29"/>
        <v>296538.42479999998</v>
      </c>
      <c r="X82" s="72">
        <f t="shared" si="22"/>
        <v>1269920.8983999998</v>
      </c>
      <c r="Y82" s="17"/>
      <c r="Z82" s="17"/>
      <c r="AA82" s="17"/>
      <c r="AB82" s="53"/>
      <c r="AC82" s="53"/>
    </row>
    <row r="83" spans="1:29" s="54" customFormat="1" ht="52.5" customHeight="1">
      <c r="A83" s="14" t="s">
        <v>74</v>
      </c>
      <c r="B83" s="15" t="s">
        <v>75</v>
      </c>
      <c r="C83" s="15" t="s">
        <v>69</v>
      </c>
      <c r="D83" s="15" t="s">
        <v>76</v>
      </c>
      <c r="E83" s="15"/>
      <c r="F83" s="15"/>
      <c r="G83" s="109">
        <v>3094.85</v>
      </c>
      <c r="H83" s="16">
        <v>3131.5750000000003</v>
      </c>
      <c r="I83" s="109">
        <v>2063.2399999999998</v>
      </c>
      <c r="J83" s="16">
        <v>2060.7719999999999</v>
      </c>
      <c r="K83" s="16">
        <v>980.76</v>
      </c>
      <c r="L83" s="16">
        <v>2942.29</v>
      </c>
      <c r="M83" s="16">
        <f t="shared" si="20"/>
        <v>9115.3970000000008</v>
      </c>
      <c r="N83" s="71">
        <v>3040.75</v>
      </c>
      <c r="O83" s="71">
        <v>3102.14</v>
      </c>
      <c r="P83" s="71">
        <v>1680</v>
      </c>
      <c r="Q83" s="71">
        <v>1750</v>
      </c>
      <c r="R83" s="125">
        <f t="shared" si="26"/>
        <v>4211317.1375000002</v>
      </c>
      <c r="S83" s="72">
        <f t="shared" si="24"/>
        <v>4261290.6812500004</v>
      </c>
      <c r="T83" s="125">
        <f t="shared" si="27"/>
        <v>2807553.8299999996</v>
      </c>
      <c r="U83" s="72">
        <f t="shared" si="21"/>
        <v>2804195.4989999998</v>
      </c>
      <c r="V83" s="72">
        <f t="shared" si="28"/>
        <v>1326124.8263999999</v>
      </c>
      <c r="W83" s="72">
        <f t="shared" si="29"/>
        <v>3978388.0005999994</v>
      </c>
      <c r="X83" s="72">
        <f t="shared" si="22"/>
        <v>12369999.00725</v>
      </c>
      <c r="Y83" s="17"/>
      <c r="Z83" s="17"/>
      <c r="AA83" s="17"/>
      <c r="AB83" s="53"/>
      <c r="AC83" s="53"/>
    </row>
    <row r="84" spans="1:29" s="54" customFormat="1" ht="60.75" customHeight="1">
      <c r="A84" s="14" t="s">
        <v>349</v>
      </c>
      <c r="B84" s="15" t="s">
        <v>350</v>
      </c>
      <c r="C84" s="15" t="s">
        <v>69</v>
      </c>
      <c r="D84" s="15" t="s">
        <v>77</v>
      </c>
      <c r="E84" s="15"/>
      <c r="F84" s="15" t="s">
        <v>351</v>
      </c>
      <c r="G84" s="109">
        <v>11043.521000000001</v>
      </c>
      <c r="H84" s="16">
        <v>11112.915999999999</v>
      </c>
      <c r="I84" s="109">
        <v>4890.0690000000004</v>
      </c>
      <c r="J84" s="16">
        <v>6709.8600000000006</v>
      </c>
      <c r="K84" s="16">
        <v>1751.28</v>
      </c>
      <c r="L84" s="16">
        <v>9260.24</v>
      </c>
      <c r="M84" s="16">
        <f t="shared" si="20"/>
        <v>28834.295999999995</v>
      </c>
      <c r="N84" s="71">
        <v>5744.3</v>
      </c>
      <c r="O84" s="71">
        <v>6182.68</v>
      </c>
      <c r="P84" s="71">
        <v>1495</v>
      </c>
      <c r="Q84" s="71">
        <v>1558.33</v>
      </c>
      <c r="R84" s="125">
        <f t="shared" si="26"/>
        <v>46927233.785300002</v>
      </c>
      <c r="S84" s="72">
        <f t="shared" si="24"/>
        <v>47222113.958799995</v>
      </c>
      <c r="T84" s="125">
        <f t="shared" si="27"/>
        <v>20779370.201700002</v>
      </c>
      <c r="U84" s="72">
        <f t="shared" si="21"/>
        <v>28512208.098000005</v>
      </c>
      <c r="V84" s="72">
        <f t="shared" si="28"/>
        <v>8098531.6680000005</v>
      </c>
      <c r="W84" s="72">
        <f t="shared" si="29"/>
        <v>42822590.844000004</v>
      </c>
      <c r="X84" s="72">
        <f t="shared" si="22"/>
        <v>126655444.5688</v>
      </c>
      <c r="Y84" s="17"/>
      <c r="Z84" s="17"/>
      <c r="AA84" s="17"/>
      <c r="AB84" s="53"/>
      <c r="AC84" s="53"/>
    </row>
    <row r="85" spans="1:29" s="54" customFormat="1" ht="46.5" customHeight="1">
      <c r="A85" s="14" t="s">
        <v>51</v>
      </c>
      <c r="B85" s="15" t="s">
        <v>78</v>
      </c>
      <c r="C85" s="15" t="s">
        <v>69</v>
      </c>
      <c r="D85" s="15" t="s">
        <v>77</v>
      </c>
      <c r="E85" s="15" t="s">
        <v>367</v>
      </c>
      <c r="F85" s="15"/>
      <c r="G85" s="109">
        <v>88.302999999999997</v>
      </c>
      <c r="H85" s="16">
        <v>63.691000000000003</v>
      </c>
      <c r="I85" s="109">
        <v>38.707999999999998</v>
      </c>
      <c r="J85" s="16">
        <v>37.478999999999999</v>
      </c>
      <c r="K85" s="16">
        <v>20.53</v>
      </c>
      <c r="L85" s="16">
        <v>81.888000000000005</v>
      </c>
      <c r="M85" s="16">
        <f t="shared" si="20"/>
        <v>203.58800000000002</v>
      </c>
      <c r="N85" s="71">
        <v>3591.94</v>
      </c>
      <c r="O85" s="71">
        <v>4792.53</v>
      </c>
      <c r="P85" s="71">
        <v>1685</v>
      </c>
      <c r="Q85" s="71">
        <v>1700</v>
      </c>
      <c r="R85" s="125">
        <f t="shared" si="26"/>
        <v>168388.52282000001</v>
      </c>
      <c r="S85" s="72">
        <f t="shared" si="24"/>
        <v>121454.91554</v>
      </c>
      <c r="T85" s="125">
        <f t="shared" si="27"/>
        <v>73813.83352</v>
      </c>
      <c r="U85" s="72">
        <f t="shared" si="21"/>
        <v>71470.204259999999</v>
      </c>
      <c r="V85" s="72">
        <f t="shared" si="28"/>
        <v>63489.640899999999</v>
      </c>
      <c r="W85" s="72">
        <f t="shared" si="29"/>
        <v>253241.09664</v>
      </c>
      <c r="X85" s="72">
        <f t="shared" si="22"/>
        <v>509655.85733999999</v>
      </c>
      <c r="Y85" s="17"/>
      <c r="Z85" s="17"/>
      <c r="AA85" s="17"/>
      <c r="AB85" s="53"/>
      <c r="AC85" s="53"/>
    </row>
    <row r="86" spans="1:29" s="54" customFormat="1" ht="50.25" customHeight="1">
      <c r="A86" s="14" t="s">
        <v>79</v>
      </c>
      <c r="B86" s="15" t="s">
        <v>80</v>
      </c>
      <c r="C86" s="15" t="s">
        <v>69</v>
      </c>
      <c r="D86" s="15" t="s">
        <v>77</v>
      </c>
      <c r="E86" s="15"/>
      <c r="F86" s="15"/>
      <c r="G86" s="109">
        <v>245.27500000000001</v>
      </c>
      <c r="H86" s="16">
        <v>256.851</v>
      </c>
      <c r="I86" s="109">
        <v>114.57</v>
      </c>
      <c r="J86" s="16">
        <v>129.13800000000001</v>
      </c>
      <c r="K86" s="16">
        <v>26.907</v>
      </c>
      <c r="L86" s="16">
        <v>209.892</v>
      </c>
      <c r="M86" s="16">
        <f t="shared" si="20"/>
        <v>622.78800000000001</v>
      </c>
      <c r="N86" s="71">
        <v>3057.69</v>
      </c>
      <c r="O86" s="71">
        <v>3569.18</v>
      </c>
      <c r="P86" s="71">
        <v>2022</v>
      </c>
      <c r="Q86" s="71">
        <v>2040</v>
      </c>
      <c r="R86" s="125">
        <f t="shared" si="26"/>
        <v>254028.86475000001</v>
      </c>
      <c r="S86" s="72">
        <f t="shared" si="24"/>
        <v>266018.01219000004</v>
      </c>
      <c r="T86" s="125">
        <f t="shared" si="27"/>
        <v>118659.0033</v>
      </c>
      <c r="U86" s="72">
        <f t="shared" si="21"/>
        <v>133746.93522000001</v>
      </c>
      <c r="V86" s="72">
        <f t="shared" si="28"/>
        <v>41145.646259999994</v>
      </c>
      <c r="W86" s="72">
        <f t="shared" si="29"/>
        <v>320962.64855999994</v>
      </c>
      <c r="X86" s="72">
        <f t="shared" si="22"/>
        <v>761873.24222999997</v>
      </c>
      <c r="Y86" s="17"/>
      <c r="Z86" s="17"/>
      <c r="AA86" s="17"/>
      <c r="AB86" s="53"/>
      <c r="AC86" s="53"/>
    </row>
    <row r="87" spans="1:29" s="54" customFormat="1" ht="50.25" customHeight="1">
      <c r="A87" s="14" t="s">
        <v>81</v>
      </c>
      <c r="B87" s="15" t="s">
        <v>82</v>
      </c>
      <c r="C87" s="15" t="s">
        <v>69</v>
      </c>
      <c r="D87" s="15" t="s">
        <v>77</v>
      </c>
      <c r="E87" s="15"/>
      <c r="F87" s="15"/>
      <c r="G87" s="109">
        <v>775.38</v>
      </c>
      <c r="H87" s="16">
        <v>656.77099999999996</v>
      </c>
      <c r="I87" s="109">
        <v>444.61700000000002</v>
      </c>
      <c r="J87" s="16">
        <v>401.69600000000003</v>
      </c>
      <c r="K87" s="16">
        <v>215.001</v>
      </c>
      <c r="L87" s="16">
        <v>686.75</v>
      </c>
      <c r="M87" s="16">
        <f t="shared" si="20"/>
        <v>1960.2180000000001</v>
      </c>
      <c r="N87" s="71">
        <v>5393.64</v>
      </c>
      <c r="O87" s="71">
        <v>5393.64</v>
      </c>
      <c r="P87" s="71">
        <v>1570</v>
      </c>
      <c r="Q87" s="71">
        <v>1660</v>
      </c>
      <c r="R87" s="125">
        <f t="shared" si="26"/>
        <v>2964773.9832000001</v>
      </c>
      <c r="S87" s="72">
        <f t="shared" si="24"/>
        <v>2511255.86644</v>
      </c>
      <c r="T87" s="125">
        <f t="shared" si="27"/>
        <v>1700055.3458800002</v>
      </c>
      <c r="U87" s="72">
        <f t="shared" si="21"/>
        <v>1535940.8934400002</v>
      </c>
      <c r="V87" s="72">
        <f t="shared" si="28"/>
        <v>802736.33364000008</v>
      </c>
      <c r="W87" s="72">
        <f t="shared" si="29"/>
        <v>2564077.27</v>
      </c>
      <c r="X87" s="72">
        <f t="shared" si="22"/>
        <v>7414010.3635200001</v>
      </c>
      <c r="Y87" s="17"/>
      <c r="Z87" s="17"/>
      <c r="AA87" s="17"/>
      <c r="AB87" s="53"/>
      <c r="AC87" s="53"/>
    </row>
    <row r="88" spans="1:29" s="1" customFormat="1" ht="14.25" customHeight="1">
      <c r="A88" s="14"/>
      <c r="B88" s="15"/>
      <c r="C88" s="15"/>
      <c r="D88" s="15"/>
      <c r="E88" s="15"/>
      <c r="F88" s="15"/>
      <c r="G88" s="109"/>
      <c r="H88" s="29"/>
      <c r="I88" s="109"/>
      <c r="J88" s="29"/>
      <c r="K88" s="29"/>
      <c r="L88" s="29"/>
      <c r="M88" s="16"/>
      <c r="N88" s="86"/>
      <c r="O88" s="86"/>
      <c r="P88" s="86"/>
      <c r="Q88" s="86"/>
      <c r="R88" s="125"/>
      <c r="S88" s="72"/>
      <c r="T88" s="125"/>
      <c r="U88" s="72"/>
      <c r="V88" s="72"/>
      <c r="W88" s="72"/>
      <c r="X88" s="72"/>
      <c r="Y88" s="17"/>
      <c r="Z88" s="17"/>
      <c r="AA88" s="17"/>
      <c r="AB88" s="53"/>
      <c r="AC88" s="53"/>
    </row>
    <row r="89" spans="1:29" s="54" customFormat="1" ht="50.25" customHeight="1">
      <c r="A89" s="14" t="s">
        <v>305</v>
      </c>
      <c r="B89" s="15" t="s">
        <v>306</v>
      </c>
      <c r="C89" s="15" t="s">
        <v>336</v>
      </c>
      <c r="D89" s="15"/>
      <c r="E89" s="15"/>
      <c r="F89" s="15" t="s">
        <v>334</v>
      </c>
      <c r="G89" s="109">
        <v>0</v>
      </c>
      <c r="H89" s="16">
        <v>0</v>
      </c>
      <c r="I89" s="109">
        <v>0</v>
      </c>
      <c r="J89" s="16">
        <v>0</v>
      </c>
      <c r="K89" s="16">
        <v>17093.612000000001</v>
      </c>
      <c r="L89" s="16">
        <v>84931.667000000001</v>
      </c>
      <c r="M89" s="16">
        <f t="shared" si="20"/>
        <v>102025.27900000001</v>
      </c>
      <c r="N89" s="71">
        <v>939.76</v>
      </c>
      <c r="O89" s="71">
        <v>1126.32</v>
      </c>
      <c r="P89" s="71">
        <v>939.76</v>
      </c>
      <c r="Q89" s="71">
        <v>980</v>
      </c>
      <c r="R89" s="125">
        <f>(N89-P89)*G89</f>
        <v>0</v>
      </c>
      <c r="S89" s="72">
        <f t="shared" si="24"/>
        <v>0</v>
      </c>
      <c r="T89" s="125">
        <f>(N89-P89)*I89</f>
        <v>0</v>
      </c>
      <c r="U89" s="72">
        <f t="shared" si="21"/>
        <v>0</v>
      </c>
      <c r="V89" s="72">
        <f>(O89-Q89)*K89</f>
        <v>2501137.307839999</v>
      </c>
      <c r="W89" s="72">
        <f>(O89-Q89)*L89</f>
        <v>12427201.515439995</v>
      </c>
      <c r="X89" s="72">
        <f t="shared" si="22"/>
        <v>14928338.823279994</v>
      </c>
      <c r="Y89" s="17"/>
      <c r="Z89" s="17"/>
      <c r="AA89" s="17"/>
      <c r="AB89" s="53"/>
      <c r="AC89" s="53"/>
    </row>
    <row r="90" spans="1:29" s="1" customFormat="1" ht="14.25" customHeight="1">
      <c r="A90" s="14"/>
      <c r="B90" s="15"/>
      <c r="C90" s="15"/>
      <c r="D90" s="15"/>
      <c r="E90" s="15"/>
      <c r="F90" s="15"/>
      <c r="G90" s="109"/>
      <c r="H90" s="29"/>
      <c r="I90" s="109"/>
      <c r="J90" s="29"/>
      <c r="K90" s="29"/>
      <c r="L90" s="29"/>
      <c r="M90" s="16"/>
      <c r="N90" s="86"/>
      <c r="O90" s="86"/>
      <c r="P90" s="86"/>
      <c r="Q90" s="86"/>
      <c r="R90" s="125"/>
      <c r="S90" s="72"/>
      <c r="T90" s="125"/>
      <c r="U90" s="72"/>
      <c r="V90" s="72"/>
      <c r="W90" s="72"/>
      <c r="X90" s="72"/>
      <c r="Y90" s="17"/>
      <c r="Z90" s="17"/>
      <c r="AA90" s="17"/>
      <c r="AB90" s="53"/>
      <c r="AC90" s="53"/>
    </row>
    <row r="91" spans="1:29" s="54" customFormat="1" ht="78.75" customHeight="1">
      <c r="A91" s="14" t="s">
        <v>84</v>
      </c>
      <c r="B91" s="15" t="s">
        <v>85</v>
      </c>
      <c r="C91" s="15" t="s">
        <v>83</v>
      </c>
      <c r="D91" s="15" t="s">
        <v>354</v>
      </c>
      <c r="E91" s="15" t="s">
        <v>86</v>
      </c>
      <c r="F91" s="15"/>
      <c r="G91" s="109">
        <v>319.399</v>
      </c>
      <c r="H91" s="16">
        <v>307.541</v>
      </c>
      <c r="I91" s="109">
        <v>97.736999999999995</v>
      </c>
      <c r="J91" s="16">
        <v>133.79500000000002</v>
      </c>
      <c r="K91" s="16">
        <v>60.017000000000003</v>
      </c>
      <c r="L91" s="16">
        <v>275.565</v>
      </c>
      <c r="M91" s="16">
        <f t="shared" si="20"/>
        <v>776.91800000000001</v>
      </c>
      <c r="N91" s="71">
        <v>6663.09</v>
      </c>
      <c r="O91" s="71">
        <v>7116.08</v>
      </c>
      <c r="P91" s="71">
        <v>1660</v>
      </c>
      <c r="Q91" s="71">
        <v>1730</v>
      </c>
      <c r="R91" s="125">
        <f t="shared" ref="R91:R102" si="30">(N91-P91)*G91</f>
        <v>1597981.94291</v>
      </c>
      <c r="S91" s="72">
        <f t="shared" si="24"/>
        <v>1538655.3016900001</v>
      </c>
      <c r="T91" s="125">
        <f t="shared" ref="T91:T102" si="31">(N91-P91)*I91</f>
        <v>488987.00732999999</v>
      </c>
      <c r="U91" s="72">
        <f t="shared" si="21"/>
        <v>669388.42655000009</v>
      </c>
      <c r="V91" s="72">
        <f t="shared" ref="V91:V102" si="32">(O91-Q91)*K91</f>
        <v>323256.36336000002</v>
      </c>
      <c r="W91" s="72">
        <f t="shared" ref="W91:W102" si="33">(O91-Q91)*L91</f>
        <v>1484215.1351999999</v>
      </c>
      <c r="X91" s="72">
        <f t="shared" si="22"/>
        <v>4015515.2267999998</v>
      </c>
      <c r="Y91" s="17"/>
      <c r="Z91" s="17"/>
      <c r="AA91" s="17"/>
      <c r="AB91" s="53"/>
      <c r="AC91" s="53"/>
    </row>
    <row r="92" spans="1:29" s="54" customFormat="1" ht="54" customHeight="1">
      <c r="A92" s="14" t="s">
        <v>84</v>
      </c>
      <c r="B92" s="15" t="s">
        <v>85</v>
      </c>
      <c r="C92" s="15" t="s">
        <v>83</v>
      </c>
      <c r="D92" s="15" t="s">
        <v>354</v>
      </c>
      <c r="E92" s="15" t="s">
        <v>87</v>
      </c>
      <c r="F92" s="15"/>
      <c r="G92" s="109">
        <v>227.33</v>
      </c>
      <c r="H92" s="16">
        <v>220.58999999999997</v>
      </c>
      <c r="I92" s="109">
        <v>53.892000000000003</v>
      </c>
      <c r="J92" s="16">
        <v>81.040000000000006</v>
      </c>
      <c r="K92" s="16">
        <v>39.390999999999998</v>
      </c>
      <c r="L92" s="16">
        <v>193.21299999999999</v>
      </c>
      <c r="M92" s="16">
        <f t="shared" si="20"/>
        <v>534.23400000000004</v>
      </c>
      <c r="N92" s="71">
        <v>6790.27</v>
      </c>
      <c r="O92" s="71">
        <v>7006.16</v>
      </c>
      <c r="P92" s="71">
        <v>1660</v>
      </c>
      <c r="Q92" s="71">
        <v>1730</v>
      </c>
      <c r="R92" s="125">
        <f t="shared" si="30"/>
        <v>1166264.2791000002</v>
      </c>
      <c r="S92" s="72">
        <f t="shared" si="24"/>
        <v>1131686.2593</v>
      </c>
      <c r="T92" s="125">
        <f t="shared" si="31"/>
        <v>276480.51084000006</v>
      </c>
      <c r="U92" s="72">
        <f t="shared" si="21"/>
        <v>415757.08080000005</v>
      </c>
      <c r="V92" s="72">
        <f t="shared" si="32"/>
        <v>207833.21855999998</v>
      </c>
      <c r="W92" s="72">
        <f t="shared" si="33"/>
        <v>1019422.70208</v>
      </c>
      <c r="X92" s="72">
        <f t="shared" si="22"/>
        <v>2774699.2607399998</v>
      </c>
      <c r="Y92" s="17"/>
      <c r="Z92" s="17"/>
      <c r="AA92" s="17"/>
      <c r="AB92" s="53"/>
      <c r="AC92" s="53"/>
    </row>
    <row r="93" spans="1:29" s="54" customFormat="1" ht="54" customHeight="1">
      <c r="A93" s="14" t="s">
        <v>107</v>
      </c>
      <c r="B93" s="15" t="s">
        <v>108</v>
      </c>
      <c r="C93" s="15" t="s">
        <v>83</v>
      </c>
      <c r="D93" s="15" t="s">
        <v>88</v>
      </c>
      <c r="E93" s="15" t="s">
        <v>356</v>
      </c>
      <c r="F93" s="15" t="s">
        <v>316</v>
      </c>
      <c r="G93" s="109">
        <v>3751.5030000000002</v>
      </c>
      <c r="H93" s="16">
        <v>4418.41</v>
      </c>
      <c r="I93" s="109">
        <v>1284.6099999999999</v>
      </c>
      <c r="J93" s="16">
        <v>1657.798</v>
      </c>
      <c r="K93" s="16">
        <v>1271.4739999999999</v>
      </c>
      <c r="L93" s="16">
        <v>3744.366</v>
      </c>
      <c r="M93" s="16">
        <f t="shared" si="20"/>
        <v>11092.047999999999</v>
      </c>
      <c r="N93" s="71">
        <v>1225.53</v>
      </c>
      <c r="O93" s="71">
        <v>1225.53</v>
      </c>
      <c r="P93" s="71">
        <v>1030.1199999999999</v>
      </c>
      <c r="Q93" s="71">
        <v>1091.67</v>
      </c>
      <c r="R93" s="125">
        <f t="shared" si="30"/>
        <v>733081.20123000036</v>
      </c>
      <c r="S93" s="72">
        <f t="shared" si="24"/>
        <v>863401.49810000032</v>
      </c>
      <c r="T93" s="125">
        <f t="shared" si="31"/>
        <v>251025.64010000008</v>
      </c>
      <c r="U93" s="72">
        <f t="shared" si="21"/>
        <v>323950.30718000012</v>
      </c>
      <c r="V93" s="72">
        <f t="shared" si="32"/>
        <v>170199.50963999986</v>
      </c>
      <c r="W93" s="72">
        <f t="shared" si="33"/>
        <v>501220.83275999961</v>
      </c>
      <c r="X93" s="72">
        <f t="shared" si="22"/>
        <v>1858772.1476799999</v>
      </c>
      <c r="Y93" s="17"/>
      <c r="Z93" s="17"/>
      <c r="AA93" s="17"/>
      <c r="AB93" s="53"/>
      <c r="AC93" s="53"/>
    </row>
    <row r="94" spans="1:29" s="54" customFormat="1" ht="54" customHeight="1">
      <c r="A94" s="14" t="s">
        <v>107</v>
      </c>
      <c r="B94" s="15" t="s">
        <v>108</v>
      </c>
      <c r="C94" s="15" t="s">
        <v>83</v>
      </c>
      <c r="D94" s="15" t="s">
        <v>88</v>
      </c>
      <c r="E94" s="15" t="s">
        <v>357</v>
      </c>
      <c r="F94" s="15" t="s">
        <v>352</v>
      </c>
      <c r="G94" s="109">
        <v>569.31899999999996</v>
      </c>
      <c r="H94" s="16">
        <v>572.98199999999997</v>
      </c>
      <c r="I94" s="109">
        <v>194.94900000000001</v>
      </c>
      <c r="J94" s="16">
        <v>186.99799999999999</v>
      </c>
      <c r="K94" s="16">
        <v>192.95599999999999</v>
      </c>
      <c r="L94" s="16">
        <v>568.23599999999999</v>
      </c>
      <c r="M94" s="16">
        <f t="shared" si="20"/>
        <v>1521.172</v>
      </c>
      <c r="N94" s="71">
        <v>4041.57</v>
      </c>
      <c r="O94" s="71">
        <v>4175.3100000000004</v>
      </c>
      <c r="P94" s="71">
        <v>1616.67</v>
      </c>
      <c r="Q94" s="71">
        <v>1666.67</v>
      </c>
      <c r="R94" s="125">
        <f t="shared" si="30"/>
        <v>1380541.6431</v>
      </c>
      <c r="S94" s="72">
        <f t="shared" si="24"/>
        <v>1389424.0518</v>
      </c>
      <c r="T94" s="125">
        <f t="shared" si="31"/>
        <v>472731.83010000002</v>
      </c>
      <c r="U94" s="72">
        <f t="shared" si="21"/>
        <v>453451.45020000002</v>
      </c>
      <c r="V94" s="72">
        <f t="shared" si="32"/>
        <v>484057.13984000002</v>
      </c>
      <c r="W94" s="72">
        <f t="shared" si="33"/>
        <v>1425499.5590400002</v>
      </c>
      <c r="X94" s="72">
        <f t="shared" si="22"/>
        <v>3752432.2008800004</v>
      </c>
      <c r="Y94" s="17"/>
      <c r="Z94" s="17"/>
      <c r="AA94" s="17"/>
      <c r="AB94" s="53"/>
      <c r="AC94" s="53"/>
    </row>
    <row r="95" spans="1:29" s="54" customFormat="1" ht="54" customHeight="1">
      <c r="A95" s="14" t="s">
        <v>107</v>
      </c>
      <c r="B95" s="15" t="s">
        <v>108</v>
      </c>
      <c r="C95" s="15" t="s">
        <v>83</v>
      </c>
      <c r="D95" s="15" t="s">
        <v>88</v>
      </c>
      <c r="E95" s="15" t="s">
        <v>358</v>
      </c>
      <c r="F95" s="15" t="s">
        <v>352</v>
      </c>
      <c r="G95" s="109">
        <v>695.83399999999995</v>
      </c>
      <c r="H95" s="16">
        <v>684.21299999999997</v>
      </c>
      <c r="I95" s="109">
        <v>238.27099999999999</v>
      </c>
      <c r="J95" s="16">
        <v>228.071</v>
      </c>
      <c r="K95" s="16">
        <v>235.83500000000001</v>
      </c>
      <c r="L95" s="16">
        <v>694.51099999999997</v>
      </c>
      <c r="M95" s="16">
        <f t="shared" si="20"/>
        <v>1842.6299999999999</v>
      </c>
      <c r="N95" s="71">
        <v>4041.57</v>
      </c>
      <c r="O95" s="71">
        <v>4175.3100000000004</v>
      </c>
      <c r="P95" s="71">
        <v>1470</v>
      </c>
      <c r="Q95" s="71">
        <v>1550</v>
      </c>
      <c r="R95" s="125">
        <f t="shared" si="30"/>
        <v>1789385.83938</v>
      </c>
      <c r="S95" s="72">
        <f t="shared" si="24"/>
        <v>1759501.6244099999</v>
      </c>
      <c r="T95" s="125">
        <f t="shared" si="31"/>
        <v>612730.55547000002</v>
      </c>
      <c r="U95" s="72">
        <f t="shared" si="21"/>
        <v>586500.54147000005</v>
      </c>
      <c r="V95" s="72">
        <f t="shared" si="32"/>
        <v>619139.98385000008</v>
      </c>
      <c r="W95" s="72">
        <f t="shared" si="33"/>
        <v>1823306.6734100003</v>
      </c>
      <c r="X95" s="72">
        <f t="shared" si="22"/>
        <v>4788448.8231400009</v>
      </c>
      <c r="Y95" s="17"/>
      <c r="Z95" s="17"/>
      <c r="AA95" s="17"/>
      <c r="AB95" s="53"/>
      <c r="AC95" s="53"/>
    </row>
    <row r="96" spans="1:29" s="54" customFormat="1" ht="54" customHeight="1">
      <c r="A96" s="14" t="s">
        <v>107</v>
      </c>
      <c r="B96" s="15" t="s">
        <v>108</v>
      </c>
      <c r="C96" s="15" t="s">
        <v>83</v>
      </c>
      <c r="D96" s="15" t="s">
        <v>88</v>
      </c>
      <c r="E96" s="15" t="s">
        <v>359</v>
      </c>
      <c r="F96" s="15"/>
      <c r="G96" s="109">
        <v>225.97900000000001</v>
      </c>
      <c r="H96" s="16">
        <v>141.71099999999998</v>
      </c>
      <c r="I96" s="109">
        <v>77.381</v>
      </c>
      <c r="J96" s="16">
        <v>55.876000000000005</v>
      </c>
      <c r="K96" s="16">
        <v>76.59</v>
      </c>
      <c r="L96" s="16">
        <v>225.55</v>
      </c>
      <c r="M96" s="16">
        <f t="shared" si="20"/>
        <v>499.72700000000003</v>
      </c>
      <c r="N96" s="71">
        <v>11091.6</v>
      </c>
      <c r="O96" s="71">
        <v>11947.39</v>
      </c>
      <c r="P96" s="71">
        <v>1366.67</v>
      </c>
      <c r="Q96" s="71">
        <v>1441.67</v>
      </c>
      <c r="R96" s="125">
        <f t="shared" ref="R96" si="34">(N96-P96)*G96</f>
        <v>2197629.9564700001</v>
      </c>
      <c r="S96" s="72">
        <f t="shared" si="24"/>
        <v>1378129.5552299998</v>
      </c>
      <c r="T96" s="125">
        <f t="shared" si="31"/>
        <v>752524.80833000003</v>
      </c>
      <c r="U96" s="72">
        <f t="shared" si="21"/>
        <v>543390.18868000002</v>
      </c>
      <c r="V96" s="72">
        <f t="shared" si="32"/>
        <v>804633.09479999996</v>
      </c>
      <c r="W96" s="72">
        <f t="shared" si="33"/>
        <v>2369565.1460000002</v>
      </c>
      <c r="X96" s="72">
        <f t="shared" si="22"/>
        <v>5095717.9847100005</v>
      </c>
      <c r="Y96" s="17"/>
      <c r="Z96" s="17"/>
      <c r="AA96" s="17"/>
      <c r="AB96" s="53"/>
      <c r="AC96" s="53"/>
    </row>
    <row r="97" spans="1:29" s="54" customFormat="1" ht="60.75" customHeight="1">
      <c r="A97" s="14" t="s">
        <v>107</v>
      </c>
      <c r="B97" s="15" t="s">
        <v>108</v>
      </c>
      <c r="C97" s="15" t="s">
        <v>83</v>
      </c>
      <c r="D97" s="15" t="s">
        <v>355</v>
      </c>
      <c r="E97" s="15" t="s">
        <v>360</v>
      </c>
      <c r="F97" s="15" t="s">
        <v>353</v>
      </c>
      <c r="G97" s="109">
        <v>4235.1959999999999</v>
      </c>
      <c r="H97" s="16">
        <v>4126.6289999999999</v>
      </c>
      <c r="I97" s="109">
        <v>1677.26</v>
      </c>
      <c r="J97" s="16">
        <v>1933.223</v>
      </c>
      <c r="K97" s="16">
        <v>522.39</v>
      </c>
      <c r="L97" s="16">
        <v>3400.0940000000001</v>
      </c>
      <c r="M97" s="16">
        <f t="shared" si="20"/>
        <v>9982.3359999999993</v>
      </c>
      <c r="N97" s="71">
        <v>6725.57</v>
      </c>
      <c r="O97" s="71">
        <v>9430.9500000000007</v>
      </c>
      <c r="P97" s="71">
        <v>1616.67</v>
      </c>
      <c r="Q97" s="71">
        <v>1666.67</v>
      </c>
      <c r="R97" s="125">
        <f t="shared" si="30"/>
        <v>21637192.8444</v>
      </c>
      <c r="S97" s="72">
        <f t="shared" si="24"/>
        <v>21082534.8981</v>
      </c>
      <c r="T97" s="125">
        <f t="shared" si="31"/>
        <v>8568953.6140000001</v>
      </c>
      <c r="U97" s="72">
        <f t="shared" si="21"/>
        <v>9876642.9846999999</v>
      </c>
      <c r="V97" s="72">
        <f t="shared" si="32"/>
        <v>4055982.2292000004</v>
      </c>
      <c r="W97" s="72">
        <f t="shared" si="33"/>
        <v>26399281.842320003</v>
      </c>
      <c r="X97" s="72">
        <f t="shared" si="22"/>
        <v>61414441.954319999</v>
      </c>
      <c r="Y97" s="17"/>
      <c r="Z97" s="17"/>
      <c r="AA97" s="17"/>
      <c r="AB97" s="53"/>
      <c r="AC97" s="53"/>
    </row>
    <row r="98" spans="1:29" s="54" customFormat="1" ht="60.75" customHeight="1">
      <c r="A98" s="14" t="s">
        <v>107</v>
      </c>
      <c r="B98" s="15" t="s">
        <v>108</v>
      </c>
      <c r="C98" s="15" t="s">
        <v>83</v>
      </c>
      <c r="D98" s="15" t="s">
        <v>355</v>
      </c>
      <c r="E98" s="15" t="s">
        <v>361</v>
      </c>
      <c r="F98" s="15" t="s">
        <v>353</v>
      </c>
      <c r="G98" s="109">
        <v>749.89499999999998</v>
      </c>
      <c r="H98" s="16">
        <v>901.06399999999996</v>
      </c>
      <c r="I98" s="109">
        <v>344.81299999999999</v>
      </c>
      <c r="J98" s="16">
        <v>471.72300000000001</v>
      </c>
      <c r="K98" s="16">
        <v>51.045000000000002</v>
      </c>
      <c r="L98" s="16">
        <v>542.46699999999998</v>
      </c>
      <c r="M98" s="16">
        <f t="shared" si="20"/>
        <v>1966.299</v>
      </c>
      <c r="N98" s="71">
        <v>6725.57</v>
      </c>
      <c r="O98" s="71">
        <v>9430.9500000000007</v>
      </c>
      <c r="P98" s="71">
        <v>2150.83</v>
      </c>
      <c r="Q98" s="71">
        <v>2200</v>
      </c>
      <c r="R98" s="125">
        <f t="shared" si="30"/>
        <v>3430574.6522999997</v>
      </c>
      <c r="S98" s="72">
        <f t="shared" si="24"/>
        <v>4122133.5233599995</v>
      </c>
      <c r="T98" s="125">
        <f t="shared" si="31"/>
        <v>1577429.8236199999</v>
      </c>
      <c r="U98" s="72">
        <f t="shared" si="21"/>
        <v>2158010.0770199997</v>
      </c>
      <c r="V98" s="72">
        <f t="shared" si="32"/>
        <v>369103.84275000007</v>
      </c>
      <c r="W98" s="72">
        <f t="shared" si="33"/>
        <v>3922551.7536500003</v>
      </c>
      <c r="X98" s="72">
        <f t="shared" si="22"/>
        <v>10571799.19678</v>
      </c>
      <c r="Y98" s="17"/>
      <c r="Z98" s="17"/>
      <c r="AA98" s="17"/>
      <c r="AB98" s="53"/>
      <c r="AC98" s="53"/>
    </row>
    <row r="99" spans="1:29" s="54" customFormat="1" ht="60.75" customHeight="1">
      <c r="A99" s="14" t="s">
        <v>107</v>
      </c>
      <c r="B99" s="15" t="s">
        <v>108</v>
      </c>
      <c r="C99" s="15" t="s">
        <v>83</v>
      </c>
      <c r="D99" s="15" t="s">
        <v>355</v>
      </c>
      <c r="E99" s="15" t="s">
        <v>362</v>
      </c>
      <c r="F99" s="15" t="s">
        <v>353</v>
      </c>
      <c r="G99" s="109">
        <v>325.30900000000003</v>
      </c>
      <c r="H99" s="16">
        <v>409.58699999999999</v>
      </c>
      <c r="I99" s="109">
        <v>108.43600000000001</v>
      </c>
      <c r="J99" s="16">
        <v>120.191</v>
      </c>
      <c r="K99" s="16">
        <v>108.43600000000001</v>
      </c>
      <c r="L99" s="16">
        <v>325.30900000000003</v>
      </c>
      <c r="M99" s="16">
        <f t="shared" si="20"/>
        <v>963.52300000000014</v>
      </c>
      <c r="N99" s="71">
        <v>6725.57</v>
      </c>
      <c r="O99" s="71">
        <v>9430.9500000000007</v>
      </c>
      <c r="P99" s="71">
        <v>1535</v>
      </c>
      <c r="Q99" s="71">
        <v>1600</v>
      </c>
      <c r="R99" s="125">
        <f t="shared" si="30"/>
        <v>1688539.13613</v>
      </c>
      <c r="S99" s="72">
        <f t="shared" si="24"/>
        <v>2125989.9945899998</v>
      </c>
      <c r="T99" s="125">
        <f t="shared" si="31"/>
        <v>562844.64852000005</v>
      </c>
      <c r="U99" s="72">
        <f t="shared" si="21"/>
        <v>623859.79886999994</v>
      </c>
      <c r="V99" s="72">
        <f t="shared" si="32"/>
        <v>849156.8942000001</v>
      </c>
      <c r="W99" s="72">
        <f t="shared" si="33"/>
        <v>2547478.5135500003</v>
      </c>
      <c r="X99" s="72">
        <f t="shared" si="22"/>
        <v>6146485.2012099996</v>
      </c>
      <c r="Y99" s="17"/>
      <c r="Z99" s="17"/>
      <c r="AA99" s="17"/>
      <c r="AB99" s="53"/>
      <c r="AC99" s="53"/>
    </row>
    <row r="100" spans="1:29" s="54" customFormat="1" ht="54" customHeight="1">
      <c r="A100" s="14" t="s">
        <v>107</v>
      </c>
      <c r="B100" s="15" t="s">
        <v>108</v>
      </c>
      <c r="C100" s="15" t="s">
        <v>83</v>
      </c>
      <c r="D100" s="15" t="s">
        <v>91</v>
      </c>
      <c r="E100" s="15"/>
      <c r="F100" s="15" t="s">
        <v>352</v>
      </c>
      <c r="G100" s="109">
        <v>4800.71</v>
      </c>
      <c r="H100" s="16">
        <v>4703.5039999999999</v>
      </c>
      <c r="I100" s="109">
        <v>1643.885</v>
      </c>
      <c r="J100" s="16">
        <v>1630.5150000000001</v>
      </c>
      <c r="K100" s="16">
        <v>1627.076</v>
      </c>
      <c r="L100" s="16">
        <v>4791.5780000000004</v>
      </c>
      <c r="M100" s="16">
        <f t="shared" si="20"/>
        <v>12752.673000000001</v>
      </c>
      <c r="N100" s="71">
        <v>2702.96</v>
      </c>
      <c r="O100" s="71">
        <v>4178.08</v>
      </c>
      <c r="P100" s="71">
        <v>1616.67</v>
      </c>
      <c r="Q100" s="71">
        <v>1666.67</v>
      </c>
      <c r="R100" s="125">
        <f>(N100-P100)*G100</f>
        <v>5214963.2659</v>
      </c>
      <c r="S100" s="72">
        <f t="shared" si="24"/>
        <v>5109369.3601599997</v>
      </c>
      <c r="T100" s="125">
        <f t="shared" si="31"/>
        <v>1785735.83665</v>
      </c>
      <c r="U100" s="72">
        <f t="shared" si="21"/>
        <v>1771212.1393500001</v>
      </c>
      <c r="V100" s="72">
        <f t="shared" si="32"/>
        <v>4086254.9371599997</v>
      </c>
      <c r="W100" s="72">
        <f t="shared" si="33"/>
        <v>12033616.90498</v>
      </c>
      <c r="X100" s="72">
        <f t="shared" si="22"/>
        <v>23000453.341650002</v>
      </c>
      <c r="Y100" s="17"/>
      <c r="Z100" s="17"/>
      <c r="AA100" s="17"/>
      <c r="AB100" s="53"/>
      <c r="AC100" s="53"/>
    </row>
    <row r="101" spans="1:29" s="1" customFormat="1" ht="55.5" customHeight="1">
      <c r="A101" s="14" t="s">
        <v>266</v>
      </c>
      <c r="B101" s="15" t="s">
        <v>267</v>
      </c>
      <c r="C101" s="15" t="s">
        <v>83</v>
      </c>
      <c r="D101" s="15" t="s">
        <v>435</v>
      </c>
      <c r="E101" s="15" t="s">
        <v>436</v>
      </c>
      <c r="F101" s="15"/>
      <c r="G101" s="109">
        <v>160.77000000000001</v>
      </c>
      <c r="H101" s="16">
        <v>168.92099999999999</v>
      </c>
      <c r="I101" s="109">
        <v>80.38</v>
      </c>
      <c r="J101" s="16">
        <v>101.71600000000001</v>
      </c>
      <c r="K101" s="16">
        <v>24.87</v>
      </c>
      <c r="L101" s="16">
        <v>149.18</v>
      </c>
      <c r="M101" s="16">
        <f t="shared" si="20"/>
        <v>444.68700000000001</v>
      </c>
      <c r="N101" s="71">
        <v>2034.38</v>
      </c>
      <c r="O101" s="71">
        <v>2181.5</v>
      </c>
      <c r="P101" s="71">
        <v>1940</v>
      </c>
      <c r="Q101" s="71">
        <v>2000</v>
      </c>
      <c r="R101" s="125">
        <f t="shared" si="30"/>
        <v>15173.472600000019</v>
      </c>
      <c r="S101" s="72">
        <f t="shared" si="24"/>
        <v>15942.763980000018</v>
      </c>
      <c r="T101" s="125">
        <f t="shared" si="31"/>
        <v>7586.2644000000082</v>
      </c>
      <c r="U101" s="72">
        <f t="shared" si="21"/>
        <v>9599.9560800000127</v>
      </c>
      <c r="V101" s="72">
        <f t="shared" si="32"/>
        <v>4513.9049999999997</v>
      </c>
      <c r="W101" s="72">
        <f t="shared" si="33"/>
        <v>27076.170000000002</v>
      </c>
      <c r="X101" s="72">
        <f t="shared" si="22"/>
        <v>57132.795060000033</v>
      </c>
      <c r="Y101" s="17"/>
      <c r="Z101" s="17"/>
      <c r="AA101" s="17"/>
      <c r="AB101" s="130"/>
      <c r="AC101" s="130"/>
    </row>
    <row r="102" spans="1:29" s="96" customFormat="1" ht="84" customHeight="1" outlineLevel="1">
      <c r="A102" s="89" t="s">
        <v>269</v>
      </c>
      <c r="B102" s="90" t="s">
        <v>270</v>
      </c>
      <c r="C102" s="90" t="s">
        <v>83</v>
      </c>
      <c r="D102" s="90" t="s">
        <v>268</v>
      </c>
      <c r="E102" s="90"/>
      <c r="F102" s="90" t="s">
        <v>434</v>
      </c>
      <c r="G102" s="110"/>
      <c r="H102" s="91"/>
      <c r="I102" s="110"/>
      <c r="J102" s="91"/>
      <c r="K102" s="91"/>
      <c r="L102" s="91"/>
      <c r="M102" s="91">
        <f t="shared" si="20"/>
        <v>0</v>
      </c>
      <c r="N102" s="92"/>
      <c r="O102" s="92"/>
      <c r="P102" s="92"/>
      <c r="Q102" s="92"/>
      <c r="R102" s="126">
        <f t="shared" si="30"/>
        <v>0</v>
      </c>
      <c r="S102" s="93">
        <f t="shared" si="24"/>
        <v>0</v>
      </c>
      <c r="T102" s="126">
        <f t="shared" si="31"/>
        <v>0</v>
      </c>
      <c r="U102" s="93">
        <f t="shared" si="21"/>
        <v>0</v>
      </c>
      <c r="V102" s="93">
        <f t="shared" si="32"/>
        <v>0</v>
      </c>
      <c r="W102" s="93">
        <f t="shared" si="33"/>
        <v>0</v>
      </c>
      <c r="X102" s="93">
        <f t="shared" si="22"/>
        <v>0</v>
      </c>
      <c r="Y102" s="94"/>
      <c r="Z102" s="94"/>
      <c r="AA102" s="94"/>
      <c r="AB102" s="95"/>
      <c r="AC102" s="95"/>
    </row>
    <row r="103" spans="1:29" s="54" customFormat="1" ht="14.25" customHeight="1">
      <c r="A103" s="14"/>
      <c r="B103" s="15"/>
      <c r="C103" s="15"/>
      <c r="D103" s="15"/>
      <c r="E103" s="15"/>
      <c r="F103" s="15"/>
      <c r="G103" s="109"/>
      <c r="H103" s="29"/>
      <c r="I103" s="109"/>
      <c r="J103" s="29"/>
      <c r="K103" s="29"/>
      <c r="L103" s="29"/>
      <c r="M103" s="16"/>
      <c r="N103" s="86"/>
      <c r="O103" s="86"/>
      <c r="P103" s="86"/>
      <c r="Q103" s="86"/>
      <c r="R103" s="125"/>
      <c r="S103" s="72"/>
      <c r="T103" s="125"/>
      <c r="U103" s="72"/>
      <c r="V103" s="72"/>
      <c r="W103" s="72"/>
      <c r="X103" s="72"/>
      <c r="Y103" s="17"/>
      <c r="Z103" s="17"/>
      <c r="AA103" s="17"/>
      <c r="AB103" s="53"/>
      <c r="AC103" s="53"/>
    </row>
    <row r="104" spans="1:29" s="54" customFormat="1" ht="48" customHeight="1">
      <c r="A104" s="14" t="s">
        <v>93</v>
      </c>
      <c r="B104" s="15" t="s">
        <v>94</v>
      </c>
      <c r="C104" s="15" t="s">
        <v>92</v>
      </c>
      <c r="D104" s="15" t="s">
        <v>95</v>
      </c>
      <c r="E104" s="15"/>
      <c r="F104" s="15"/>
      <c r="G104" s="109">
        <v>290</v>
      </c>
      <c r="H104" s="16">
        <v>250.90100000000001</v>
      </c>
      <c r="I104" s="109">
        <v>159.27000000000001</v>
      </c>
      <c r="J104" s="16">
        <v>95.018999999999991</v>
      </c>
      <c r="K104" s="16">
        <v>88</v>
      </c>
      <c r="L104" s="16">
        <v>262.85000000000002</v>
      </c>
      <c r="M104" s="16">
        <f t="shared" si="20"/>
        <v>696.77</v>
      </c>
      <c r="N104" s="71">
        <v>5337.68</v>
      </c>
      <c r="O104" s="71">
        <v>10757.49</v>
      </c>
      <c r="P104" s="71">
        <v>1800</v>
      </c>
      <c r="Q104" s="71">
        <v>1880</v>
      </c>
      <c r="R104" s="125">
        <f>(N104-P104)*G104</f>
        <v>1025927.2000000001</v>
      </c>
      <c r="S104" s="72">
        <f t="shared" si="24"/>
        <v>887607.44968000008</v>
      </c>
      <c r="T104" s="125">
        <f>(N104-P104)*I104</f>
        <v>563446.29360000009</v>
      </c>
      <c r="U104" s="72">
        <f t="shared" si="21"/>
        <v>336146.81592000002</v>
      </c>
      <c r="V104" s="72">
        <f>(O104-Q104)*K104</f>
        <v>781219.12</v>
      </c>
      <c r="W104" s="72">
        <f>(O104-Q104)*L104</f>
        <v>2333448.2465000004</v>
      </c>
      <c r="X104" s="72">
        <f t="shared" si="22"/>
        <v>4338421.632100001</v>
      </c>
      <c r="Y104" s="17"/>
      <c r="Z104" s="17"/>
      <c r="AA104" s="17"/>
      <c r="AB104" s="53"/>
      <c r="AC104" s="53"/>
    </row>
    <row r="105" spans="1:29" s="54" customFormat="1" ht="48" customHeight="1">
      <c r="A105" s="14" t="s">
        <v>96</v>
      </c>
      <c r="B105" s="15" t="s">
        <v>97</v>
      </c>
      <c r="C105" s="15" t="s">
        <v>92</v>
      </c>
      <c r="D105" s="15" t="s">
        <v>98</v>
      </c>
      <c r="E105" s="15"/>
      <c r="F105" s="15"/>
      <c r="G105" s="109">
        <v>2922.57</v>
      </c>
      <c r="H105" s="16">
        <v>3380.2089999999998</v>
      </c>
      <c r="I105" s="109">
        <v>1461.29</v>
      </c>
      <c r="J105" s="16">
        <v>1719.336</v>
      </c>
      <c r="K105" s="16">
        <v>534.15</v>
      </c>
      <c r="L105" s="16">
        <v>3276.12</v>
      </c>
      <c r="M105" s="16">
        <f t="shared" si="20"/>
        <v>8909.8149999999987</v>
      </c>
      <c r="N105" s="71">
        <v>6604.99</v>
      </c>
      <c r="O105" s="71">
        <v>6604.99</v>
      </c>
      <c r="P105" s="71">
        <v>2088</v>
      </c>
      <c r="Q105" s="71">
        <v>2160</v>
      </c>
      <c r="R105" s="125">
        <f>(N105-P105)*G105</f>
        <v>13201219.464299999</v>
      </c>
      <c r="S105" s="72">
        <f t="shared" si="24"/>
        <v>15268370.250909999</v>
      </c>
      <c r="T105" s="125">
        <f>(N105-P105)*I105</f>
        <v>6600632.3170999996</v>
      </c>
      <c r="U105" s="72">
        <f t="shared" si="21"/>
        <v>7766223.5186399994</v>
      </c>
      <c r="V105" s="72">
        <f>(O105-Q105)*K105</f>
        <v>2374291.4084999999</v>
      </c>
      <c r="W105" s="72">
        <f>(O105-Q105)*L105</f>
        <v>14562320.638799999</v>
      </c>
      <c r="X105" s="72">
        <f t="shared" si="22"/>
        <v>39971205.816849999</v>
      </c>
      <c r="Y105" s="17"/>
      <c r="Z105" s="17"/>
      <c r="AA105" s="17"/>
      <c r="AB105" s="53"/>
      <c r="AC105" s="53"/>
    </row>
    <row r="106" spans="1:29" s="54" customFormat="1" ht="14.25" customHeight="1">
      <c r="A106" s="14"/>
      <c r="B106" s="15"/>
      <c r="C106" s="15"/>
      <c r="D106" s="15"/>
      <c r="E106" s="15"/>
      <c r="F106" s="15"/>
      <c r="G106" s="109"/>
      <c r="H106" s="29"/>
      <c r="I106" s="109"/>
      <c r="J106" s="29"/>
      <c r="K106" s="29"/>
      <c r="L106" s="29"/>
      <c r="M106" s="16"/>
      <c r="N106" s="86"/>
      <c r="O106" s="86"/>
      <c r="P106" s="86"/>
      <c r="Q106" s="86"/>
      <c r="R106" s="125"/>
      <c r="S106" s="72"/>
      <c r="T106" s="125"/>
      <c r="U106" s="72"/>
      <c r="V106" s="72"/>
      <c r="W106" s="72"/>
      <c r="X106" s="72"/>
      <c r="Y106" s="17"/>
      <c r="Z106" s="17"/>
      <c r="AA106" s="17"/>
      <c r="AB106" s="53"/>
      <c r="AC106" s="53"/>
    </row>
    <row r="107" spans="1:29" s="54" customFormat="1" ht="57" customHeight="1">
      <c r="A107" s="14" t="s">
        <v>100</v>
      </c>
      <c r="B107" s="15" t="s">
        <v>101</v>
      </c>
      <c r="C107" s="15" t="s">
        <v>99</v>
      </c>
      <c r="D107" s="15" t="s">
        <v>103</v>
      </c>
      <c r="E107" s="15"/>
      <c r="F107" s="15"/>
      <c r="G107" s="109">
        <v>1015</v>
      </c>
      <c r="H107" s="16">
        <v>965.447</v>
      </c>
      <c r="I107" s="109">
        <v>427</v>
      </c>
      <c r="J107" s="16">
        <v>363.09699999999998</v>
      </c>
      <c r="K107" s="16">
        <v>252</v>
      </c>
      <c r="L107" s="16">
        <v>924</v>
      </c>
      <c r="M107" s="16">
        <f t="shared" si="20"/>
        <v>2504.5439999999999</v>
      </c>
      <c r="N107" s="71">
        <v>2229.79</v>
      </c>
      <c r="O107" s="71">
        <v>2434.27</v>
      </c>
      <c r="P107" s="71">
        <v>1410</v>
      </c>
      <c r="Q107" s="71">
        <v>1470</v>
      </c>
      <c r="R107" s="125">
        <f t="shared" ref="R107:R112" si="35">(N107-P107)*G107</f>
        <v>832086.85</v>
      </c>
      <c r="S107" s="72">
        <f t="shared" si="24"/>
        <v>791463.79612999992</v>
      </c>
      <c r="T107" s="125">
        <f t="shared" ref="T107:T112" si="36">(N107-P107)*I107</f>
        <v>350050.32999999996</v>
      </c>
      <c r="U107" s="72">
        <f t="shared" si="21"/>
        <v>297663.28962999996</v>
      </c>
      <c r="V107" s="72">
        <f t="shared" ref="V107:V111" si="37">(O107-Q107)*K107</f>
        <v>242996.04</v>
      </c>
      <c r="W107" s="72">
        <f t="shared" ref="W107:W112" si="38">(O107-Q107)*L107</f>
        <v>890985.48</v>
      </c>
      <c r="X107" s="72">
        <f t="shared" si="22"/>
        <v>2223108.6057599997</v>
      </c>
      <c r="Y107" s="17"/>
      <c r="Z107" s="17"/>
      <c r="AA107" s="17"/>
      <c r="AB107" s="53"/>
      <c r="AC107" s="53"/>
    </row>
    <row r="108" spans="1:29" s="54" customFormat="1" ht="57" customHeight="1">
      <c r="A108" s="14" t="s">
        <v>100</v>
      </c>
      <c r="B108" s="15" t="s">
        <v>101</v>
      </c>
      <c r="C108" s="15" t="s">
        <v>99</v>
      </c>
      <c r="D108" s="15" t="s">
        <v>102</v>
      </c>
      <c r="E108" s="15" t="s">
        <v>368</v>
      </c>
      <c r="F108" s="15"/>
      <c r="G108" s="109">
        <v>2900</v>
      </c>
      <c r="H108" s="16">
        <v>2763.268</v>
      </c>
      <c r="I108" s="109">
        <v>1120</v>
      </c>
      <c r="J108" s="16">
        <v>1137.374</v>
      </c>
      <c r="K108" s="16">
        <v>575</v>
      </c>
      <c r="L108" s="16">
        <v>2398</v>
      </c>
      <c r="M108" s="16">
        <f t="shared" si="20"/>
        <v>6873.6419999999998</v>
      </c>
      <c r="N108" s="71">
        <v>3108.04</v>
      </c>
      <c r="O108" s="71">
        <v>4779.04</v>
      </c>
      <c r="P108" s="71">
        <v>1525</v>
      </c>
      <c r="Q108" s="71">
        <v>1580</v>
      </c>
      <c r="R108" s="125">
        <f t="shared" si="35"/>
        <v>4590816</v>
      </c>
      <c r="S108" s="72">
        <f t="shared" si="24"/>
        <v>4374363.7747200001</v>
      </c>
      <c r="T108" s="125">
        <f t="shared" si="36"/>
        <v>1773004.8</v>
      </c>
      <c r="U108" s="72">
        <f t="shared" si="21"/>
        <v>1800508.5369599999</v>
      </c>
      <c r="V108" s="72">
        <f t="shared" si="37"/>
        <v>1839448</v>
      </c>
      <c r="W108" s="72">
        <f t="shared" si="38"/>
        <v>7671297.9199999999</v>
      </c>
      <c r="X108" s="72">
        <f t="shared" si="22"/>
        <v>15685618.23168</v>
      </c>
      <c r="Y108" s="17"/>
      <c r="Z108" s="17"/>
      <c r="AA108" s="17"/>
      <c r="AB108" s="53"/>
      <c r="AC108" s="53"/>
    </row>
    <row r="109" spans="1:29" s="54" customFormat="1" ht="57" customHeight="1">
      <c r="A109" s="14" t="s">
        <v>100</v>
      </c>
      <c r="B109" s="15" t="s">
        <v>101</v>
      </c>
      <c r="C109" s="15" t="s">
        <v>99</v>
      </c>
      <c r="D109" s="15" t="s">
        <v>104</v>
      </c>
      <c r="E109" s="15"/>
      <c r="F109" s="15"/>
      <c r="G109" s="109">
        <v>521</v>
      </c>
      <c r="H109" s="16">
        <v>483.67099999999999</v>
      </c>
      <c r="I109" s="109">
        <v>191</v>
      </c>
      <c r="J109" s="16">
        <v>197.31</v>
      </c>
      <c r="K109" s="16">
        <v>104</v>
      </c>
      <c r="L109" s="16">
        <v>429</v>
      </c>
      <c r="M109" s="16">
        <f t="shared" si="20"/>
        <v>1213.981</v>
      </c>
      <c r="N109" s="71">
        <v>4191.74</v>
      </c>
      <c r="O109" s="71">
        <v>4546.9399999999996</v>
      </c>
      <c r="P109" s="71">
        <v>1525</v>
      </c>
      <c r="Q109" s="71">
        <v>1580</v>
      </c>
      <c r="R109" s="125">
        <f t="shared" si="35"/>
        <v>1389371.5399999998</v>
      </c>
      <c r="S109" s="72">
        <f t="shared" si="24"/>
        <v>1289824.8025399998</v>
      </c>
      <c r="T109" s="125">
        <f t="shared" si="36"/>
        <v>509347.33999999997</v>
      </c>
      <c r="U109" s="72">
        <f t="shared" si="21"/>
        <v>526174.46939999994</v>
      </c>
      <c r="V109" s="72">
        <f t="shared" si="37"/>
        <v>308561.75999999995</v>
      </c>
      <c r="W109" s="72">
        <f t="shared" si="38"/>
        <v>1272817.2599999998</v>
      </c>
      <c r="X109" s="72">
        <f t="shared" si="22"/>
        <v>3397378.2919399994</v>
      </c>
      <c r="Y109" s="17"/>
      <c r="Z109" s="17"/>
      <c r="AA109" s="17"/>
      <c r="AB109" s="53"/>
      <c r="AC109" s="53"/>
    </row>
    <row r="110" spans="1:29" s="54" customFormat="1" ht="57" customHeight="1">
      <c r="A110" s="14" t="s">
        <v>262</v>
      </c>
      <c r="B110" s="15" t="s">
        <v>263</v>
      </c>
      <c r="C110" s="15" t="s">
        <v>99</v>
      </c>
      <c r="D110" s="15" t="s">
        <v>103</v>
      </c>
      <c r="E110" s="15"/>
      <c r="F110" s="15"/>
      <c r="G110" s="109">
        <v>3898.41</v>
      </c>
      <c r="H110" s="16">
        <v>3298.7669999999998</v>
      </c>
      <c r="I110" s="109">
        <v>1675.73</v>
      </c>
      <c r="J110" s="16">
        <v>1692.2629999999999</v>
      </c>
      <c r="K110" s="16">
        <v>629.53</v>
      </c>
      <c r="L110" s="16">
        <v>3162.15</v>
      </c>
      <c r="M110" s="16">
        <f t="shared" si="20"/>
        <v>8782.7099999999991</v>
      </c>
      <c r="N110" s="71">
        <v>1200.6600000000001</v>
      </c>
      <c r="O110" s="71">
        <v>1345.28</v>
      </c>
      <c r="P110" s="71">
        <v>742.5</v>
      </c>
      <c r="Q110" s="71">
        <v>772.2</v>
      </c>
      <c r="R110" s="125">
        <f t="shared" si="35"/>
        <v>1786095.5256000003</v>
      </c>
      <c r="S110" s="72">
        <f t="shared" si="24"/>
        <v>1511363.0887200001</v>
      </c>
      <c r="T110" s="125">
        <f t="shared" si="36"/>
        <v>767752.45680000016</v>
      </c>
      <c r="U110" s="72">
        <f t="shared" si="21"/>
        <v>775327.21608000016</v>
      </c>
      <c r="V110" s="72">
        <f t="shared" si="37"/>
        <v>360771.05239999993</v>
      </c>
      <c r="W110" s="72">
        <f t="shared" si="38"/>
        <v>1812164.9219999998</v>
      </c>
      <c r="X110" s="72">
        <f t="shared" si="22"/>
        <v>4459626.2791999998</v>
      </c>
      <c r="Y110" s="17"/>
      <c r="Z110" s="17"/>
      <c r="AA110" s="17"/>
      <c r="AB110" s="53"/>
      <c r="AC110" s="53"/>
    </row>
    <row r="111" spans="1:29" s="54" customFormat="1" ht="57" customHeight="1">
      <c r="A111" s="14" t="s">
        <v>105</v>
      </c>
      <c r="B111" s="15" t="s">
        <v>369</v>
      </c>
      <c r="C111" s="15" t="s">
        <v>99</v>
      </c>
      <c r="D111" s="15" t="s">
        <v>102</v>
      </c>
      <c r="E111" s="15"/>
      <c r="F111" s="15"/>
      <c r="G111" s="109">
        <v>44.133000000000003</v>
      </c>
      <c r="H111" s="16">
        <v>44.133000000000003</v>
      </c>
      <c r="I111" s="109">
        <v>21.829000000000001</v>
      </c>
      <c r="J111" s="16">
        <v>21.829000000000001</v>
      </c>
      <c r="K111" s="16">
        <v>7.3559999999999999</v>
      </c>
      <c r="L111" s="16">
        <v>44.133000000000003</v>
      </c>
      <c r="M111" s="16">
        <f t="shared" si="20"/>
        <v>117.45099999999999</v>
      </c>
      <c r="N111" s="71">
        <v>5645.1</v>
      </c>
      <c r="O111" s="71">
        <v>5954.91</v>
      </c>
      <c r="P111" s="71">
        <v>1525</v>
      </c>
      <c r="Q111" s="71">
        <v>1580</v>
      </c>
      <c r="R111" s="125">
        <f t="shared" si="35"/>
        <v>181832.37330000004</v>
      </c>
      <c r="S111" s="72">
        <f t="shared" si="24"/>
        <v>181832.37330000004</v>
      </c>
      <c r="T111" s="125">
        <f t="shared" si="36"/>
        <v>89937.66290000001</v>
      </c>
      <c r="U111" s="72">
        <f t="shared" si="21"/>
        <v>89937.66290000001</v>
      </c>
      <c r="V111" s="72">
        <f t="shared" si="37"/>
        <v>32181.837959999997</v>
      </c>
      <c r="W111" s="72">
        <f t="shared" si="38"/>
        <v>193077.90303000002</v>
      </c>
      <c r="X111" s="72">
        <f t="shared" si="22"/>
        <v>497029.77719000005</v>
      </c>
      <c r="Y111" s="17"/>
      <c r="Z111" s="17"/>
      <c r="AA111" s="17"/>
      <c r="AB111" s="53"/>
      <c r="AC111" s="53"/>
    </row>
    <row r="112" spans="1:29" s="54" customFormat="1" ht="57" customHeight="1">
      <c r="A112" s="14" t="s">
        <v>269</v>
      </c>
      <c r="B112" s="15" t="s">
        <v>270</v>
      </c>
      <c r="C112" s="15" t="s">
        <v>99</v>
      </c>
      <c r="D112" s="15" t="s">
        <v>271</v>
      </c>
      <c r="E112" s="15"/>
      <c r="F112" s="15" t="s">
        <v>450</v>
      </c>
      <c r="G112" s="109">
        <f>7.58042429976084*1.0263</f>
        <v>7.77978945884455</v>
      </c>
      <c r="H112" s="16">
        <v>0</v>
      </c>
      <c r="I112" s="109">
        <f>5.054</f>
        <v>5.0540000000000003</v>
      </c>
      <c r="J112" s="16">
        <v>0</v>
      </c>
      <c r="K112" s="16">
        <f>7.9638076003189+5.054+7.78</f>
        <v>20.797807600318901</v>
      </c>
      <c r="L112" s="16">
        <v>1.990951900079724</v>
      </c>
      <c r="M112" s="16">
        <f t="shared" si="20"/>
        <v>22.788759500398626</v>
      </c>
      <c r="N112" s="71">
        <v>1735.29</v>
      </c>
      <c r="O112" s="71">
        <v>1866.64</v>
      </c>
      <c r="P112" s="71">
        <v>1525</v>
      </c>
      <c r="Q112" s="71">
        <v>1580</v>
      </c>
      <c r="R112" s="125">
        <f t="shared" si="35"/>
        <v>1636.0119253004202</v>
      </c>
      <c r="S112" s="72">
        <f t="shared" si="24"/>
        <v>0</v>
      </c>
      <c r="T112" s="125">
        <f t="shared" si="36"/>
        <v>1062.8056599999998</v>
      </c>
      <c r="U112" s="72">
        <f t="shared" si="21"/>
        <v>0</v>
      </c>
      <c r="V112" s="72">
        <f>(O112-Q112)*7.9638076003189+(5.054+7.78)*(N112-P112)</f>
        <v>4981.6076705554096</v>
      </c>
      <c r="W112" s="72">
        <f t="shared" si="38"/>
        <v>570.6864526388523</v>
      </c>
      <c r="X112" s="72">
        <f t="shared" si="22"/>
        <v>5552.2941231942623</v>
      </c>
      <c r="Y112" s="17"/>
      <c r="Z112" s="17"/>
      <c r="AA112" s="17"/>
      <c r="AB112" s="53"/>
      <c r="AC112" s="53"/>
    </row>
    <row r="113" spans="1:29" s="54" customFormat="1" ht="14.25" customHeight="1">
      <c r="A113" s="14"/>
      <c r="B113" s="15"/>
      <c r="C113" s="15"/>
      <c r="D113" s="15"/>
      <c r="E113" s="15"/>
      <c r="F113" s="15"/>
      <c r="G113" s="109"/>
      <c r="H113" s="29"/>
      <c r="I113" s="109"/>
      <c r="J113" s="29"/>
      <c r="K113" s="29"/>
      <c r="L113" s="29"/>
      <c r="M113" s="16"/>
      <c r="N113" s="86"/>
      <c r="O113" s="86"/>
      <c r="P113" s="86"/>
      <c r="Q113" s="86"/>
      <c r="R113" s="125"/>
      <c r="S113" s="72"/>
      <c r="T113" s="125"/>
      <c r="U113" s="72"/>
      <c r="V113" s="72"/>
      <c r="W113" s="72"/>
      <c r="X113" s="72"/>
      <c r="Y113" s="17"/>
      <c r="Z113" s="17"/>
      <c r="AA113" s="17"/>
      <c r="AB113" s="53"/>
      <c r="AC113" s="53"/>
    </row>
    <row r="114" spans="1:29" s="54" customFormat="1" ht="54" customHeight="1">
      <c r="A114" s="14" t="s">
        <v>107</v>
      </c>
      <c r="B114" s="15" t="s">
        <v>108</v>
      </c>
      <c r="C114" s="15" t="s">
        <v>106</v>
      </c>
      <c r="D114" s="15" t="s">
        <v>109</v>
      </c>
      <c r="E114" s="15"/>
      <c r="F114" s="15"/>
      <c r="G114" s="109">
        <v>4880.41</v>
      </c>
      <c r="H114" s="16">
        <v>4689.63</v>
      </c>
      <c r="I114" s="109">
        <v>1788.4680000000001</v>
      </c>
      <c r="J114" s="16">
        <v>2332.3679999999999</v>
      </c>
      <c r="K114" s="16">
        <v>750.8</v>
      </c>
      <c r="L114" s="16">
        <v>3190.502</v>
      </c>
      <c r="M114" s="16">
        <f t="shared" si="20"/>
        <v>10963.3</v>
      </c>
      <c r="N114" s="71">
        <v>7781.86</v>
      </c>
      <c r="O114" s="71">
        <v>8262.84</v>
      </c>
      <c r="P114" s="71">
        <v>1650</v>
      </c>
      <c r="Q114" s="71">
        <v>1700</v>
      </c>
      <c r="R114" s="125">
        <f>(N114-P114)*G114</f>
        <v>29925990.862599999</v>
      </c>
      <c r="S114" s="72">
        <f t="shared" si="24"/>
        <v>28756154.6118</v>
      </c>
      <c r="T114" s="125">
        <f>(N114-P114)*I114</f>
        <v>10966635.390480001</v>
      </c>
      <c r="U114" s="72">
        <f t="shared" si="21"/>
        <v>14301754.04448</v>
      </c>
      <c r="V114" s="72">
        <f>(O114-Q114)*K114</f>
        <v>4927380.2719999999</v>
      </c>
      <c r="W114" s="72">
        <f>(O114-Q114)*L114</f>
        <v>20938754.145679999</v>
      </c>
      <c r="X114" s="72">
        <f t="shared" si="22"/>
        <v>68924043.073959991</v>
      </c>
      <c r="Y114" s="17"/>
      <c r="Z114" s="17"/>
      <c r="AA114" s="17"/>
      <c r="AB114" s="53"/>
      <c r="AC114" s="53"/>
    </row>
    <row r="115" spans="1:29" s="54" customFormat="1" ht="54" customHeight="1">
      <c r="A115" s="14" t="s">
        <v>107</v>
      </c>
      <c r="B115" s="15" t="s">
        <v>108</v>
      </c>
      <c r="C115" s="15" t="s">
        <v>106</v>
      </c>
      <c r="D115" s="15" t="s">
        <v>110</v>
      </c>
      <c r="E115" s="15"/>
      <c r="F115" s="15"/>
      <c r="G115" s="109">
        <v>215.04300000000001</v>
      </c>
      <c r="H115" s="16">
        <v>215.04500000000002</v>
      </c>
      <c r="I115" s="109">
        <v>143.36199999999999</v>
      </c>
      <c r="J115" s="16">
        <v>143.36500000000001</v>
      </c>
      <c r="K115" s="16">
        <v>71.682000000000002</v>
      </c>
      <c r="L115" s="16">
        <v>237.23</v>
      </c>
      <c r="M115" s="16">
        <f t="shared" si="20"/>
        <v>667.322</v>
      </c>
      <c r="N115" s="71">
        <v>14383.03</v>
      </c>
      <c r="O115" s="71">
        <v>15044.79</v>
      </c>
      <c r="P115" s="71">
        <v>1650</v>
      </c>
      <c r="Q115" s="71">
        <v>1700</v>
      </c>
      <c r="R115" s="125">
        <f>(N115-P115)*G115</f>
        <v>2738148.9702900001</v>
      </c>
      <c r="S115" s="72">
        <f t="shared" si="24"/>
        <v>2738174.4363500006</v>
      </c>
      <c r="T115" s="125">
        <f>(N115-P115)*I115</f>
        <v>1825432.64686</v>
      </c>
      <c r="U115" s="72">
        <f t="shared" si="21"/>
        <v>1825470.8459500002</v>
      </c>
      <c r="V115" s="72">
        <f>(O115-Q115)*K115</f>
        <v>956581.23678000004</v>
      </c>
      <c r="W115" s="72">
        <f>(O115-Q115)*L115</f>
        <v>3165784.5317000002</v>
      </c>
      <c r="X115" s="72">
        <f t="shared" si="22"/>
        <v>8686011.050780002</v>
      </c>
      <c r="Y115" s="17"/>
      <c r="Z115" s="17"/>
      <c r="AA115" s="17"/>
      <c r="AB115" s="53"/>
      <c r="AC115" s="53"/>
    </row>
    <row r="116" spans="1:29" s="54" customFormat="1" ht="14.25" customHeight="1">
      <c r="A116" s="14"/>
      <c r="B116" s="15"/>
      <c r="C116" s="15"/>
      <c r="D116" s="15"/>
      <c r="E116" s="15"/>
      <c r="F116" s="15"/>
      <c r="G116" s="109"/>
      <c r="H116" s="29"/>
      <c r="I116" s="109"/>
      <c r="J116" s="29"/>
      <c r="K116" s="29"/>
      <c r="L116" s="29"/>
      <c r="M116" s="16"/>
      <c r="N116" s="86"/>
      <c r="O116" s="86"/>
      <c r="P116" s="86"/>
      <c r="Q116" s="86"/>
      <c r="R116" s="125"/>
      <c r="S116" s="72"/>
      <c r="T116" s="125"/>
      <c r="U116" s="72"/>
      <c r="V116" s="72"/>
      <c r="W116" s="72"/>
      <c r="X116" s="72"/>
      <c r="Y116" s="17"/>
      <c r="Z116" s="17"/>
      <c r="AA116" s="17"/>
      <c r="AB116" s="53"/>
      <c r="AC116" s="53"/>
    </row>
    <row r="117" spans="1:29" s="54" customFormat="1" ht="85.5" customHeight="1">
      <c r="A117" s="14" t="s">
        <v>112</v>
      </c>
      <c r="B117" s="15" t="s">
        <v>113</v>
      </c>
      <c r="C117" s="15" t="s">
        <v>111</v>
      </c>
      <c r="D117" s="15" t="s">
        <v>370</v>
      </c>
      <c r="E117" s="15"/>
      <c r="F117" s="15"/>
      <c r="G117" s="109">
        <v>4585.1790000000001</v>
      </c>
      <c r="H117" s="16">
        <v>4499.2849999999999</v>
      </c>
      <c r="I117" s="109">
        <v>1946.336</v>
      </c>
      <c r="J117" s="16">
        <v>2344.1480000000001</v>
      </c>
      <c r="K117" s="16">
        <v>842.87599999999998</v>
      </c>
      <c r="L117" s="16">
        <v>3373.0230000000001</v>
      </c>
      <c r="M117" s="16">
        <f t="shared" si="20"/>
        <v>11059.332</v>
      </c>
      <c r="N117" s="71">
        <v>9984.43</v>
      </c>
      <c r="O117" s="71">
        <v>9984.43</v>
      </c>
      <c r="P117" s="71">
        <v>1400</v>
      </c>
      <c r="Q117" s="71">
        <v>1460</v>
      </c>
      <c r="R117" s="125">
        <f>(N117-P117)*G117</f>
        <v>39361148.162969999</v>
      </c>
      <c r="S117" s="72">
        <f t="shared" si="24"/>
        <v>38623797.132550001</v>
      </c>
      <c r="T117" s="125">
        <f>(N117-P117)*I117</f>
        <v>16708185.14848</v>
      </c>
      <c r="U117" s="72">
        <f t="shared" si="21"/>
        <v>20123174.41564</v>
      </c>
      <c r="V117" s="72">
        <f>(O117-Q117)*K117</f>
        <v>7185037.4606800005</v>
      </c>
      <c r="W117" s="72">
        <f>(O117-Q117)*L117</f>
        <v>28753098.451890003</v>
      </c>
      <c r="X117" s="72">
        <f t="shared" si="22"/>
        <v>94685107.460759997</v>
      </c>
      <c r="Y117" s="17"/>
      <c r="Z117" s="17"/>
      <c r="AA117" s="17"/>
      <c r="AB117" s="53"/>
      <c r="AC117" s="53"/>
    </row>
    <row r="118" spans="1:29" s="54" customFormat="1" ht="14.25" customHeight="1">
      <c r="A118" s="14"/>
      <c r="B118" s="15"/>
      <c r="C118" s="15"/>
      <c r="D118" s="15"/>
      <c r="E118" s="15"/>
      <c r="F118" s="15"/>
      <c r="G118" s="109"/>
      <c r="H118" s="29"/>
      <c r="I118" s="109"/>
      <c r="J118" s="29"/>
      <c r="K118" s="29"/>
      <c r="L118" s="29"/>
      <c r="M118" s="16"/>
      <c r="N118" s="86"/>
      <c r="O118" s="86"/>
      <c r="P118" s="86"/>
      <c r="Q118" s="86"/>
      <c r="R118" s="125"/>
      <c r="S118" s="72"/>
      <c r="T118" s="125"/>
      <c r="U118" s="72"/>
      <c r="V118" s="72"/>
      <c r="W118" s="72"/>
      <c r="X118" s="72"/>
      <c r="Y118" s="17"/>
      <c r="Z118" s="17"/>
      <c r="AA118" s="17"/>
      <c r="AB118" s="53"/>
      <c r="AC118" s="53"/>
    </row>
    <row r="119" spans="1:29" s="54" customFormat="1" ht="50.25" customHeight="1">
      <c r="A119" s="14" t="s">
        <v>115</v>
      </c>
      <c r="B119" s="15" t="s">
        <v>116</v>
      </c>
      <c r="C119" s="15" t="s">
        <v>114</v>
      </c>
      <c r="D119" s="15" t="s">
        <v>117</v>
      </c>
      <c r="E119" s="15"/>
      <c r="F119" s="15"/>
      <c r="G119" s="109">
        <v>17.079999999999998</v>
      </c>
      <c r="H119" s="16">
        <v>17.073</v>
      </c>
      <c r="I119" s="109">
        <v>8.34</v>
      </c>
      <c r="J119" s="16">
        <v>11.382</v>
      </c>
      <c r="K119" s="16">
        <v>2.9</v>
      </c>
      <c r="L119" s="16">
        <v>17.079999999999998</v>
      </c>
      <c r="M119" s="16">
        <f t="shared" si="20"/>
        <v>48.434999999999995</v>
      </c>
      <c r="N119" s="71">
        <v>7480.53</v>
      </c>
      <c r="O119" s="71">
        <v>7480.53</v>
      </c>
      <c r="P119" s="71">
        <v>1848</v>
      </c>
      <c r="Q119" s="71">
        <v>1900</v>
      </c>
      <c r="R119" s="125">
        <f t="shared" ref="R119:R125" si="39">(N119-P119)*G119</f>
        <v>96203.612399999984</v>
      </c>
      <c r="S119" s="72">
        <f t="shared" si="24"/>
        <v>96164.184689999995</v>
      </c>
      <c r="T119" s="125">
        <f t="shared" ref="T119:T125" si="40">(N119-P119)*I119</f>
        <v>46975.300199999998</v>
      </c>
      <c r="U119" s="72">
        <f t="shared" si="21"/>
        <v>64109.456459999994</v>
      </c>
      <c r="V119" s="72">
        <f t="shared" ref="V119:V125" si="41">(O119-Q119)*K119</f>
        <v>16183.536999999998</v>
      </c>
      <c r="W119" s="72">
        <f t="shared" ref="W119:W125" si="42">(O119-Q119)*L119</f>
        <v>95315.45239999998</v>
      </c>
      <c r="X119" s="72">
        <f t="shared" si="22"/>
        <v>271772.63055</v>
      </c>
      <c r="Y119" s="17"/>
      <c r="Z119" s="17"/>
      <c r="AA119" s="17"/>
      <c r="AB119" s="53"/>
      <c r="AC119" s="53"/>
    </row>
    <row r="120" spans="1:29" s="54" customFormat="1" ht="50.25" customHeight="1">
      <c r="A120" s="14" t="s">
        <v>118</v>
      </c>
      <c r="B120" s="15" t="s">
        <v>119</v>
      </c>
      <c r="C120" s="15" t="s">
        <v>114</v>
      </c>
      <c r="D120" s="15" t="s">
        <v>120</v>
      </c>
      <c r="E120" s="15"/>
      <c r="F120" s="15"/>
      <c r="G120" s="109">
        <v>538.18200000000002</v>
      </c>
      <c r="H120" s="16">
        <v>543.428</v>
      </c>
      <c r="I120" s="109">
        <v>279.09100000000001</v>
      </c>
      <c r="J120" s="16">
        <v>360.57499999999999</v>
      </c>
      <c r="K120" s="16">
        <v>83.275000000000006</v>
      </c>
      <c r="L120" s="16">
        <v>538.18200000000002</v>
      </c>
      <c r="M120" s="16">
        <f t="shared" si="20"/>
        <v>1525.46</v>
      </c>
      <c r="N120" s="71">
        <v>6167.03</v>
      </c>
      <c r="O120" s="71">
        <v>6167.03</v>
      </c>
      <c r="P120" s="71">
        <v>1812</v>
      </c>
      <c r="Q120" s="71">
        <v>1900</v>
      </c>
      <c r="R120" s="125">
        <f t="shared" si="39"/>
        <v>2343798.7554600001</v>
      </c>
      <c r="S120" s="72">
        <f t="shared" si="24"/>
        <v>2366645.24284</v>
      </c>
      <c r="T120" s="125">
        <f t="shared" si="40"/>
        <v>1215449.6777299999</v>
      </c>
      <c r="U120" s="72">
        <f t="shared" si="21"/>
        <v>1570314.9422499998</v>
      </c>
      <c r="V120" s="72">
        <f t="shared" si="41"/>
        <v>355336.92324999999</v>
      </c>
      <c r="W120" s="72">
        <f t="shared" si="42"/>
        <v>2296438.7394599998</v>
      </c>
      <c r="X120" s="72">
        <f t="shared" si="22"/>
        <v>6588735.8477999996</v>
      </c>
      <c r="Y120" s="17"/>
      <c r="Z120" s="17"/>
      <c r="AA120" s="17"/>
      <c r="AB120" s="53"/>
      <c r="AC120" s="53"/>
    </row>
    <row r="121" spans="1:29" s="54" customFormat="1" ht="50.25" customHeight="1">
      <c r="A121" s="14" t="s">
        <v>121</v>
      </c>
      <c r="B121" s="15" t="s">
        <v>122</v>
      </c>
      <c r="C121" s="15" t="s">
        <v>114</v>
      </c>
      <c r="D121" s="15" t="s">
        <v>120</v>
      </c>
      <c r="E121" s="15"/>
      <c r="F121" s="15"/>
      <c r="G121" s="109">
        <v>1136.5350000000001</v>
      </c>
      <c r="H121" s="16">
        <v>1120.502</v>
      </c>
      <c r="I121" s="109">
        <v>724.37199999999996</v>
      </c>
      <c r="J121" s="16">
        <v>731.20500000000004</v>
      </c>
      <c r="K121" s="16">
        <v>341.25099999999998</v>
      </c>
      <c r="L121" s="16">
        <v>1072.3920000000001</v>
      </c>
      <c r="M121" s="16">
        <f t="shared" si="20"/>
        <v>3265.3499999999995</v>
      </c>
      <c r="N121" s="71">
        <v>10199.61</v>
      </c>
      <c r="O121" s="71">
        <v>10199.61</v>
      </c>
      <c r="P121" s="71">
        <v>1510</v>
      </c>
      <c r="Q121" s="71">
        <v>1583.33</v>
      </c>
      <c r="R121" s="125">
        <f t="shared" si="39"/>
        <v>9876045.9013500009</v>
      </c>
      <c r="S121" s="72">
        <f t="shared" si="24"/>
        <v>9736725.3842200004</v>
      </c>
      <c r="T121" s="125">
        <f t="shared" si="40"/>
        <v>6294510.1749200001</v>
      </c>
      <c r="U121" s="72">
        <f t="shared" si="21"/>
        <v>6353886.2800500011</v>
      </c>
      <c r="V121" s="72">
        <f t="shared" si="41"/>
        <v>2940314.16628</v>
      </c>
      <c r="W121" s="72">
        <f t="shared" si="42"/>
        <v>9240029.7417600006</v>
      </c>
      <c r="X121" s="72">
        <f t="shared" si="22"/>
        <v>28270955.572310004</v>
      </c>
      <c r="Y121" s="17"/>
      <c r="Z121" s="17"/>
      <c r="AA121" s="17"/>
      <c r="AB121" s="53"/>
      <c r="AC121" s="53"/>
    </row>
    <row r="122" spans="1:29" s="54" customFormat="1" ht="50.25" customHeight="1">
      <c r="A122" s="14" t="s">
        <v>51</v>
      </c>
      <c r="B122" s="15" t="s">
        <v>78</v>
      </c>
      <c r="C122" s="15" t="s">
        <v>114</v>
      </c>
      <c r="D122" s="15" t="s">
        <v>117</v>
      </c>
      <c r="E122" s="15"/>
      <c r="F122" s="15"/>
      <c r="G122" s="109">
        <v>2789.864</v>
      </c>
      <c r="H122" s="16">
        <v>2570.2649999999999</v>
      </c>
      <c r="I122" s="109">
        <v>1412.0219999999999</v>
      </c>
      <c r="J122" s="16">
        <v>1739.539</v>
      </c>
      <c r="K122" s="16">
        <v>680.87300000000005</v>
      </c>
      <c r="L122" s="16">
        <v>2237.201</v>
      </c>
      <c r="M122" s="16">
        <f t="shared" si="20"/>
        <v>7227.8779999999997</v>
      </c>
      <c r="N122" s="71">
        <v>3112.38</v>
      </c>
      <c r="O122" s="71">
        <v>3112.38</v>
      </c>
      <c r="P122" s="71">
        <v>1510</v>
      </c>
      <c r="Q122" s="71">
        <v>1583.33</v>
      </c>
      <c r="R122" s="125">
        <f t="shared" si="39"/>
        <v>4470422.2763200002</v>
      </c>
      <c r="S122" s="72">
        <f t="shared" si="24"/>
        <v>4118541.2307000002</v>
      </c>
      <c r="T122" s="125">
        <f t="shared" si="40"/>
        <v>2262595.8123599999</v>
      </c>
      <c r="U122" s="72">
        <f t="shared" si="21"/>
        <v>2787402.5028200001</v>
      </c>
      <c r="V122" s="72">
        <f t="shared" si="41"/>
        <v>1041088.8606500002</v>
      </c>
      <c r="W122" s="72">
        <f t="shared" si="42"/>
        <v>3420792.1890500006</v>
      </c>
      <c r="X122" s="72">
        <f t="shared" si="22"/>
        <v>11367824.783220001</v>
      </c>
      <c r="Y122" s="17"/>
      <c r="Z122" s="17"/>
      <c r="AA122" s="17"/>
      <c r="AB122" s="53"/>
      <c r="AC122" s="53"/>
    </row>
    <row r="123" spans="1:29" s="54" customFormat="1" ht="50.25" customHeight="1">
      <c r="A123" s="14" t="s">
        <v>123</v>
      </c>
      <c r="B123" s="15" t="s">
        <v>124</v>
      </c>
      <c r="C123" s="15" t="s">
        <v>114</v>
      </c>
      <c r="D123" s="15" t="s">
        <v>117</v>
      </c>
      <c r="E123" s="15"/>
      <c r="F123" s="15" t="s">
        <v>445</v>
      </c>
      <c r="G123" s="109">
        <v>25765.200000000001</v>
      </c>
      <c r="H123" s="16">
        <v>26353</v>
      </c>
      <c r="I123" s="109">
        <v>11593.2</v>
      </c>
      <c r="J123" s="16">
        <v>15061.846</v>
      </c>
      <c r="K123" s="16">
        <v>195.7</v>
      </c>
      <c r="L123" s="16">
        <v>25765.200000000001</v>
      </c>
      <c r="M123" s="16">
        <f t="shared" si="20"/>
        <v>67375.745999999999</v>
      </c>
      <c r="N123" s="71">
        <v>4773.55</v>
      </c>
      <c r="O123" s="71">
        <f>4773.55*0+7321.97</f>
        <v>7321.97</v>
      </c>
      <c r="P123" s="71">
        <v>1510</v>
      </c>
      <c r="Q123" s="71">
        <v>1583.33</v>
      </c>
      <c r="R123" s="125">
        <f t="shared" si="39"/>
        <v>84086018.460000008</v>
      </c>
      <c r="S123" s="72">
        <f t="shared" si="24"/>
        <v>86004333.150000006</v>
      </c>
      <c r="T123" s="125">
        <f t="shared" si="40"/>
        <v>37834987.860000007</v>
      </c>
      <c r="U123" s="72">
        <f>(N123-P123)*J123+0.01</f>
        <v>49155087.5233</v>
      </c>
      <c r="V123" s="72">
        <f t="shared" si="41"/>
        <v>1123051.848</v>
      </c>
      <c r="W123" s="72">
        <f t="shared" si="42"/>
        <v>147857207.32800001</v>
      </c>
      <c r="X123" s="72">
        <f t="shared" si="22"/>
        <v>284139679.84930003</v>
      </c>
      <c r="Y123" s="17"/>
      <c r="Z123" s="17"/>
      <c r="AA123" s="17"/>
      <c r="AB123" s="53"/>
      <c r="AC123" s="53"/>
    </row>
    <row r="124" spans="1:29" s="54" customFormat="1" ht="60.75" customHeight="1">
      <c r="A124" s="14" t="s">
        <v>455</v>
      </c>
      <c r="B124" s="15" t="s">
        <v>456</v>
      </c>
      <c r="C124" s="15" t="s">
        <v>114</v>
      </c>
      <c r="D124" s="15" t="s">
        <v>371</v>
      </c>
      <c r="E124" s="15" t="s">
        <v>372</v>
      </c>
      <c r="F124" s="15" t="s">
        <v>457</v>
      </c>
      <c r="G124" s="109">
        <v>0</v>
      </c>
      <c r="H124" s="16">
        <v>0</v>
      </c>
      <c r="I124" s="109">
        <v>0</v>
      </c>
      <c r="J124" s="16">
        <v>183.328</v>
      </c>
      <c r="K124" s="16">
        <v>127.33199999999999</v>
      </c>
      <c r="L124" s="16">
        <v>381.99799999999999</v>
      </c>
      <c r="M124" s="16">
        <f t="shared" si="20"/>
        <v>692.6579999999999</v>
      </c>
      <c r="N124" s="71">
        <v>11688.56</v>
      </c>
      <c r="O124" s="71">
        <v>11688.56</v>
      </c>
      <c r="P124" s="71">
        <v>1570</v>
      </c>
      <c r="Q124" s="71">
        <v>1583.33</v>
      </c>
      <c r="R124" s="125">
        <f t="shared" si="39"/>
        <v>0</v>
      </c>
      <c r="S124" s="72">
        <f t="shared" si="24"/>
        <v>0</v>
      </c>
      <c r="T124" s="125">
        <f t="shared" si="40"/>
        <v>0</v>
      </c>
      <c r="U124" s="72">
        <f t="shared" si="21"/>
        <v>1855015.3676799999</v>
      </c>
      <c r="V124" s="72">
        <f t="shared" ref="V124" si="43">(O124-Q124)*K124</f>
        <v>1286719.1463599999</v>
      </c>
      <c r="W124" s="72">
        <f t="shared" ref="W124" si="44">(O124-Q124)*L124</f>
        <v>3860177.6495399997</v>
      </c>
      <c r="X124" s="72">
        <f t="shared" ref="X124" si="45">S124+U124+V124+W124</f>
        <v>7001912.1635799995</v>
      </c>
      <c r="Y124" s="17"/>
      <c r="Z124" s="17"/>
      <c r="AA124" s="17"/>
      <c r="AB124" s="53"/>
      <c r="AC124" s="53"/>
    </row>
    <row r="125" spans="1:29" s="54" customFormat="1" ht="65.25" customHeight="1">
      <c r="A125" s="14" t="s">
        <v>125</v>
      </c>
      <c r="B125" s="15" t="s">
        <v>126</v>
      </c>
      <c r="C125" s="15" t="s">
        <v>114</v>
      </c>
      <c r="D125" s="15" t="s">
        <v>371</v>
      </c>
      <c r="E125" s="15" t="s">
        <v>372</v>
      </c>
      <c r="F125" s="15" t="s">
        <v>458</v>
      </c>
      <c r="G125" s="109">
        <v>451.65600000000001</v>
      </c>
      <c r="H125" s="16">
        <v>62.701999999999998</v>
      </c>
      <c r="I125" s="109">
        <v>222.291</v>
      </c>
      <c r="J125" s="16">
        <v>0</v>
      </c>
      <c r="K125" s="16">
        <f>42.416*0</f>
        <v>0</v>
      </c>
      <c r="L125" s="16">
        <f>451.656*0</f>
        <v>0</v>
      </c>
      <c r="M125" s="16">
        <f t="shared" si="20"/>
        <v>62.701999999999998</v>
      </c>
      <c r="N125" s="71">
        <v>4189.5</v>
      </c>
      <c r="O125" s="71">
        <v>4189.5</v>
      </c>
      <c r="P125" s="71">
        <v>1540</v>
      </c>
      <c r="Q125" s="71">
        <v>1583.33</v>
      </c>
      <c r="R125" s="125">
        <f t="shared" si="39"/>
        <v>1196662.5719999999</v>
      </c>
      <c r="S125" s="72">
        <f t="shared" si="24"/>
        <v>166128.94899999999</v>
      </c>
      <c r="T125" s="125">
        <f t="shared" si="40"/>
        <v>588960.00450000004</v>
      </c>
      <c r="U125" s="72">
        <f t="shared" si="21"/>
        <v>0</v>
      </c>
      <c r="V125" s="72">
        <f t="shared" si="41"/>
        <v>0</v>
      </c>
      <c r="W125" s="72">
        <f t="shared" si="42"/>
        <v>0</v>
      </c>
      <c r="X125" s="72">
        <f t="shared" si="22"/>
        <v>166128.94899999999</v>
      </c>
      <c r="Y125" s="17"/>
      <c r="Z125" s="17"/>
      <c r="AA125" s="17"/>
      <c r="AB125" s="53"/>
      <c r="AC125" s="53"/>
    </row>
    <row r="126" spans="1:29" s="54" customFormat="1" ht="14.25" customHeight="1">
      <c r="A126" s="14"/>
      <c r="B126" s="15"/>
      <c r="C126" s="15"/>
      <c r="D126" s="15"/>
      <c r="E126" s="15"/>
      <c r="F126" s="15"/>
      <c r="G126" s="109"/>
      <c r="H126" s="29"/>
      <c r="I126" s="109"/>
      <c r="J126" s="29"/>
      <c r="K126" s="29"/>
      <c r="L126" s="29"/>
      <c r="M126" s="16"/>
      <c r="N126" s="86"/>
      <c r="O126" s="86"/>
      <c r="P126" s="86"/>
      <c r="Q126" s="86"/>
      <c r="R126" s="125"/>
      <c r="S126" s="72"/>
      <c r="T126" s="125"/>
      <c r="U126" s="72"/>
      <c r="V126" s="72"/>
      <c r="W126" s="72"/>
      <c r="X126" s="72"/>
      <c r="Y126" s="17"/>
      <c r="Z126" s="17"/>
      <c r="AA126" s="17"/>
      <c r="AB126" s="53"/>
      <c r="AC126" s="53"/>
    </row>
    <row r="127" spans="1:29" s="54" customFormat="1" ht="51.75" customHeight="1">
      <c r="A127" s="14" t="s">
        <v>128</v>
      </c>
      <c r="B127" s="15" t="s">
        <v>129</v>
      </c>
      <c r="C127" s="15" t="s">
        <v>127</v>
      </c>
      <c r="D127" s="15"/>
      <c r="E127" s="15"/>
      <c r="F127" s="15"/>
      <c r="G127" s="109">
        <v>9263.9599999999991</v>
      </c>
      <c r="H127" s="16">
        <v>9109.6630000000005</v>
      </c>
      <c r="I127" s="109">
        <v>5683.05</v>
      </c>
      <c r="J127" s="16">
        <v>5581.0460000000003</v>
      </c>
      <c r="K127" s="16">
        <v>2668.1</v>
      </c>
      <c r="L127" s="16">
        <v>8379.69</v>
      </c>
      <c r="M127" s="16">
        <f t="shared" si="20"/>
        <v>25738.499000000003</v>
      </c>
      <c r="N127" s="71">
        <v>4919.92</v>
      </c>
      <c r="O127" s="71">
        <v>5520.92</v>
      </c>
      <c r="P127" s="71">
        <v>1340</v>
      </c>
      <c r="Q127" s="71">
        <v>1400</v>
      </c>
      <c r="R127" s="125">
        <f t="shared" ref="R127:R132" si="46">(N127-P127)*G127</f>
        <v>33164235.683199998</v>
      </c>
      <c r="S127" s="72">
        <f t="shared" si="24"/>
        <v>32611864.766960002</v>
      </c>
      <c r="T127" s="125">
        <f t="shared" ref="T127:T132" si="47">(N127-P127)*I127</f>
        <v>20344864.356000002</v>
      </c>
      <c r="U127" s="72">
        <f t="shared" si="21"/>
        <v>19979698.196320001</v>
      </c>
      <c r="V127" s="72">
        <f t="shared" ref="V127:V132" si="48">(O127-Q127)*K127</f>
        <v>10995026.652000001</v>
      </c>
      <c r="W127" s="72">
        <f t="shared" ref="W127:W132" si="49">(O127-Q127)*L127</f>
        <v>34532032.114800006</v>
      </c>
      <c r="X127" s="72">
        <f t="shared" si="22"/>
        <v>98118621.730080009</v>
      </c>
      <c r="Y127" s="17"/>
      <c r="Z127" s="17"/>
      <c r="AA127" s="17"/>
      <c r="AB127" s="53"/>
      <c r="AC127" s="53"/>
    </row>
    <row r="128" spans="1:29" s="54" customFormat="1" ht="51.75" customHeight="1">
      <c r="A128" s="14" t="s">
        <v>130</v>
      </c>
      <c r="B128" s="15" t="s">
        <v>131</v>
      </c>
      <c r="C128" s="15" t="s">
        <v>127</v>
      </c>
      <c r="D128" s="15" t="s">
        <v>132</v>
      </c>
      <c r="E128" s="15"/>
      <c r="F128" s="15"/>
      <c r="G128" s="109">
        <v>121.29</v>
      </c>
      <c r="H128" s="16">
        <v>115.22999999999999</v>
      </c>
      <c r="I128" s="109">
        <v>80.86</v>
      </c>
      <c r="J128" s="16">
        <v>76.819999999999993</v>
      </c>
      <c r="K128" s="16">
        <v>40.43</v>
      </c>
      <c r="L128" s="16">
        <v>121.29</v>
      </c>
      <c r="M128" s="16">
        <f t="shared" si="20"/>
        <v>353.77</v>
      </c>
      <c r="N128" s="71">
        <v>4795.37</v>
      </c>
      <c r="O128" s="71">
        <v>5388.1</v>
      </c>
      <c r="P128" s="71">
        <v>1345</v>
      </c>
      <c r="Q128" s="71">
        <v>1400</v>
      </c>
      <c r="R128" s="125">
        <f t="shared" si="46"/>
        <v>418495.37729999999</v>
      </c>
      <c r="S128" s="72">
        <f t="shared" si="24"/>
        <v>397586.13509999996</v>
      </c>
      <c r="T128" s="125">
        <f t="shared" si="47"/>
        <v>278996.91820000001</v>
      </c>
      <c r="U128" s="72">
        <f t="shared" si="21"/>
        <v>265057.42339999997</v>
      </c>
      <c r="V128" s="72">
        <f t="shared" si="48"/>
        <v>161238.883</v>
      </c>
      <c r="W128" s="72">
        <f t="shared" si="49"/>
        <v>483716.64900000009</v>
      </c>
      <c r="X128" s="72">
        <f t="shared" si="22"/>
        <v>1307599.0904999999</v>
      </c>
      <c r="Y128" s="17"/>
      <c r="Z128" s="17"/>
      <c r="AA128" s="17"/>
      <c r="AB128" s="53"/>
      <c r="AC128" s="53"/>
    </row>
    <row r="129" spans="1:29" s="54" customFormat="1" ht="51.75" customHeight="1">
      <c r="A129" s="14" t="s">
        <v>130</v>
      </c>
      <c r="B129" s="15" t="s">
        <v>131</v>
      </c>
      <c r="C129" s="15" t="s">
        <v>127</v>
      </c>
      <c r="D129" s="15" t="s">
        <v>133</v>
      </c>
      <c r="E129" s="15" t="s">
        <v>373</v>
      </c>
      <c r="F129" s="15"/>
      <c r="G129" s="109">
        <v>163.29</v>
      </c>
      <c r="H129" s="16">
        <v>163.29</v>
      </c>
      <c r="I129" s="109">
        <v>108.86</v>
      </c>
      <c r="J129" s="16">
        <v>108.86</v>
      </c>
      <c r="K129" s="16">
        <v>54.43</v>
      </c>
      <c r="L129" s="16">
        <v>163.49</v>
      </c>
      <c r="M129" s="16">
        <f t="shared" si="20"/>
        <v>490.07</v>
      </c>
      <c r="N129" s="71">
        <v>14998.67</v>
      </c>
      <c r="O129" s="71">
        <v>15261.04</v>
      </c>
      <c r="P129" s="71">
        <v>1340</v>
      </c>
      <c r="Q129" s="71">
        <v>1400</v>
      </c>
      <c r="R129" s="125">
        <f t="shared" si="46"/>
        <v>2230324.2242999999</v>
      </c>
      <c r="S129" s="72">
        <f t="shared" si="24"/>
        <v>2230324.2242999999</v>
      </c>
      <c r="T129" s="125">
        <f t="shared" si="47"/>
        <v>1486882.8162</v>
      </c>
      <c r="U129" s="72">
        <f t="shared" si="21"/>
        <v>1486882.8162</v>
      </c>
      <c r="V129" s="72">
        <f t="shared" si="48"/>
        <v>754456.40720000002</v>
      </c>
      <c r="W129" s="72">
        <f t="shared" si="49"/>
        <v>2266141.4296000004</v>
      </c>
      <c r="X129" s="72">
        <f t="shared" si="22"/>
        <v>6737804.8773000007</v>
      </c>
      <c r="Y129" s="17"/>
      <c r="Z129" s="17"/>
      <c r="AA129" s="17"/>
      <c r="AB129" s="53"/>
      <c r="AC129" s="53"/>
    </row>
    <row r="130" spans="1:29" s="54" customFormat="1" ht="51.75" customHeight="1">
      <c r="A130" s="14" t="s">
        <v>51</v>
      </c>
      <c r="B130" s="15" t="s">
        <v>78</v>
      </c>
      <c r="C130" s="15" t="s">
        <v>127</v>
      </c>
      <c r="D130" s="15" t="s">
        <v>133</v>
      </c>
      <c r="E130" s="15"/>
      <c r="F130" s="15"/>
      <c r="G130" s="109">
        <v>410.67500000000001</v>
      </c>
      <c r="H130" s="16">
        <v>413.50200000000001</v>
      </c>
      <c r="I130" s="109">
        <v>271.88900000000001</v>
      </c>
      <c r="J130" s="16">
        <v>273.33399999999995</v>
      </c>
      <c r="K130" s="16">
        <v>129.32</v>
      </c>
      <c r="L130" s="16">
        <v>389.81099999999998</v>
      </c>
      <c r="M130" s="16">
        <f t="shared" si="20"/>
        <v>1205.9669999999999</v>
      </c>
      <c r="N130" s="71">
        <v>3069.64</v>
      </c>
      <c r="O130" s="71">
        <v>3069.64</v>
      </c>
      <c r="P130" s="71">
        <v>1340</v>
      </c>
      <c r="Q130" s="71">
        <v>1400</v>
      </c>
      <c r="R130" s="125">
        <f t="shared" si="46"/>
        <v>710319.90700000001</v>
      </c>
      <c r="S130" s="72">
        <f t="shared" si="24"/>
        <v>715209.59927999997</v>
      </c>
      <c r="T130" s="125">
        <f t="shared" si="47"/>
        <v>470270.08995999995</v>
      </c>
      <c r="U130" s="72">
        <f t="shared" si="21"/>
        <v>472769.41975999984</v>
      </c>
      <c r="V130" s="72">
        <f t="shared" si="48"/>
        <v>215917.84479999996</v>
      </c>
      <c r="W130" s="72">
        <f t="shared" si="49"/>
        <v>650844.0380399999</v>
      </c>
      <c r="X130" s="72">
        <f t="shared" si="22"/>
        <v>2054740.9018799998</v>
      </c>
      <c r="Y130" s="17"/>
      <c r="Z130" s="17"/>
      <c r="AA130" s="17"/>
      <c r="AB130" s="53"/>
      <c r="AC130" s="53"/>
    </row>
    <row r="131" spans="1:29" s="54" customFormat="1" ht="51.75" customHeight="1">
      <c r="A131" s="14" t="s">
        <v>134</v>
      </c>
      <c r="B131" s="15" t="s">
        <v>135</v>
      </c>
      <c r="C131" s="15" t="s">
        <v>127</v>
      </c>
      <c r="D131" s="15" t="s">
        <v>136</v>
      </c>
      <c r="E131" s="15"/>
      <c r="F131" s="15"/>
      <c r="G131" s="109">
        <v>27759.23</v>
      </c>
      <c r="H131" s="16">
        <v>26532.474999999999</v>
      </c>
      <c r="I131" s="109">
        <v>13062.92</v>
      </c>
      <c r="J131" s="16">
        <v>15770.237000000001</v>
      </c>
      <c r="K131" s="16">
        <v>5852.9</v>
      </c>
      <c r="L131" s="16">
        <v>22849.119999999999</v>
      </c>
      <c r="M131" s="16">
        <f t="shared" si="20"/>
        <v>71004.732000000004</v>
      </c>
      <c r="N131" s="71">
        <v>1970.02</v>
      </c>
      <c r="O131" s="71">
        <v>2001.72</v>
      </c>
      <c r="P131" s="71">
        <v>1340</v>
      </c>
      <c r="Q131" s="71">
        <v>1400</v>
      </c>
      <c r="R131" s="125">
        <f t="shared" si="46"/>
        <v>17488870.084599998</v>
      </c>
      <c r="S131" s="72">
        <f t="shared" si="24"/>
        <v>16715989.899499999</v>
      </c>
      <c r="T131" s="125">
        <f t="shared" si="47"/>
        <v>8229900.8584000003</v>
      </c>
      <c r="U131" s="72">
        <f t="shared" si="21"/>
        <v>9935564.7147400007</v>
      </c>
      <c r="V131" s="72">
        <f t="shared" si="48"/>
        <v>3521806.9879999999</v>
      </c>
      <c r="W131" s="72">
        <f t="shared" si="49"/>
        <v>13748772.486400001</v>
      </c>
      <c r="X131" s="72">
        <f t="shared" si="22"/>
        <v>43922134.088639997</v>
      </c>
      <c r="Y131" s="17"/>
      <c r="Z131" s="17"/>
      <c r="AA131" s="17"/>
      <c r="AB131" s="53"/>
      <c r="AC131" s="53"/>
    </row>
    <row r="132" spans="1:29" s="54" customFormat="1" ht="51.75" customHeight="1">
      <c r="A132" s="14" t="s">
        <v>137</v>
      </c>
      <c r="B132" s="15" t="s">
        <v>138</v>
      </c>
      <c r="C132" s="15" t="s">
        <v>127</v>
      </c>
      <c r="D132" s="15" t="s">
        <v>132</v>
      </c>
      <c r="E132" s="15"/>
      <c r="F132" s="15"/>
      <c r="G132" s="109">
        <v>78.938999999999993</v>
      </c>
      <c r="H132" s="16">
        <v>78.938999999999993</v>
      </c>
      <c r="I132" s="109">
        <v>52.625999999999998</v>
      </c>
      <c r="J132" s="16">
        <v>52.625999999999998</v>
      </c>
      <c r="K132" s="16">
        <v>26.312999999999999</v>
      </c>
      <c r="L132" s="16">
        <v>78.938999999999993</v>
      </c>
      <c r="M132" s="16">
        <f t="shared" si="20"/>
        <v>236.81699999999998</v>
      </c>
      <c r="N132" s="71">
        <v>2833.57</v>
      </c>
      <c r="O132" s="71">
        <v>3009.18</v>
      </c>
      <c r="P132" s="71">
        <v>1614</v>
      </c>
      <c r="Q132" s="71">
        <v>1680</v>
      </c>
      <c r="R132" s="125">
        <f t="shared" si="46"/>
        <v>96271.636230000004</v>
      </c>
      <c r="S132" s="72">
        <f t="shared" si="24"/>
        <v>96271.636230000004</v>
      </c>
      <c r="T132" s="125">
        <f t="shared" si="47"/>
        <v>64181.090820000005</v>
      </c>
      <c r="U132" s="72">
        <f t="shared" si="21"/>
        <v>64181.090820000005</v>
      </c>
      <c r="V132" s="72">
        <f t="shared" si="48"/>
        <v>34974.713339999995</v>
      </c>
      <c r="W132" s="72">
        <f t="shared" si="49"/>
        <v>104924.14001999998</v>
      </c>
      <c r="X132" s="72">
        <f t="shared" si="22"/>
        <v>300351.58041</v>
      </c>
      <c r="Y132" s="17"/>
      <c r="Z132" s="17"/>
      <c r="AA132" s="17"/>
      <c r="AB132" s="53"/>
      <c r="AC132" s="53"/>
    </row>
    <row r="133" spans="1:29" s="54" customFormat="1" ht="14.25" customHeight="1">
      <c r="A133" s="14"/>
      <c r="B133" s="15"/>
      <c r="C133" s="15"/>
      <c r="D133" s="15"/>
      <c r="E133" s="15"/>
      <c r="F133" s="15"/>
      <c r="G133" s="109"/>
      <c r="H133" s="29"/>
      <c r="I133" s="109"/>
      <c r="J133" s="29"/>
      <c r="K133" s="29"/>
      <c r="L133" s="29"/>
      <c r="M133" s="16"/>
      <c r="N133" s="86"/>
      <c r="O133" s="86"/>
      <c r="P133" s="86"/>
      <c r="Q133" s="86"/>
      <c r="R133" s="125"/>
      <c r="S133" s="72"/>
      <c r="T133" s="125"/>
      <c r="U133" s="72"/>
      <c r="V133" s="72"/>
      <c r="W133" s="72"/>
      <c r="X133" s="72"/>
      <c r="Y133" s="17"/>
      <c r="Z133" s="17"/>
      <c r="AA133" s="17"/>
      <c r="AB133" s="53"/>
      <c r="AC133" s="53"/>
    </row>
    <row r="134" spans="1:29" s="54" customFormat="1" ht="51" customHeight="1">
      <c r="A134" s="14" t="s">
        <v>140</v>
      </c>
      <c r="B134" s="15" t="s">
        <v>141</v>
      </c>
      <c r="C134" s="15" t="s">
        <v>139</v>
      </c>
      <c r="D134" s="15" t="s">
        <v>142</v>
      </c>
      <c r="E134" s="15"/>
      <c r="F134" s="15"/>
      <c r="G134" s="109">
        <v>1898.58</v>
      </c>
      <c r="H134" s="16">
        <v>2030.1289999999999</v>
      </c>
      <c r="I134" s="109">
        <v>989.92</v>
      </c>
      <c r="J134" s="16">
        <v>1122.712</v>
      </c>
      <c r="K134" s="16">
        <v>528.02</v>
      </c>
      <c r="L134" s="16">
        <v>1743.11</v>
      </c>
      <c r="M134" s="16">
        <f t="shared" si="20"/>
        <v>5423.9709999999995</v>
      </c>
      <c r="N134" s="71">
        <v>4760</v>
      </c>
      <c r="O134" s="71">
        <v>6678.52</v>
      </c>
      <c r="P134" s="71">
        <v>1410</v>
      </c>
      <c r="Q134" s="71">
        <v>1465</v>
      </c>
      <c r="R134" s="125">
        <f t="shared" ref="R134:R142" si="50">(N134-P134)*G134</f>
        <v>6360243</v>
      </c>
      <c r="S134" s="72">
        <f t="shared" si="24"/>
        <v>6800932.1499999994</v>
      </c>
      <c r="T134" s="125">
        <f t="shared" ref="T134:T142" si="51">(N134-P134)*I134</f>
        <v>3316232</v>
      </c>
      <c r="U134" s="72">
        <f t="shared" si="21"/>
        <v>3761085.2</v>
      </c>
      <c r="V134" s="72">
        <f t="shared" ref="V134:V142" si="52">(O134-Q134)*K134</f>
        <v>2752842.8304000003</v>
      </c>
      <c r="W134" s="72">
        <f t="shared" ref="W134:W142" si="53">(O134-Q134)*L134</f>
        <v>9087738.8472000007</v>
      </c>
      <c r="X134" s="72">
        <f t="shared" si="22"/>
        <v>22402599.027599998</v>
      </c>
      <c r="Y134" s="17"/>
      <c r="Z134" s="17"/>
      <c r="AA134" s="17"/>
      <c r="AB134" s="53"/>
      <c r="AC134" s="53"/>
    </row>
    <row r="135" spans="1:29" s="54" customFormat="1" ht="51" customHeight="1">
      <c r="A135" s="14" t="s">
        <v>140</v>
      </c>
      <c r="B135" s="15" t="s">
        <v>141</v>
      </c>
      <c r="C135" s="15" t="s">
        <v>139</v>
      </c>
      <c r="D135" s="15" t="s">
        <v>143</v>
      </c>
      <c r="E135" s="15"/>
      <c r="F135" s="15"/>
      <c r="G135" s="109">
        <v>2307.3200000000002</v>
      </c>
      <c r="H135" s="16">
        <v>2215.1929999999998</v>
      </c>
      <c r="I135" s="109">
        <v>1227.9100000000001</v>
      </c>
      <c r="J135" s="16">
        <v>1434.63</v>
      </c>
      <c r="K135" s="16">
        <v>662.55</v>
      </c>
      <c r="L135" s="16">
        <v>2105.14</v>
      </c>
      <c r="M135" s="16">
        <f t="shared" si="20"/>
        <v>6417.512999999999</v>
      </c>
      <c r="N135" s="71">
        <v>5234.33</v>
      </c>
      <c r="O135" s="71">
        <v>5234.33</v>
      </c>
      <c r="P135" s="71">
        <v>1410</v>
      </c>
      <c r="Q135" s="71">
        <v>1465</v>
      </c>
      <c r="R135" s="125">
        <f t="shared" si="50"/>
        <v>8823953.0955999997</v>
      </c>
      <c r="S135" s="72">
        <f t="shared" si="24"/>
        <v>8471629.0456899982</v>
      </c>
      <c r="T135" s="125">
        <f t="shared" si="51"/>
        <v>4695933.0503000002</v>
      </c>
      <c r="U135" s="72">
        <f t="shared" si="21"/>
        <v>5486498.5479000006</v>
      </c>
      <c r="V135" s="72">
        <f t="shared" si="52"/>
        <v>2497369.5914999996</v>
      </c>
      <c r="W135" s="72">
        <f t="shared" si="53"/>
        <v>7934967.3561999993</v>
      </c>
      <c r="X135" s="72">
        <f t="shared" si="22"/>
        <v>24390464.541289996</v>
      </c>
      <c r="Y135" s="17"/>
      <c r="Z135" s="17"/>
      <c r="AA135" s="17"/>
      <c r="AB135" s="53"/>
      <c r="AC135" s="53"/>
    </row>
    <row r="136" spans="1:29" s="54" customFormat="1" ht="51" customHeight="1">
      <c r="A136" s="14" t="s">
        <v>140</v>
      </c>
      <c r="B136" s="15" t="s">
        <v>141</v>
      </c>
      <c r="C136" s="15" t="s">
        <v>139</v>
      </c>
      <c r="D136" s="15" t="s">
        <v>144</v>
      </c>
      <c r="E136" s="15"/>
      <c r="F136" s="15"/>
      <c r="G136" s="109">
        <v>5144.05</v>
      </c>
      <c r="H136" s="16">
        <v>5122.9459999999999</v>
      </c>
      <c r="I136" s="109">
        <v>3436.55</v>
      </c>
      <c r="J136" s="16">
        <v>3419.43</v>
      </c>
      <c r="K136" s="16">
        <v>1719.37</v>
      </c>
      <c r="L136" s="16">
        <v>5071.46</v>
      </c>
      <c r="M136" s="16">
        <f t="shared" si="20"/>
        <v>15333.205999999998</v>
      </c>
      <c r="N136" s="71">
        <v>6159.16</v>
      </c>
      <c r="O136" s="71">
        <v>6462.07</v>
      </c>
      <c r="P136" s="71">
        <v>1410</v>
      </c>
      <c r="Q136" s="71">
        <v>1465</v>
      </c>
      <c r="R136" s="125">
        <f t="shared" si="50"/>
        <v>24429916.498</v>
      </c>
      <c r="S136" s="72">
        <f t="shared" si="24"/>
        <v>24329690.225359999</v>
      </c>
      <c r="T136" s="125">
        <f t="shared" si="51"/>
        <v>16320725.798</v>
      </c>
      <c r="U136" s="72">
        <f t="shared" si="21"/>
        <v>16239420.178799998</v>
      </c>
      <c r="V136" s="72">
        <f t="shared" si="52"/>
        <v>8591812.2458999995</v>
      </c>
      <c r="W136" s="72">
        <f t="shared" si="53"/>
        <v>25342440.622199997</v>
      </c>
      <c r="X136" s="72">
        <f t="shared" si="22"/>
        <v>74503363.27225998</v>
      </c>
      <c r="Y136" s="17"/>
      <c r="Z136" s="17"/>
      <c r="AA136" s="17"/>
      <c r="AB136" s="53"/>
      <c r="AC136" s="53"/>
    </row>
    <row r="137" spans="1:29" s="54" customFormat="1" ht="63" customHeight="1">
      <c r="A137" s="14" t="s">
        <v>112</v>
      </c>
      <c r="B137" s="15" t="s">
        <v>113</v>
      </c>
      <c r="C137" s="15" t="s">
        <v>139</v>
      </c>
      <c r="D137" s="15" t="s">
        <v>374</v>
      </c>
      <c r="E137" s="15" t="s">
        <v>375</v>
      </c>
      <c r="F137" s="15"/>
      <c r="G137" s="109">
        <v>597.73199999999997</v>
      </c>
      <c r="H137" s="16">
        <v>507.92399999999998</v>
      </c>
      <c r="I137" s="109">
        <v>398.488</v>
      </c>
      <c r="J137" s="16">
        <v>290.72500000000002</v>
      </c>
      <c r="K137" s="16">
        <v>199.244</v>
      </c>
      <c r="L137" s="16">
        <v>597.73199999999997</v>
      </c>
      <c r="M137" s="16">
        <f t="shared" ref="M137:M200" si="54">H137+J137+K137+L137</f>
        <v>1595.625</v>
      </c>
      <c r="N137" s="71">
        <v>9861.52</v>
      </c>
      <c r="O137" s="71">
        <v>10742.58</v>
      </c>
      <c r="P137" s="71">
        <v>1400</v>
      </c>
      <c r="Q137" s="71">
        <v>1460</v>
      </c>
      <c r="R137" s="125">
        <f t="shared" si="50"/>
        <v>5057721.2726400001</v>
      </c>
      <c r="S137" s="72">
        <f t="shared" si="24"/>
        <v>4297809.0844799997</v>
      </c>
      <c r="T137" s="125">
        <f t="shared" si="51"/>
        <v>3371814.1817600001</v>
      </c>
      <c r="U137" s="72">
        <f t="shared" ref="U137:U200" si="55">(N137-P137)*J137</f>
        <v>2459975.4020000002</v>
      </c>
      <c r="V137" s="72">
        <f t="shared" si="52"/>
        <v>1849498.3695199999</v>
      </c>
      <c r="W137" s="72">
        <f t="shared" si="53"/>
        <v>5548495.1085599996</v>
      </c>
      <c r="X137" s="72">
        <f t="shared" ref="X137:X200" si="56">S137+U137+V137+W137</f>
        <v>14155777.964559998</v>
      </c>
      <c r="Y137" s="17"/>
      <c r="Z137" s="17"/>
      <c r="AA137" s="17"/>
      <c r="AB137" s="53"/>
      <c r="AC137" s="53"/>
    </row>
    <row r="138" spans="1:29" s="54" customFormat="1" ht="63" customHeight="1">
      <c r="A138" s="14" t="s">
        <v>112</v>
      </c>
      <c r="B138" s="15" t="s">
        <v>113</v>
      </c>
      <c r="C138" s="15" t="s">
        <v>139</v>
      </c>
      <c r="D138" s="15" t="s">
        <v>374</v>
      </c>
      <c r="E138" s="15" t="s">
        <v>376</v>
      </c>
      <c r="F138" s="15"/>
      <c r="G138" s="109">
        <v>34.506</v>
      </c>
      <c r="H138" s="16">
        <v>31.746000000000002</v>
      </c>
      <c r="I138" s="109">
        <v>23.004000000000001</v>
      </c>
      <c r="J138" s="16">
        <v>21.164000000000001</v>
      </c>
      <c r="K138" s="16">
        <v>11.502000000000001</v>
      </c>
      <c r="L138" s="16">
        <v>34.506</v>
      </c>
      <c r="M138" s="16">
        <f t="shared" si="54"/>
        <v>98.918000000000006</v>
      </c>
      <c r="N138" s="71">
        <v>8429.41</v>
      </c>
      <c r="O138" s="71">
        <v>9043</v>
      </c>
      <c r="P138" s="71">
        <v>1400</v>
      </c>
      <c r="Q138" s="71">
        <v>1465</v>
      </c>
      <c r="R138" s="125">
        <f t="shared" ref="R138" si="57">(N138-P138)*G138</f>
        <v>242556.82146000001</v>
      </c>
      <c r="S138" s="72">
        <f t="shared" si="24"/>
        <v>223155.64986</v>
      </c>
      <c r="T138" s="125">
        <f t="shared" si="51"/>
        <v>161704.54764</v>
      </c>
      <c r="U138" s="72">
        <f t="shared" si="55"/>
        <v>148770.43324000001</v>
      </c>
      <c r="V138" s="72">
        <f t="shared" si="52"/>
        <v>87162.156000000003</v>
      </c>
      <c r="W138" s="72">
        <f t="shared" si="53"/>
        <v>261486.46799999999</v>
      </c>
      <c r="X138" s="72">
        <f t="shared" si="56"/>
        <v>720574.7071</v>
      </c>
      <c r="Y138" s="17"/>
      <c r="Z138" s="17"/>
      <c r="AA138" s="17"/>
      <c r="AB138" s="53"/>
      <c r="AC138" s="53"/>
    </row>
    <row r="139" spans="1:29" s="54" customFormat="1" ht="55.5" customHeight="1">
      <c r="A139" s="14" t="s">
        <v>148</v>
      </c>
      <c r="B139" s="15" t="s">
        <v>149</v>
      </c>
      <c r="C139" s="15" t="s">
        <v>139</v>
      </c>
      <c r="D139" s="15" t="s">
        <v>142</v>
      </c>
      <c r="E139" s="15"/>
      <c r="F139" s="15"/>
      <c r="G139" s="109">
        <v>1568.1210000000001</v>
      </c>
      <c r="H139" s="16">
        <v>1556.0540000000001</v>
      </c>
      <c r="I139" s="109">
        <v>832.71500000000003</v>
      </c>
      <c r="J139" s="16">
        <v>908.32400000000007</v>
      </c>
      <c r="K139" s="16">
        <v>452.09500000000003</v>
      </c>
      <c r="L139" s="16">
        <v>1479.42</v>
      </c>
      <c r="M139" s="16">
        <f t="shared" si="54"/>
        <v>4395.893</v>
      </c>
      <c r="N139" s="71">
        <v>5836.29</v>
      </c>
      <c r="O139" s="71">
        <v>6477.14</v>
      </c>
      <c r="P139" s="71">
        <v>1692</v>
      </c>
      <c r="Q139" s="71">
        <v>1758</v>
      </c>
      <c r="R139" s="125">
        <f t="shared" si="50"/>
        <v>6498748.1790900007</v>
      </c>
      <c r="S139" s="72">
        <f t="shared" si="24"/>
        <v>6448739.0316599999</v>
      </c>
      <c r="T139" s="125">
        <f t="shared" si="51"/>
        <v>3451012.44735</v>
      </c>
      <c r="U139" s="72">
        <f t="shared" si="55"/>
        <v>3764358.0699600005</v>
      </c>
      <c r="V139" s="72">
        <f t="shared" si="52"/>
        <v>2133499.5983000002</v>
      </c>
      <c r="W139" s="72">
        <f t="shared" si="53"/>
        <v>6981590.0988000007</v>
      </c>
      <c r="X139" s="72">
        <f t="shared" si="56"/>
        <v>19328186.798720002</v>
      </c>
      <c r="Y139" s="17"/>
      <c r="Z139" s="17"/>
      <c r="AA139" s="17"/>
      <c r="AB139" s="53"/>
      <c r="AC139" s="53"/>
    </row>
    <row r="140" spans="1:29" s="54" customFormat="1" ht="55.5" customHeight="1">
      <c r="A140" s="14" t="s">
        <v>148</v>
      </c>
      <c r="B140" s="15" t="s">
        <v>149</v>
      </c>
      <c r="C140" s="15" t="s">
        <v>139</v>
      </c>
      <c r="D140" s="15" t="s">
        <v>150</v>
      </c>
      <c r="E140" s="15"/>
      <c r="F140" s="15"/>
      <c r="G140" s="109">
        <v>337.78300000000002</v>
      </c>
      <c r="H140" s="16">
        <v>341.28300000000002</v>
      </c>
      <c r="I140" s="109">
        <v>222.72</v>
      </c>
      <c r="J140" s="16">
        <v>227.52199999999999</v>
      </c>
      <c r="K140" s="16">
        <v>111.361</v>
      </c>
      <c r="L140" s="16">
        <v>346.642</v>
      </c>
      <c r="M140" s="16">
        <f t="shared" si="54"/>
        <v>1026.808</v>
      </c>
      <c r="N140" s="71">
        <v>8048.17</v>
      </c>
      <c r="O140" s="71">
        <v>8048.17</v>
      </c>
      <c r="P140" s="71">
        <v>1692</v>
      </c>
      <c r="Q140" s="71">
        <v>1758</v>
      </c>
      <c r="R140" s="125">
        <f t="shared" si="50"/>
        <v>2147006.17111</v>
      </c>
      <c r="S140" s="72">
        <f t="shared" ref="S140:S203" si="58">H140*(N140-P140)</f>
        <v>2169252.7661100002</v>
      </c>
      <c r="T140" s="125">
        <f t="shared" si="51"/>
        <v>1415646.1824</v>
      </c>
      <c r="U140" s="72">
        <f t="shared" si="55"/>
        <v>1446168.5107400001</v>
      </c>
      <c r="V140" s="72">
        <f t="shared" si="52"/>
        <v>700479.62137000007</v>
      </c>
      <c r="W140" s="72">
        <f t="shared" si="53"/>
        <v>2180437.1091399998</v>
      </c>
      <c r="X140" s="72">
        <f t="shared" si="56"/>
        <v>6496338.0073600002</v>
      </c>
      <c r="Y140" s="17"/>
      <c r="Z140" s="17"/>
      <c r="AA140" s="17"/>
      <c r="AB140" s="53"/>
      <c r="AC140" s="53"/>
    </row>
    <row r="141" spans="1:29" s="54" customFormat="1" ht="51" customHeight="1">
      <c r="A141" s="14" t="s">
        <v>145</v>
      </c>
      <c r="B141" s="15" t="s">
        <v>146</v>
      </c>
      <c r="C141" s="15" t="s">
        <v>139</v>
      </c>
      <c r="D141" s="15" t="s">
        <v>147</v>
      </c>
      <c r="E141" s="15"/>
      <c r="F141" s="15"/>
      <c r="G141" s="109">
        <v>3989.26</v>
      </c>
      <c r="H141" s="16">
        <v>4214.32</v>
      </c>
      <c r="I141" s="109">
        <v>2659.51</v>
      </c>
      <c r="J141" s="16">
        <v>2756.72</v>
      </c>
      <c r="K141" s="16">
        <v>1354.49</v>
      </c>
      <c r="L141" s="16">
        <v>4063.47</v>
      </c>
      <c r="M141" s="16">
        <f t="shared" si="54"/>
        <v>12388.999999999998</v>
      </c>
      <c r="N141" s="71">
        <v>5448.78</v>
      </c>
      <c r="O141" s="71">
        <v>6579.36</v>
      </c>
      <c r="P141" s="71">
        <v>1680</v>
      </c>
      <c r="Q141" s="71">
        <v>1758</v>
      </c>
      <c r="R141" s="125">
        <f>(N141-P141)*G141</f>
        <v>15034643.3028</v>
      </c>
      <c r="S141" s="72">
        <f t="shared" si="58"/>
        <v>15882844.929599999</v>
      </c>
      <c r="T141" s="125">
        <f t="shared" si="51"/>
        <v>10023108.0978</v>
      </c>
      <c r="U141" s="72">
        <f>(N141-P141)*J141+0.01</f>
        <v>10389471.211599998</v>
      </c>
      <c r="V141" s="72">
        <f t="shared" si="52"/>
        <v>6530483.9063999997</v>
      </c>
      <c r="W141" s="72">
        <f t="shared" si="53"/>
        <v>19591451.719199996</v>
      </c>
      <c r="X141" s="72">
        <f t="shared" si="56"/>
        <v>52394251.766799994</v>
      </c>
      <c r="Y141" s="17"/>
      <c r="Z141" s="17"/>
      <c r="AA141" s="17"/>
      <c r="AB141" s="53"/>
      <c r="AC141" s="53"/>
    </row>
    <row r="142" spans="1:29" s="96" customFormat="1" ht="57" customHeight="1" outlineLevel="1">
      <c r="A142" s="89">
        <v>2901008961</v>
      </c>
      <c r="B142" s="90" t="s">
        <v>297</v>
      </c>
      <c r="C142" s="90" t="s">
        <v>139</v>
      </c>
      <c r="D142" s="90" t="s">
        <v>374</v>
      </c>
      <c r="E142" s="90"/>
      <c r="F142" s="90" t="s">
        <v>429</v>
      </c>
      <c r="G142" s="110">
        <f>0+4.512*1.0263*0</f>
        <v>0</v>
      </c>
      <c r="H142" s="91">
        <v>0</v>
      </c>
      <c r="I142" s="110">
        <f>1.504*0</f>
        <v>0</v>
      </c>
      <c r="J142" s="91">
        <v>0</v>
      </c>
      <c r="K142" s="91">
        <f>1.574*0</f>
        <v>0</v>
      </c>
      <c r="L142" s="91">
        <f>4.292*0</f>
        <v>0</v>
      </c>
      <c r="M142" s="91">
        <f t="shared" si="54"/>
        <v>0</v>
      </c>
      <c r="N142" s="92">
        <v>4245.18</v>
      </c>
      <c r="O142" s="92">
        <v>4245.18</v>
      </c>
      <c r="P142" s="92">
        <v>1400</v>
      </c>
      <c r="Q142" s="92">
        <v>1456</v>
      </c>
      <c r="R142" s="126">
        <f t="shared" si="50"/>
        <v>0</v>
      </c>
      <c r="S142" s="93">
        <f t="shared" si="58"/>
        <v>0</v>
      </c>
      <c r="T142" s="126">
        <f t="shared" si="51"/>
        <v>0</v>
      </c>
      <c r="U142" s="93">
        <f t="shared" si="55"/>
        <v>0</v>
      </c>
      <c r="V142" s="93">
        <f t="shared" si="52"/>
        <v>0</v>
      </c>
      <c r="W142" s="93">
        <f t="shared" si="53"/>
        <v>0</v>
      </c>
      <c r="X142" s="93">
        <f t="shared" si="56"/>
        <v>0</v>
      </c>
      <c r="Y142" s="94"/>
      <c r="Z142" s="94"/>
      <c r="AA142" s="94"/>
      <c r="AB142" s="95"/>
      <c r="AC142" s="95"/>
    </row>
    <row r="143" spans="1:29" s="54" customFormat="1" ht="14.25" customHeight="1">
      <c r="A143" s="14"/>
      <c r="B143" s="15"/>
      <c r="C143" s="15"/>
      <c r="D143" s="15"/>
      <c r="E143" s="15"/>
      <c r="F143" s="15"/>
      <c r="G143" s="109"/>
      <c r="H143" s="29"/>
      <c r="I143" s="109"/>
      <c r="J143" s="29"/>
      <c r="K143" s="29"/>
      <c r="L143" s="29"/>
      <c r="M143" s="16"/>
      <c r="N143" s="86"/>
      <c r="O143" s="86"/>
      <c r="P143" s="86"/>
      <c r="Q143" s="86"/>
      <c r="R143" s="125"/>
      <c r="S143" s="72"/>
      <c r="T143" s="125"/>
      <c r="U143" s="72"/>
      <c r="V143" s="72"/>
      <c r="W143" s="72"/>
      <c r="X143" s="72"/>
      <c r="Y143" s="17"/>
      <c r="Z143" s="17"/>
      <c r="AA143" s="17"/>
      <c r="AB143" s="53"/>
      <c r="AC143" s="53"/>
    </row>
    <row r="144" spans="1:29" s="54" customFormat="1" ht="61.5" customHeight="1">
      <c r="A144" s="14" t="s">
        <v>36</v>
      </c>
      <c r="B144" s="15" t="s">
        <v>37</v>
      </c>
      <c r="C144" s="15" t="s">
        <v>377</v>
      </c>
      <c r="D144" s="15" t="s">
        <v>393</v>
      </c>
      <c r="E144" s="15"/>
      <c r="F144" s="15" t="s">
        <v>389</v>
      </c>
      <c r="G144" s="109">
        <v>11561.27</v>
      </c>
      <c r="H144" s="16">
        <v>10846.859</v>
      </c>
      <c r="I144" s="109">
        <v>5844.16</v>
      </c>
      <c r="J144" s="16">
        <v>6942.2210000000005</v>
      </c>
      <c r="K144" s="16">
        <v>1829.25</v>
      </c>
      <c r="L144" s="16">
        <v>10518.19</v>
      </c>
      <c r="M144" s="16">
        <f t="shared" si="54"/>
        <v>30136.520000000004</v>
      </c>
      <c r="N144" s="71">
        <v>4314</v>
      </c>
      <c r="O144" s="71">
        <v>4678.37</v>
      </c>
      <c r="P144" s="71">
        <v>2020</v>
      </c>
      <c r="Q144" s="71">
        <v>2100</v>
      </c>
      <c r="R144" s="125">
        <f t="shared" ref="R144:R157" si="59">(N144-P144)*G144</f>
        <v>26521553.380000003</v>
      </c>
      <c r="S144" s="72">
        <f t="shared" si="58"/>
        <v>24882694.546</v>
      </c>
      <c r="T144" s="125">
        <f t="shared" ref="T144:T157" si="60">(N144-P144)*I144</f>
        <v>13406503.039999999</v>
      </c>
      <c r="U144" s="72">
        <f t="shared" si="55"/>
        <v>15925454.974000001</v>
      </c>
      <c r="V144" s="72">
        <f t="shared" ref="V144:V156" si="61">(O144-Q144)*K144</f>
        <v>4716483.3224999998</v>
      </c>
      <c r="W144" s="72">
        <f t="shared" ref="W144:W157" si="62">(O144-Q144)*L144</f>
        <v>27119785.550299998</v>
      </c>
      <c r="X144" s="72">
        <f t="shared" si="56"/>
        <v>72644418.392800003</v>
      </c>
      <c r="Y144" s="17"/>
      <c r="Z144" s="17"/>
      <c r="AA144" s="17"/>
      <c r="AB144" s="53"/>
      <c r="AC144" s="53"/>
    </row>
    <row r="145" spans="1:29" s="54" customFormat="1" ht="61.5" customHeight="1">
      <c r="A145" s="14" t="s">
        <v>153</v>
      </c>
      <c r="B145" s="15" t="s">
        <v>154</v>
      </c>
      <c r="C145" s="15" t="s">
        <v>377</v>
      </c>
      <c r="D145" s="15" t="s">
        <v>381</v>
      </c>
      <c r="E145" s="15"/>
      <c r="F145" s="15"/>
      <c r="G145" s="109">
        <v>2778.902</v>
      </c>
      <c r="H145" s="16">
        <v>2753.4110000000001</v>
      </c>
      <c r="I145" s="109">
        <v>1248.3309999999999</v>
      </c>
      <c r="J145" s="16">
        <v>1656.473</v>
      </c>
      <c r="K145" s="16">
        <v>832.08799999999997</v>
      </c>
      <c r="L145" s="16">
        <v>2256.4740000000002</v>
      </c>
      <c r="M145" s="16">
        <f t="shared" si="54"/>
        <v>7498.4459999999999</v>
      </c>
      <c r="N145" s="71">
        <v>4413.41</v>
      </c>
      <c r="O145" s="71">
        <v>4413.41</v>
      </c>
      <c r="P145" s="71">
        <v>2400</v>
      </c>
      <c r="Q145" s="71">
        <v>2520</v>
      </c>
      <c r="R145" s="125">
        <f t="shared" si="59"/>
        <v>5595069.0758199999</v>
      </c>
      <c r="S145" s="72">
        <f t="shared" si="58"/>
        <v>5543745.2415100001</v>
      </c>
      <c r="T145" s="125">
        <f t="shared" si="60"/>
        <v>2513402.1187099996</v>
      </c>
      <c r="U145" s="72">
        <f t="shared" si="55"/>
        <v>3335159.3029299998</v>
      </c>
      <c r="V145" s="72">
        <f t="shared" si="61"/>
        <v>1575483.7400799999</v>
      </c>
      <c r="W145" s="72">
        <f t="shared" si="62"/>
        <v>4272430.4363399995</v>
      </c>
      <c r="X145" s="72">
        <f t="shared" si="56"/>
        <v>14726818.720860001</v>
      </c>
      <c r="Y145" s="17"/>
      <c r="Z145" s="17"/>
      <c r="AA145" s="17"/>
      <c r="AB145" s="53"/>
      <c r="AC145" s="53"/>
    </row>
    <row r="146" spans="1:29" s="54" customFormat="1" ht="90" customHeight="1">
      <c r="A146" s="14" t="s">
        <v>48</v>
      </c>
      <c r="B146" s="15" t="s">
        <v>49</v>
      </c>
      <c r="C146" s="15" t="s">
        <v>377</v>
      </c>
      <c r="D146" s="15" t="s">
        <v>383</v>
      </c>
      <c r="E146" s="15" t="s">
        <v>384</v>
      </c>
      <c r="F146" s="15"/>
      <c r="G146" s="109">
        <v>16320</v>
      </c>
      <c r="H146" s="16">
        <v>13750.186000000002</v>
      </c>
      <c r="I146" s="109">
        <v>4908</v>
      </c>
      <c r="J146" s="16">
        <v>6756.3909999999996</v>
      </c>
      <c r="K146" s="16">
        <v>812</v>
      </c>
      <c r="L146" s="16">
        <v>10463</v>
      </c>
      <c r="M146" s="16">
        <f t="shared" si="54"/>
        <v>31781.577000000001</v>
      </c>
      <c r="N146" s="71">
        <v>6328.79</v>
      </c>
      <c r="O146" s="71">
        <v>6805.43</v>
      </c>
      <c r="P146" s="71">
        <v>2020</v>
      </c>
      <c r="Q146" s="71">
        <v>2100</v>
      </c>
      <c r="R146" s="125">
        <f>(N146-P146)*G146</f>
        <v>70319452.799999997</v>
      </c>
      <c r="S146" s="72">
        <f t="shared" si="58"/>
        <v>59246663.934940003</v>
      </c>
      <c r="T146" s="125">
        <f t="shared" si="60"/>
        <v>21147541.32</v>
      </c>
      <c r="U146" s="72">
        <f t="shared" si="55"/>
        <v>29111869.976889998</v>
      </c>
      <c r="V146" s="72">
        <f t="shared" si="61"/>
        <v>3820809.16</v>
      </c>
      <c r="W146" s="72">
        <f t="shared" si="62"/>
        <v>49232914.090000004</v>
      </c>
      <c r="X146" s="72">
        <f t="shared" si="56"/>
        <v>141412257.16183001</v>
      </c>
      <c r="Y146" s="17"/>
      <c r="Z146" s="17"/>
      <c r="AA146" s="17"/>
      <c r="AB146" s="53"/>
      <c r="AC146" s="53"/>
    </row>
    <row r="147" spans="1:29" s="54" customFormat="1" ht="61.5" customHeight="1">
      <c r="A147" s="14" t="s">
        <v>48</v>
      </c>
      <c r="B147" s="15" t="s">
        <v>49</v>
      </c>
      <c r="C147" s="15" t="s">
        <v>377</v>
      </c>
      <c r="D147" s="15" t="s">
        <v>383</v>
      </c>
      <c r="E147" s="15" t="s">
        <v>385</v>
      </c>
      <c r="F147" s="15"/>
      <c r="G147" s="109">
        <v>61</v>
      </c>
      <c r="H147" s="16">
        <v>65.794000000000011</v>
      </c>
      <c r="I147" s="109">
        <v>22</v>
      </c>
      <c r="J147" s="16">
        <v>18.400000000000002</v>
      </c>
      <c r="K147" s="16">
        <v>16</v>
      </c>
      <c r="L147" s="16">
        <v>34</v>
      </c>
      <c r="M147" s="16">
        <f t="shared" si="54"/>
        <v>134.19400000000002</v>
      </c>
      <c r="N147" s="71">
        <v>6328.79</v>
      </c>
      <c r="O147" s="71">
        <v>6805.43</v>
      </c>
      <c r="P147" s="71">
        <v>1595.83</v>
      </c>
      <c r="Q147" s="71">
        <v>1690</v>
      </c>
      <c r="R147" s="125">
        <f t="shared" si="59"/>
        <v>288710.56</v>
      </c>
      <c r="S147" s="72">
        <f t="shared" si="58"/>
        <v>311400.37024000008</v>
      </c>
      <c r="T147" s="125">
        <f t="shared" si="60"/>
        <v>104125.12</v>
      </c>
      <c r="U147" s="72">
        <f t="shared" si="55"/>
        <v>87086.464000000007</v>
      </c>
      <c r="V147" s="72">
        <f t="shared" si="61"/>
        <v>81846.880000000005</v>
      </c>
      <c r="W147" s="72">
        <f t="shared" si="62"/>
        <v>173924.62</v>
      </c>
      <c r="X147" s="72">
        <f t="shared" si="56"/>
        <v>654258.33424000011</v>
      </c>
      <c r="Y147" s="17"/>
      <c r="Z147" s="17"/>
      <c r="AA147" s="17"/>
      <c r="AB147" s="53"/>
      <c r="AC147" s="53"/>
    </row>
    <row r="148" spans="1:29" s="54" customFormat="1" ht="114" customHeight="1">
      <c r="A148" s="14" t="s">
        <v>155</v>
      </c>
      <c r="B148" s="15" t="s">
        <v>156</v>
      </c>
      <c r="C148" s="15" t="s">
        <v>377</v>
      </c>
      <c r="D148" s="15" t="s">
        <v>386</v>
      </c>
      <c r="E148" s="15" t="s">
        <v>387</v>
      </c>
      <c r="F148" s="15"/>
      <c r="G148" s="109">
        <v>12445.31</v>
      </c>
      <c r="H148" s="16">
        <v>11508.545</v>
      </c>
      <c r="I148" s="109">
        <v>5934.68</v>
      </c>
      <c r="J148" s="16">
        <v>7135.09</v>
      </c>
      <c r="K148" s="16">
        <v>3047.4479999999999</v>
      </c>
      <c r="L148" s="16">
        <v>10927.608</v>
      </c>
      <c r="M148" s="16">
        <f>H148+J148+K148+L148</f>
        <v>32618.691000000003</v>
      </c>
      <c r="N148" s="71">
        <v>3301.95</v>
      </c>
      <c r="O148" s="71">
        <v>3301.95</v>
      </c>
      <c r="P148" s="71">
        <v>2424</v>
      </c>
      <c r="Q148" s="71">
        <v>2520</v>
      </c>
      <c r="R148" s="125">
        <f t="shared" si="59"/>
        <v>10926359.914499998</v>
      </c>
      <c r="S148" s="72">
        <f t="shared" si="58"/>
        <v>10103927.082749998</v>
      </c>
      <c r="T148" s="125">
        <f t="shared" si="60"/>
        <v>5210352.3059999989</v>
      </c>
      <c r="U148" s="72">
        <f t="shared" si="55"/>
        <v>6264252.2654999988</v>
      </c>
      <c r="V148" s="72">
        <f t="shared" si="61"/>
        <v>2382951.9635999994</v>
      </c>
      <c r="W148" s="72">
        <f t="shared" si="62"/>
        <v>8544843.0755999982</v>
      </c>
      <c r="X148" s="72">
        <f t="shared" si="56"/>
        <v>27295974.387449995</v>
      </c>
      <c r="Y148" s="17"/>
      <c r="Z148" s="17"/>
      <c r="AA148" s="17"/>
      <c r="AB148" s="53"/>
      <c r="AC148" s="53"/>
    </row>
    <row r="149" spans="1:29" s="54" customFormat="1" ht="53.25" customHeight="1">
      <c r="A149" s="14" t="s">
        <v>155</v>
      </c>
      <c r="B149" s="15" t="s">
        <v>156</v>
      </c>
      <c r="C149" s="15" t="s">
        <v>377</v>
      </c>
      <c r="D149" s="15" t="s">
        <v>386</v>
      </c>
      <c r="E149" s="15" t="s">
        <v>388</v>
      </c>
      <c r="F149" s="15"/>
      <c r="G149" s="109">
        <v>139.26599999999999</v>
      </c>
      <c r="H149" s="16">
        <v>139.26599999999999</v>
      </c>
      <c r="I149" s="109">
        <v>92.843999999999994</v>
      </c>
      <c r="J149" s="16">
        <v>92.843999999999994</v>
      </c>
      <c r="K149" s="16">
        <v>46.421999999999997</v>
      </c>
      <c r="L149" s="16">
        <v>139.26599999999999</v>
      </c>
      <c r="M149" s="16">
        <f t="shared" si="54"/>
        <v>417.798</v>
      </c>
      <c r="N149" s="71">
        <v>8630.82</v>
      </c>
      <c r="O149" s="71">
        <v>8630.82</v>
      </c>
      <c r="P149" s="71">
        <v>2424</v>
      </c>
      <c r="Q149" s="71">
        <v>2520</v>
      </c>
      <c r="R149" s="125">
        <f>(N149-P149)*G149</f>
        <v>864398.99411999993</v>
      </c>
      <c r="S149" s="72">
        <f t="shared" si="58"/>
        <v>864398.99411999993</v>
      </c>
      <c r="T149" s="125">
        <f t="shared" si="60"/>
        <v>576265.99607999995</v>
      </c>
      <c r="U149" s="72">
        <f t="shared" si="55"/>
        <v>576265.99607999995</v>
      </c>
      <c r="V149" s="72">
        <f t="shared" si="61"/>
        <v>283676.48603999999</v>
      </c>
      <c r="W149" s="72">
        <f t="shared" si="62"/>
        <v>851029.45811999985</v>
      </c>
      <c r="X149" s="72">
        <f t="shared" si="56"/>
        <v>2575370.9343599994</v>
      </c>
      <c r="Y149" s="17"/>
      <c r="Z149" s="17"/>
      <c r="AA149" s="17"/>
      <c r="AB149" s="53"/>
      <c r="AC149" s="53"/>
    </row>
    <row r="150" spans="1:29" s="54" customFormat="1" ht="53.25" customHeight="1">
      <c r="A150" s="14" t="s">
        <v>36</v>
      </c>
      <c r="B150" s="15" t="s">
        <v>37</v>
      </c>
      <c r="C150" s="15" t="s">
        <v>377</v>
      </c>
      <c r="D150" s="15" t="s">
        <v>391</v>
      </c>
      <c r="E150" s="15"/>
      <c r="F150" s="15" t="s">
        <v>390</v>
      </c>
      <c r="G150" s="109">
        <v>668.98</v>
      </c>
      <c r="H150" s="16">
        <v>692.79500000000007</v>
      </c>
      <c r="I150" s="109">
        <v>338.17</v>
      </c>
      <c r="J150" s="16">
        <v>441.69299999999998</v>
      </c>
      <c r="K150" s="16">
        <v>117.23</v>
      </c>
      <c r="L150" s="16">
        <v>674.1</v>
      </c>
      <c r="M150" s="16">
        <f t="shared" si="54"/>
        <v>1925.8180000000002</v>
      </c>
      <c r="N150" s="71">
        <v>8381.98</v>
      </c>
      <c r="O150" s="71">
        <v>8449.56</v>
      </c>
      <c r="P150" s="71">
        <v>2020</v>
      </c>
      <c r="Q150" s="71">
        <v>2100</v>
      </c>
      <c r="R150" s="125">
        <f t="shared" si="59"/>
        <v>4256037.3804000001</v>
      </c>
      <c r="S150" s="72">
        <f t="shared" si="58"/>
        <v>4407547.9341000002</v>
      </c>
      <c r="T150" s="125">
        <f t="shared" si="60"/>
        <v>2151430.7766</v>
      </c>
      <c r="U150" s="72">
        <f t="shared" si="55"/>
        <v>2810042.0321399998</v>
      </c>
      <c r="V150" s="72">
        <f t="shared" si="61"/>
        <v>744358.91879999998</v>
      </c>
      <c r="W150" s="72">
        <f t="shared" si="62"/>
        <v>4280238.3959999997</v>
      </c>
      <c r="X150" s="72">
        <f t="shared" si="56"/>
        <v>12242187.28104</v>
      </c>
      <c r="Y150" s="17"/>
      <c r="Z150" s="17"/>
      <c r="AA150" s="17"/>
      <c r="AB150" s="53"/>
      <c r="AC150" s="53"/>
    </row>
    <row r="151" spans="1:29" s="54" customFormat="1" ht="53.25" customHeight="1">
      <c r="A151" s="14" t="s">
        <v>36</v>
      </c>
      <c r="B151" s="15" t="s">
        <v>37</v>
      </c>
      <c r="C151" s="15" t="s">
        <v>377</v>
      </c>
      <c r="D151" s="15" t="s">
        <v>392</v>
      </c>
      <c r="E151" s="15"/>
      <c r="F151" s="15" t="s">
        <v>390</v>
      </c>
      <c r="G151" s="109">
        <v>85.94</v>
      </c>
      <c r="H151" s="16">
        <v>84.052999999999997</v>
      </c>
      <c r="I151" s="109">
        <v>43.44</v>
      </c>
      <c r="J151" s="16">
        <v>54.802</v>
      </c>
      <c r="K151" s="16">
        <v>15.06</v>
      </c>
      <c r="L151" s="16">
        <v>86.59</v>
      </c>
      <c r="M151" s="16">
        <f t="shared" si="54"/>
        <v>240.505</v>
      </c>
      <c r="N151" s="71">
        <v>7324.79</v>
      </c>
      <c r="O151" s="71">
        <v>7463.46</v>
      </c>
      <c r="P151" s="71">
        <v>2020</v>
      </c>
      <c r="Q151" s="71">
        <v>2100</v>
      </c>
      <c r="R151" s="125">
        <f t="shared" si="59"/>
        <v>455893.65259999997</v>
      </c>
      <c r="S151" s="72">
        <f t="shared" si="58"/>
        <v>445883.51386999997</v>
      </c>
      <c r="T151" s="125">
        <f t="shared" si="60"/>
        <v>230440.07759999999</v>
      </c>
      <c r="U151" s="72">
        <f t="shared" si="55"/>
        <v>290713.10158000002</v>
      </c>
      <c r="V151" s="72">
        <f t="shared" si="61"/>
        <v>80773.707600000009</v>
      </c>
      <c r="W151" s="72">
        <f t="shared" si="62"/>
        <v>464422.00140000001</v>
      </c>
      <c r="X151" s="72">
        <f t="shared" si="56"/>
        <v>1281792.32445</v>
      </c>
      <c r="Y151" s="17"/>
      <c r="Z151" s="17"/>
      <c r="AA151" s="17"/>
      <c r="AB151" s="53"/>
      <c r="AC151" s="53"/>
    </row>
    <row r="152" spans="1:29" s="1" customFormat="1" ht="63.75" customHeight="1">
      <c r="A152" s="14" t="s">
        <v>155</v>
      </c>
      <c r="B152" s="15" t="s">
        <v>156</v>
      </c>
      <c r="C152" s="15" t="s">
        <v>377</v>
      </c>
      <c r="D152" s="15" t="s">
        <v>230</v>
      </c>
      <c r="E152" s="15"/>
      <c r="F152" s="15" t="s">
        <v>452</v>
      </c>
      <c r="G152" s="109">
        <v>94.668999999999997</v>
      </c>
      <c r="H152" s="16">
        <v>0</v>
      </c>
      <c r="I152" s="109">
        <f>63.766</f>
        <v>63.765999999999998</v>
      </c>
      <c r="J152" s="16">
        <v>0</v>
      </c>
      <c r="K152" s="16">
        <f>16.02+63.766+94.669</f>
        <v>174.45499999999998</v>
      </c>
      <c r="L152" s="16">
        <v>98.43</v>
      </c>
      <c r="M152" s="16">
        <f t="shared" si="54"/>
        <v>272.88499999999999</v>
      </c>
      <c r="N152" s="71">
        <v>7142.68</v>
      </c>
      <c r="O152" s="71">
        <v>7196.87</v>
      </c>
      <c r="P152" s="71">
        <v>2424</v>
      </c>
      <c r="Q152" s="71">
        <v>2521</v>
      </c>
      <c r="R152" s="125">
        <f t="shared" si="59"/>
        <v>446712.71692000004</v>
      </c>
      <c r="S152" s="72">
        <f t="shared" si="58"/>
        <v>0</v>
      </c>
      <c r="T152" s="125">
        <f t="shared" si="60"/>
        <v>300891.34888000001</v>
      </c>
      <c r="U152" s="72">
        <f t="shared" si="55"/>
        <v>0</v>
      </c>
      <c r="V152" s="72">
        <f>(O152-Q152)*16.02+(63.766+94.669)*(N152-P152)</f>
        <v>822511.50320000015</v>
      </c>
      <c r="W152" s="72">
        <f t="shared" si="62"/>
        <v>460245.88410000002</v>
      </c>
      <c r="X152" s="72">
        <f t="shared" si="56"/>
        <v>1282757.3873000001</v>
      </c>
      <c r="Y152" s="17"/>
      <c r="Z152" s="17"/>
      <c r="AA152" s="17"/>
      <c r="AB152" s="130"/>
      <c r="AC152" s="130"/>
    </row>
    <row r="153" spans="1:29" s="54" customFormat="1" ht="57" customHeight="1">
      <c r="A153" s="14" t="s">
        <v>51</v>
      </c>
      <c r="B153" s="15" t="s">
        <v>78</v>
      </c>
      <c r="C153" s="15" t="s">
        <v>377</v>
      </c>
      <c r="D153" s="15" t="s">
        <v>381</v>
      </c>
      <c r="E153" s="15" t="s">
        <v>382</v>
      </c>
      <c r="F153" s="15"/>
      <c r="G153" s="109">
        <v>957.34100000000001</v>
      </c>
      <c r="H153" s="16">
        <v>927.47800000000007</v>
      </c>
      <c r="I153" s="109">
        <v>354.37099999999998</v>
      </c>
      <c r="J153" s="16">
        <v>485.26800000000003</v>
      </c>
      <c r="K153" s="16">
        <v>225.078</v>
      </c>
      <c r="L153" s="16">
        <v>763.15499999999997</v>
      </c>
      <c r="M153" s="16">
        <f t="shared" si="54"/>
        <v>2400.9790000000003</v>
      </c>
      <c r="N153" s="71">
        <v>2785.6</v>
      </c>
      <c r="O153" s="71">
        <v>2785.6</v>
      </c>
      <c r="P153" s="71">
        <v>2020</v>
      </c>
      <c r="Q153" s="71">
        <v>2100</v>
      </c>
      <c r="R153" s="125">
        <f t="shared" si="59"/>
        <v>732940.26959999988</v>
      </c>
      <c r="S153" s="72">
        <f t="shared" si="58"/>
        <v>710077.1568</v>
      </c>
      <c r="T153" s="125">
        <f t="shared" si="60"/>
        <v>271306.43759999995</v>
      </c>
      <c r="U153" s="72">
        <f t="shared" si="55"/>
        <v>371521.18079999997</v>
      </c>
      <c r="V153" s="72">
        <f t="shared" si="61"/>
        <v>154313.47679999997</v>
      </c>
      <c r="W153" s="72">
        <f t="shared" si="62"/>
        <v>523219.06799999991</v>
      </c>
      <c r="X153" s="72">
        <f t="shared" si="56"/>
        <v>1759130.8824</v>
      </c>
      <c r="Y153" s="17"/>
      <c r="Z153" s="17"/>
      <c r="AA153" s="17"/>
      <c r="AB153" s="53"/>
      <c r="AC153" s="53"/>
    </row>
    <row r="154" spans="1:29" s="54" customFormat="1" ht="116.25" customHeight="1">
      <c r="A154" s="14" t="s">
        <v>125</v>
      </c>
      <c r="B154" s="15" t="s">
        <v>126</v>
      </c>
      <c r="C154" s="15" t="s">
        <v>377</v>
      </c>
      <c r="D154" s="15" t="s">
        <v>378</v>
      </c>
      <c r="E154" s="15"/>
      <c r="F154" s="15"/>
      <c r="G154" s="109">
        <v>1079.5050000000001</v>
      </c>
      <c r="H154" s="16">
        <v>1124.682</v>
      </c>
      <c r="I154" s="109">
        <v>532.76199999999994</v>
      </c>
      <c r="J154" s="16">
        <v>750.70699999999999</v>
      </c>
      <c r="K154" s="16">
        <v>131.215</v>
      </c>
      <c r="L154" s="16">
        <v>865.36500000000001</v>
      </c>
      <c r="M154" s="16">
        <f t="shared" si="54"/>
        <v>2871.9690000000001</v>
      </c>
      <c r="N154" s="71">
        <v>4707.7</v>
      </c>
      <c r="O154" s="71">
        <v>4707.7</v>
      </c>
      <c r="P154" s="71">
        <v>2020</v>
      </c>
      <c r="Q154" s="71">
        <v>2100</v>
      </c>
      <c r="R154" s="125">
        <f t="shared" si="59"/>
        <v>2901385.5885000001</v>
      </c>
      <c r="S154" s="72">
        <f t="shared" si="58"/>
        <v>3022807.8114</v>
      </c>
      <c r="T154" s="125">
        <f t="shared" si="60"/>
        <v>1431904.4273999997</v>
      </c>
      <c r="U154" s="72">
        <f t="shared" si="55"/>
        <v>2017675.2038999998</v>
      </c>
      <c r="V154" s="72">
        <f t="shared" si="61"/>
        <v>342169.35550000001</v>
      </c>
      <c r="W154" s="72">
        <f t="shared" si="62"/>
        <v>2256612.3104999997</v>
      </c>
      <c r="X154" s="72">
        <f t="shared" si="56"/>
        <v>7639264.6812999994</v>
      </c>
      <c r="Y154" s="17"/>
      <c r="Z154" s="17"/>
      <c r="AA154" s="17"/>
      <c r="AB154" s="53"/>
      <c r="AC154" s="53"/>
    </row>
    <row r="155" spans="1:29" s="54" customFormat="1" ht="99" customHeight="1">
      <c r="A155" s="14" t="s">
        <v>125</v>
      </c>
      <c r="B155" s="15" t="s">
        <v>126</v>
      </c>
      <c r="C155" s="15" t="s">
        <v>377</v>
      </c>
      <c r="D155" s="15" t="s">
        <v>379</v>
      </c>
      <c r="E155" s="15"/>
      <c r="F155" s="15"/>
      <c r="G155" s="109">
        <v>737.91899999999998</v>
      </c>
      <c r="H155" s="16">
        <v>737.9190000000001</v>
      </c>
      <c r="I155" s="109">
        <v>582.01</v>
      </c>
      <c r="J155" s="16">
        <v>491.94600000000003</v>
      </c>
      <c r="K155" s="16">
        <v>142.03399999999999</v>
      </c>
      <c r="L155" s="16">
        <v>737.91800000000001</v>
      </c>
      <c r="M155" s="16">
        <f t="shared" si="54"/>
        <v>2109.8170000000005</v>
      </c>
      <c r="N155" s="71">
        <v>4908.55</v>
      </c>
      <c r="O155" s="71">
        <v>4908.55</v>
      </c>
      <c r="P155" s="71">
        <v>2020</v>
      </c>
      <c r="Q155" s="71">
        <v>2100</v>
      </c>
      <c r="R155" s="125">
        <f t="shared" si="59"/>
        <v>2131515.9274500003</v>
      </c>
      <c r="S155" s="72">
        <f t="shared" si="58"/>
        <v>2131515.9274500003</v>
      </c>
      <c r="T155" s="125">
        <f t="shared" si="60"/>
        <v>1681164.9855000002</v>
      </c>
      <c r="U155" s="72">
        <f t="shared" si="55"/>
        <v>1421010.6183000002</v>
      </c>
      <c r="V155" s="72">
        <f t="shared" si="61"/>
        <v>398909.5907</v>
      </c>
      <c r="W155" s="72">
        <f t="shared" si="62"/>
        <v>2072479.5989000001</v>
      </c>
      <c r="X155" s="72">
        <f t="shared" si="56"/>
        <v>6023915.7353500007</v>
      </c>
      <c r="Y155" s="17"/>
      <c r="Z155" s="17"/>
      <c r="AA155" s="17"/>
      <c r="AB155" s="53"/>
      <c r="AC155" s="53"/>
    </row>
    <row r="156" spans="1:29" s="54" customFormat="1" ht="57" customHeight="1">
      <c r="A156" s="14" t="s">
        <v>125</v>
      </c>
      <c r="B156" s="15" t="s">
        <v>126</v>
      </c>
      <c r="C156" s="15" t="s">
        <v>377</v>
      </c>
      <c r="D156" s="15" t="s">
        <v>380</v>
      </c>
      <c r="E156" s="15"/>
      <c r="F156" s="15"/>
      <c r="G156" s="109">
        <v>8.7780000000000005</v>
      </c>
      <c r="H156" s="16">
        <v>8.7780000000000005</v>
      </c>
      <c r="I156" s="109">
        <v>6.5190000000000001</v>
      </c>
      <c r="J156" s="16">
        <v>5.8520000000000003</v>
      </c>
      <c r="K156" s="16">
        <v>0.79800000000000004</v>
      </c>
      <c r="L156" s="16">
        <v>8.7780000000000005</v>
      </c>
      <c r="M156" s="16">
        <f t="shared" si="54"/>
        <v>24.206000000000003</v>
      </c>
      <c r="N156" s="71">
        <v>7441.78</v>
      </c>
      <c r="O156" s="71">
        <v>7441.78</v>
      </c>
      <c r="P156" s="71">
        <v>2020</v>
      </c>
      <c r="Q156" s="71">
        <v>2100</v>
      </c>
      <c r="R156" s="125">
        <f t="shared" si="59"/>
        <v>47592.384839999999</v>
      </c>
      <c r="S156" s="72">
        <f t="shared" si="58"/>
        <v>47592.384839999999</v>
      </c>
      <c r="T156" s="125">
        <f t="shared" si="60"/>
        <v>35344.58382</v>
      </c>
      <c r="U156" s="72">
        <f t="shared" si="55"/>
        <v>31728.256560000002</v>
      </c>
      <c r="V156" s="72">
        <f t="shared" si="61"/>
        <v>4262.7404399999996</v>
      </c>
      <c r="W156" s="72">
        <f t="shared" si="62"/>
        <v>46890.144840000001</v>
      </c>
      <c r="X156" s="72">
        <f t="shared" si="56"/>
        <v>130473.52667999998</v>
      </c>
      <c r="Y156" s="17"/>
      <c r="Z156" s="17"/>
      <c r="AA156" s="17"/>
      <c r="AB156" s="53"/>
      <c r="AC156" s="53"/>
    </row>
    <row r="157" spans="1:29" s="1" customFormat="1" ht="108.75" customHeight="1">
      <c r="A157" s="14" t="s">
        <v>272</v>
      </c>
      <c r="B157" s="15" t="s">
        <v>427</v>
      </c>
      <c r="C157" s="15" t="s">
        <v>377</v>
      </c>
      <c r="D157" s="15" t="s">
        <v>428</v>
      </c>
      <c r="E157" s="15"/>
      <c r="F157" s="15" t="s">
        <v>441</v>
      </c>
      <c r="G157" s="109">
        <f>0+233.306*1.0263</f>
        <v>239.44194780000001</v>
      </c>
      <c r="H157" s="16">
        <v>0</v>
      </c>
      <c r="I157" s="109">
        <f>155.537</f>
        <v>155.53700000000001</v>
      </c>
      <c r="J157" s="16">
        <v>0</v>
      </c>
      <c r="K157" s="16">
        <f>52.279296+155.537+239.442</f>
        <v>447.25829600000003</v>
      </c>
      <c r="L157" s="16">
        <v>209.11718400000001</v>
      </c>
      <c r="M157" s="16">
        <f t="shared" si="54"/>
        <v>656.37548000000004</v>
      </c>
      <c r="N157" s="71">
        <v>3137.62</v>
      </c>
      <c r="O157" s="71">
        <v>3137.62</v>
      </c>
      <c r="P157" s="71">
        <v>2400</v>
      </c>
      <c r="Q157" s="71">
        <v>2520</v>
      </c>
      <c r="R157" s="125">
        <f t="shared" si="59"/>
        <v>176617.16953623598</v>
      </c>
      <c r="S157" s="72">
        <f t="shared" si="58"/>
        <v>0</v>
      </c>
      <c r="T157" s="125">
        <f t="shared" si="60"/>
        <v>114727.20193999998</v>
      </c>
      <c r="U157" s="72">
        <f t="shared" si="55"/>
        <v>0</v>
      </c>
      <c r="V157" s="72">
        <f>(O157-Q157)*52.279296+(155.537+239.442)*(N157-P157)</f>
        <v>323633.14877551998</v>
      </c>
      <c r="W157" s="72">
        <f t="shared" si="62"/>
        <v>129154.95518207998</v>
      </c>
      <c r="X157" s="72">
        <f t="shared" si="56"/>
        <v>452788.10395759996</v>
      </c>
      <c r="Y157" s="17"/>
      <c r="Z157" s="17"/>
      <c r="AA157" s="17"/>
      <c r="AB157" s="130"/>
      <c r="AC157" s="130"/>
    </row>
    <row r="158" spans="1:29" s="54" customFormat="1" ht="14.25" customHeight="1">
      <c r="A158" s="14"/>
      <c r="B158" s="15"/>
      <c r="C158" s="15"/>
      <c r="D158" s="15"/>
      <c r="E158" s="15"/>
      <c r="F158" s="15"/>
      <c r="G158" s="109"/>
      <c r="H158" s="29"/>
      <c r="I158" s="109"/>
      <c r="J158" s="29"/>
      <c r="K158" s="29"/>
      <c r="L158" s="29"/>
      <c r="M158" s="16"/>
      <c r="N158" s="86"/>
      <c r="O158" s="86"/>
      <c r="P158" s="86"/>
      <c r="Q158" s="86"/>
      <c r="R158" s="125"/>
      <c r="S158" s="72"/>
      <c r="T158" s="125"/>
      <c r="U158" s="72"/>
      <c r="V158" s="72"/>
      <c r="W158" s="72"/>
      <c r="X158" s="72"/>
      <c r="Y158" s="17"/>
      <c r="Z158" s="17"/>
      <c r="AA158" s="17"/>
      <c r="AB158" s="53"/>
      <c r="AC158" s="53"/>
    </row>
    <row r="159" spans="1:29" s="54" customFormat="1" ht="75" customHeight="1">
      <c r="A159" s="14" t="s">
        <v>264</v>
      </c>
      <c r="B159" s="15" t="s">
        <v>394</v>
      </c>
      <c r="C159" s="15" t="s">
        <v>157</v>
      </c>
      <c r="D159" s="15" t="s">
        <v>265</v>
      </c>
      <c r="E159" s="15"/>
      <c r="F159" s="15"/>
      <c r="G159" s="109">
        <v>60</v>
      </c>
      <c r="H159" s="16">
        <v>52.177000000000007</v>
      </c>
      <c r="I159" s="109">
        <v>20</v>
      </c>
      <c r="J159" s="16">
        <v>23.805</v>
      </c>
      <c r="K159" s="16">
        <v>5</v>
      </c>
      <c r="L159" s="16">
        <v>40</v>
      </c>
      <c r="M159" s="16">
        <f t="shared" si="54"/>
        <v>120.982</v>
      </c>
      <c r="N159" s="71">
        <v>4743.08</v>
      </c>
      <c r="O159" s="71">
        <v>4743.08</v>
      </c>
      <c r="P159" s="71">
        <v>1800</v>
      </c>
      <c r="Q159" s="71">
        <v>1870</v>
      </c>
      <c r="R159" s="125">
        <f t="shared" ref="R159:R176" si="63">(N159-P159)*G159</f>
        <v>176584.8</v>
      </c>
      <c r="S159" s="72">
        <f t="shared" si="58"/>
        <v>153561.08516000002</v>
      </c>
      <c r="T159" s="125">
        <f t="shared" ref="T159:T176" si="64">(N159-P159)*I159</f>
        <v>58861.599999999999</v>
      </c>
      <c r="U159" s="72">
        <f t="shared" si="55"/>
        <v>70060.019400000005</v>
      </c>
      <c r="V159" s="72">
        <f t="shared" ref="V159:V176" si="65">(O159-Q159)*K159</f>
        <v>14365.4</v>
      </c>
      <c r="W159" s="72">
        <f t="shared" ref="W159:W176" si="66">(O159-Q159)*L159</f>
        <v>114923.2</v>
      </c>
      <c r="X159" s="72">
        <f t="shared" si="56"/>
        <v>352909.70455999998</v>
      </c>
      <c r="Y159" s="17"/>
      <c r="Z159" s="17"/>
      <c r="AA159" s="17"/>
      <c r="AB159" s="53"/>
      <c r="AC159" s="53"/>
    </row>
    <row r="160" spans="1:29" s="54" customFormat="1" ht="80.25" customHeight="1">
      <c r="A160" s="14" t="s">
        <v>158</v>
      </c>
      <c r="B160" s="15" t="s">
        <v>159</v>
      </c>
      <c r="C160" s="15" t="s">
        <v>157</v>
      </c>
      <c r="D160" s="15" t="s">
        <v>160</v>
      </c>
      <c r="E160" s="15"/>
      <c r="F160" s="15"/>
      <c r="G160" s="109">
        <v>937.66</v>
      </c>
      <c r="H160" s="16">
        <v>778.12400000000002</v>
      </c>
      <c r="I160" s="109">
        <v>291.72000000000003</v>
      </c>
      <c r="J160" s="16">
        <v>441.202</v>
      </c>
      <c r="K160" s="16">
        <v>104.18</v>
      </c>
      <c r="L160" s="16">
        <v>750.12</v>
      </c>
      <c r="M160" s="16">
        <f t="shared" si="54"/>
        <v>2073.6260000000002</v>
      </c>
      <c r="N160" s="71">
        <v>4717.4399999999996</v>
      </c>
      <c r="O160" s="71">
        <v>4717.4399999999996</v>
      </c>
      <c r="P160" s="71">
        <v>2160</v>
      </c>
      <c r="Q160" s="71">
        <v>2244</v>
      </c>
      <c r="R160" s="125">
        <f t="shared" si="63"/>
        <v>2398009.1903999997</v>
      </c>
      <c r="S160" s="72">
        <f t="shared" si="58"/>
        <v>1990005.4425599996</v>
      </c>
      <c r="T160" s="125">
        <f t="shared" si="64"/>
        <v>746056.39679999999</v>
      </c>
      <c r="U160" s="72">
        <f t="shared" si="55"/>
        <v>1128347.6428799997</v>
      </c>
      <c r="V160" s="72">
        <f t="shared" si="65"/>
        <v>257682.97919999997</v>
      </c>
      <c r="W160" s="72">
        <f t="shared" si="66"/>
        <v>1855376.8127999997</v>
      </c>
      <c r="X160" s="72">
        <f t="shared" si="56"/>
        <v>5231412.877439999</v>
      </c>
      <c r="Y160" s="17"/>
      <c r="Z160" s="17"/>
      <c r="AA160" s="17"/>
      <c r="AB160" s="53"/>
      <c r="AC160" s="53"/>
    </row>
    <row r="161" spans="1:29" s="54" customFormat="1" ht="53.25" customHeight="1">
      <c r="A161" s="14" t="s">
        <v>161</v>
      </c>
      <c r="B161" s="15" t="s">
        <v>162</v>
      </c>
      <c r="C161" s="15" t="s">
        <v>157</v>
      </c>
      <c r="D161" s="15" t="s">
        <v>395</v>
      </c>
      <c r="E161" s="15" t="s">
        <v>396</v>
      </c>
      <c r="F161" s="15"/>
      <c r="G161" s="109">
        <v>878.16600000000005</v>
      </c>
      <c r="H161" s="16">
        <v>877</v>
      </c>
      <c r="I161" s="109">
        <v>585.44500000000005</v>
      </c>
      <c r="J161" s="16">
        <v>576</v>
      </c>
      <c r="K161" s="16">
        <v>293.601</v>
      </c>
      <c r="L161" s="16">
        <v>877.28800000000001</v>
      </c>
      <c r="M161" s="16">
        <f t="shared" si="54"/>
        <v>2623.8890000000001</v>
      </c>
      <c r="N161" s="71">
        <v>5108.93</v>
      </c>
      <c r="O161" s="71">
        <v>7087.43</v>
      </c>
      <c r="P161" s="71">
        <v>1800</v>
      </c>
      <c r="Q161" s="71">
        <v>1870</v>
      </c>
      <c r="R161" s="125">
        <f t="shared" si="63"/>
        <v>2905789.8223800003</v>
      </c>
      <c r="S161" s="72">
        <f t="shared" si="58"/>
        <v>2901931.6100000003</v>
      </c>
      <c r="T161" s="125">
        <f t="shared" si="64"/>
        <v>1937196.5238500002</v>
      </c>
      <c r="U161" s="72">
        <f t="shared" si="55"/>
        <v>1905943.6800000002</v>
      </c>
      <c r="V161" s="72">
        <f t="shared" si="65"/>
        <v>1531842.6654300001</v>
      </c>
      <c r="W161" s="72">
        <f t="shared" si="66"/>
        <v>4577188.7298400002</v>
      </c>
      <c r="X161" s="72">
        <f t="shared" si="56"/>
        <v>10916906.68527</v>
      </c>
      <c r="Y161" s="17"/>
      <c r="Z161" s="17"/>
      <c r="AA161" s="17"/>
      <c r="AB161" s="53"/>
      <c r="AC161" s="53"/>
    </row>
    <row r="162" spans="1:29" s="54" customFormat="1" ht="53.25" customHeight="1">
      <c r="A162" s="14" t="s">
        <v>161</v>
      </c>
      <c r="B162" s="15" t="s">
        <v>162</v>
      </c>
      <c r="C162" s="15" t="s">
        <v>157</v>
      </c>
      <c r="D162" s="15" t="s">
        <v>395</v>
      </c>
      <c r="E162" s="15" t="s">
        <v>397</v>
      </c>
      <c r="F162" s="15"/>
      <c r="G162" s="109">
        <v>1198.866</v>
      </c>
      <c r="H162" s="16">
        <v>1198.8810000000001</v>
      </c>
      <c r="I162" s="109">
        <v>799.245</v>
      </c>
      <c r="J162" s="16">
        <v>799.25400000000002</v>
      </c>
      <c r="K162" s="16">
        <v>400.822</v>
      </c>
      <c r="L162" s="16">
        <v>1197.6669999999999</v>
      </c>
      <c r="M162" s="16">
        <f t="shared" si="54"/>
        <v>3596.6240000000003</v>
      </c>
      <c r="N162" s="71">
        <v>3842.38</v>
      </c>
      <c r="O162" s="71">
        <v>5706.19</v>
      </c>
      <c r="P162" s="71">
        <v>1390</v>
      </c>
      <c r="Q162" s="71">
        <v>1480</v>
      </c>
      <c r="R162" s="125">
        <f t="shared" si="63"/>
        <v>2940075.0010800003</v>
      </c>
      <c r="S162" s="72">
        <f t="shared" si="58"/>
        <v>2940111.7867800002</v>
      </c>
      <c r="T162" s="125">
        <f t="shared" si="64"/>
        <v>1960052.4531</v>
      </c>
      <c r="U162" s="72">
        <f t="shared" si="55"/>
        <v>1960074.5245200002</v>
      </c>
      <c r="V162" s="72">
        <f t="shared" si="65"/>
        <v>1693949.9281799998</v>
      </c>
      <c r="W162" s="72">
        <f t="shared" si="66"/>
        <v>5061568.298729999</v>
      </c>
      <c r="X162" s="72">
        <f t="shared" si="56"/>
        <v>11655704.538209999</v>
      </c>
      <c r="Y162" s="17"/>
      <c r="Z162" s="17"/>
      <c r="AA162" s="17"/>
      <c r="AB162" s="53"/>
      <c r="AC162" s="53"/>
    </row>
    <row r="163" spans="1:29" s="54" customFormat="1" ht="53.25" customHeight="1">
      <c r="A163" s="14" t="s">
        <v>161</v>
      </c>
      <c r="B163" s="15" t="s">
        <v>162</v>
      </c>
      <c r="C163" s="15" t="s">
        <v>157</v>
      </c>
      <c r="D163" s="15" t="s">
        <v>395</v>
      </c>
      <c r="E163" s="15" t="s">
        <v>398</v>
      </c>
      <c r="F163" s="15"/>
      <c r="G163" s="109">
        <v>374.63400000000001</v>
      </c>
      <c r="H163" s="16">
        <v>374.33100000000002</v>
      </c>
      <c r="I163" s="109">
        <v>249.756</v>
      </c>
      <c r="J163" s="16">
        <v>249.554</v>
      </c>
      <c r="K163" s="16">
        <v>124.65300000000001</v>
      </c>
      <c r="L163" s="16">
        <v>373.95699999999999</v>
      </c>
      <c r="M163" s="16">
        <f t="shared" si="54"/>
        <v>1122.4949999999999</v>
      </c>
      <c r="N163" s="71">
        <v>5172.1499999999996</v>
      </c>
      <c r="O163" s="71">
        <v>6950.91</v>
      </c>
      <c r="P163" s="71">
        <v>1800</v>
      </c>
      <c r="Q163" s="71">
        <v>1870</v>
      </c>
      <c r="R163" s="125">
        <f t="shared" si="63"/>
        <v>1263322.0430999999</v>
      </c>
      <c r="S163" s="72">
        <f t="shared" si="58"/>
        <v>1262300.28165</v>
      </c>
      <c r="T163" s="125">
        <f t="shared" si="64"/>
        <v>842214.69539999997</v>
      </c>
      <c r="U163" s="72">
        <f t="shared" si="55"/>
        <v>841533.5210999999</v>
      </c>
      <c r="V163" s="72">
        <f t="shared" si="65"/>
        <v>633350.67423</v>
      </c>
      <c r="W163" s="72">
        <f t="shared" si="66"/>
        <v>1900041.86087</v>
      </c>
      <c r="X163" s="72">
        <f t="shared" si="56"/>
        <v>4637226.3378499998</v>
      </c>
      <c r="Y163" s="17"/>
      <c r="Z163" s="17"/>
      <c r="AA163" s="17"/>
      <c r="AB163" s="53"/>
      <c r="AC163" s="53"/>
    </row>
    <row r="164" spans="1:29" s="54" customFormat="1" ht="53.25" customHeight="1">
      <c r="A164" s="14" t="s">
        <v>163</v>
      </c>
      <c r="B164" s="15" t="s">
        <v>399</v>
      </c>
      <c r="C164" s="15" t="s">
        <v>157</v>
      </c>
      <c r="D164" s="15" t="s">
        <v>164</v>
      </c>
      <c r="E164" s="15"/>
      <c r="F164" s="15"/>
      <c r="G164" s="109">
        <v>408.92700000000002</v>
      </c>
      <c r="H164" s="16">
        <v>408.81600000000003</v>
      </c>
      <c r="I164" s="109">
        <v>272.61200000000002</v>
      </c>
      <c r="J164" s="16">
        <v>272.62799999999999</v>
      </c>
      <c r="K164" s="16">
        <v>136.30600000000001</v>
      </c>
      <c r="L164" s="16">
        <v>408.91800000000001</v>
      </c>
      <c r="M164" s="16">
        <f t="shared" si="54"/>
        <v>1226.6680000000001</v>
      </c>
      <c r="N164" s="71">
        <v>6520.45</v>
      </c>
      <c r="O164" s="71">
        <v>6613.69</v>
      </c>
      <c r="P164" s="71">
        <v>2160</v>
      </c>
      <c r="Q164" s="71">
        <v>2244</v>
      </c>
      <c r="R164" s="125">
        <f t="shared" si="63"/>
        <v>1783105.7371499999</v>
      </c>
      <c r="S164" s="72">
        <f t="shared" si="58"/>
        <v>1782621.7272000001</v>
      </c>
      <c r="T164" s="125">
        <f t="shared" si="64"/>
        <v>1188710.9954000001</v>
      </c>
      <c r="U164" s="72">
        <f t="shared" si="55"/>
        <v>1188780.7625999998</v>
      </c>
      <c r="V164" s="72">
        <f t="shared" si="65"/>
        <v>595614.96513999999</v>
      </c>
      <c r="W164" s="72">
        <f t="shared" si="66"/>
        <v>1786844.89542</v>
      </c>
      <c r="X164" s="72">
        <f t="shared" si="56"/>
        <v>5353862.3503599996</v>
      </c>
      <c r="Y164" s="17"/>
      <c r="Z164" s="17"/>
      <c r="AA164" s="17"/>
      <c r="AB164" s="53"/>
      <c r="AC164" s="53"/>
    </row>
    <row r="165" spans="1:29" s="54" customFormat="1" ht="53.25" customHeight="1">
      <c r="A165" s="14" t="s">
        <v>163</v>
      </c>
      <c r="B165" s="15" t="s">
        <v>399</v>
      </c>
      <c r="C165" s="15" t="s">
        <v>157</v>
      </c>
      <c r="D165" s="15" t="s">
        <v>165</v>
      </c>
      <c r="E165" s="15"/>
      <c r="F165" s="15"/>
      <c r="G165" s="109">
        <v>252.417</v>
      </c>
      <c r="H165" s="16">
        <v>245.47300000000001</v>
      </c>
      <c r="I165" s="109">
        <v>75.363</v>
      </c>
      <c r="J165" s="16">
        <v>113.187</v>
      </c>
      <c r="K165" s="16">
        <v>32.423000000000002</v>
      </c>
      <c r="L165" s="16">
        <v>160.06200000000001</v>
      </c>
      <c r="M165" s="16">
        <f t="shared" si="54"/>
        <v>551.14499999999998</v>
      </c>
      <c r="N165" s="71">
        <v>8278.39</v>
      </c>
      <c r="O165" s="71">
        <v>9153.5300000000007</v>
      </c>
      <c r="P165" s="71">
        <v>2160</v>
      </c>
      <c r="Q165" s="71">
        <v>2244</v>
      </c>
      <c r="R165" s="125">
        <f t="shared" si="63"/>
        <v>1544385.64863</v>
      </c>
      <c r="S165" s="72">
        <f t="shared" si="58"/>
        <v>1501899.54847</v>
      </c>
      <c r="T165" s="125">
        <f t="shared" si="64"/>
        <v>461100.22556999995</v>
      </c>
      <c r="U165" s="72">
        <f t="shared" si="55"/>
        <v>692522.20892999996</v>
      </c>
      <c r="V165" s="72">
        <f t="shared" si="65"/>
        <v>224027.69119000004</v>
      </c>
      <c r="W165" s="72">
        <f t="shared" si="66"/>
        <v>1105953.1908600002</v>
      </c>
      <c r="X165" s="72">
        <f t="shared" si="56"/>
        <v>3524402.6394500006</v>
      </c>
      <c r="Y165" s="17"/>
      <c r="Z165" s="17"/>
      <c r="AA165" s="17"/>
      <c r="AB165" s="53"/>
      <c r="AC165" s="53"/>
    </row>
    <row r="166" spans="1:29" s="54" customFormat="1" ht="53.25" customHeight="1">
      <c r="A166" s="14" t="s">
        <v>151</v>
      </c>
      <c r="B166" s="15" t="s">
        <v>152</v>
      </c>
      <c r="C166" s="15" t="s">
        <v>157</v>
      </c>
      <c r="D166" s="15" t="s">
        <v>164</v>
      </c>
      <c r="E166" s="15"/>
      <c r="F166" s="15"/>
      <c r="G166" s="109">
        <v>6484.1</v>
      </c>
      <c r="H166" s="16">
        <v>6865.1819999999998</v>
      </c>
      <c r="I166" s="109">
        <v>3808.12</v>
      </c>
      <c r="J166" s="16">
        <v>4149.8959999999997</v>
      </c>
      <c r="K166" s="16">
        <v>1166.45</v>
      </c>
      <c r="L166" s="16">
        <v>5695.03</v>
      </c>
      <c r="M166" s="16">
        <f t="shared" si="54"/>
        <v>17876.558000000001</v>
      </c>
      <c r="N166" s="71">
        <v>1983.02</v>
      </c>
      <c r="O166" s="71">
        <v>2219.16</v>
      </c>
      <c r="P166" s="71">
        <v>1800</v>
      </c>
      <c r="Q166" s="71">
        <v>1870</v>
      </c>
      <c r="R166" s="125">
        <f t="shared" si="63"/>
        <v>1186719.9819999998</v>
      </c>
      <c r="S166" s="72">
        <f t="shared" si="58"/>
        <v>1256465.6096399999</v>
      </c>
      <c r="T166" s="125">
        <f t="shared" si="64"/>
        <v>696962.12239999988</v>
      </c>
      <c r="U166" s="72">
        <f t="shared" si="55"/>
        <v>759513.96591999987</v>
      </c>
      <c r="V166" s="72">
        <f t="shared" si="65"/>
        <v>407277.68199999986</v>
      </c>
      <c r="W166" s="72">
        <f t="shared" si="66"/>
        <v>1988476.674799999</v>
      </c>
      <c r="X166" s="72">
        <f t="shared" si="56"/>
        <v>4411733.932359999</v>
      </c>
      <c r="Y166" s="17"/>
      <c r="Z166" s="17"/>
      <c r="AA166" s="17"/>
      <c r="AB166" s="53"/>
      <c r="AC166" s="53"/>
    </row>
    <row r="167" spans="1:29" s="54" customFormat="1" ht="53.25" customHeight="1">
      <c r="A167" s="14" t="s">
        <v>151</v>
      </c>
      <c r="B167" s="15" t="s">
        <v>152</v>
      </c>
      <c r="C167" s="15" t="s">
        <v>157</v>
      </c>
      <c r="D167" s="15" t="s">
        <v>166</v>
      </c>
      <c r="E167" s="15"/>
      <c r="F167" s="15"/>
      <c r="G167" s="109">
        <v>4049.77</v>
      </c>
      <c r="H167" s="16">
        <v>3716.4159999999997</v>
      </c>
      <c r="I167" s="109">
        <v>1919.86</v>
      </c>
      <c r="J167" s="16">
        <v>2068.0619999999999</v>
      </c>
      <c r="K167" s="16">
        <v>597.29999999999995</v>
      </c>
      <c r="L167" s="16">
        <v>2916.24</v>
      </c>
      <c r="M167" s="16">
        <f t="shared" si="54"/>
        <v>9298.018</v>
      </c>
      <c r="N167" s="71">
        <v>2800.08</v>
      </c>
      <c r="O167" s="71">
        <v>2913.24</v>
      </c>
      <c r="P167" s="71">
        <v>1800</v>
      </c>
      <c r="Q167" s="71">
        <v>1870</v>
      </c>
      <c r="R167" s="125">
        <f t="shared" si="63"/>
        <v>4050093.9815999996</v>
      </c>
      <c r="S167" s="72">
        <f t="shared" si="58"/>
        <v>3716713.3132799994</v>
      </c>
      <c r="T167" s="125">
        <f t="shared" si="64"/>
        <v>1920013.5887999998</v>
      </c>
      <c r="U167" s="72">
        <f t="shared" si="55"/>
        <v>2068227.4449599998</v>
      </c>
      <c r="V167" s="72">
        <f t="shared" si="65"/>
        <v>623127.25199999986</v>
      </c>
      <c r="W167" s="72">
        <f t="shared" si="66"/>
        <v>3042338.2175999992</v>
      </c>
      <c r="X167" s="72">
        <f t="shared" si="56"/>
        <v>9450406.2278399989</v>
      </c>
      <c r="Y167" s="17"/>
      <c r="Z167" s="17"/>
      <c r="AA167" s="17"/>
      <c r="AB167" s="53"/>
      <c r="AC167" s="53"/>
    </row>
    <row r="168" spans="1:29" s="54" customFormat="1" ht="53.25" customHeight="1">
      <c r="A168" s="14" t="s">
        <v>48</v>
      </c>
      <c r="B168" s="15" t="s">
        <v>49</v>
      </c>
      <c r="C168" s="15" t="s">
        <v>157</v>
      </c>
      <c r="D168" s="15"/>
      <c r="E168" s="15"/>
      <c r="F168" s="15"/>
      <c r="G168" s="109">
        <v>4452</v>
      </c>
      <c r="H168" s="16">
        <v>4191.4839999999995</v>
      </c>
      <c r="I168" s="109">
        <v>2272</v>
      </c>
      <c r="J168" s="16">
        <v>2621.6690000000003</v>
      </c>
      <c r="K168" s="16">
        <v>1132</v>
      </c>
      <c r="L168" s="16">
        <v>3875</v>
      </c>
      <c r="M168" s="16">
        <f t="shared" si="54"/>
        <v>11820.153</v>
      </c>
      <c r="N168" s="71">
        <v>1692.38</v>
      </c>
      <c r="O168" s="71">
        <f>1828.93*0+1692.38</f>
        <v>1692.38</v>
      </c>
      <c r="P168" s="71">
        <v>1520</v>
      </c>
      <c r="Q168" s="71">
        <v>1600</v>
      </c>
      <c r="R168" s="125">
        <f t="shared" si="63"/>
        <v>767435.76000000047</v>
      </c>
      <c r="S168" s="72">
        <f t="shared" si="58"/>
        <v>722528.01192000031</v>
      </c>
      <c r="T168" s="125">
        <f t="shared" si="64"/>
        <v>391647.36000000022</v>
      </c>
      <c r="U168" s="72">
        <f t="shared" si="55"/>
        <v>451923.30222000036</v>
      </c>
      <c r="V168" s="72">
        <f t="shared" si="65"/>
        <v>104574.16000000012</v>
      </c>
      <c r="W168" s="72">
        <f t="shared" si="66"/>
        <v>357972.50000000041</v>
      </c>
      <c r="X168" s="72">
        <f t="shared" si="56"/>
        <v>1636997.9741400012</v>
      </c>
      <c r="Y168" s="17"/>
      <c r="Z168" s="17"/>
      <c r="AA168" s="17"/>
      <c r="AB168" s="53"/>
      <c r="AC168" s="53"/>
    </row>
    <row r="169" spans="1:29" s="54" customFormat="1" ht="53.25" customHeight="1">
      <c r="A169" s="14" t="s">
        <v>167</v>
      </c>
      <c r="B169" s="15" t="s">
        <v>168</v>
      </c>
      <c r="C169" s="15" t="s">
        <v>157</v>
      </c>
      <c r="D169" s="15" t="s">
        <v>160</v>
      </c>
      <c r="E169" s="15"/>
      <c r="F169" s="15"/>
      <c r="G169" s="109">
        <v>9227.56</v>
      </c>
      <c r="H169" s="16">
        <v>8576.9369999999999</v>
      </c>
      <c r="I169" s="109">
        <v>5190.5</v>
      </c>
      <c r="J169" s="16">
        <v>5991.1200000000008</v>
      </c>
      <c r="K169" s="16">
        <v>2306.89</v>
      </c>
      <c r="L169" s="16">
        <v>7305.15</v>
      </c>
      <c r="M169" s="16">
        <f t="shared" si="54"/>
        <v>24180.097000000002</v>
      </c>
      <c r="N169" s="71">
        <v>4802.0200000000004</v>
      </c>
      <c r="O169" s="71">
        <v>5227.3599999999997</v>
      </c>
      <c r="P169" s="71">
        <v>1800</v>
      </c>
      <c r="Q169" s="71">
        <v>1870</v>
      </c>
      <c r="R169" s="125">
        <f t="shared" si="63"/>
        <v>27701319.671200003</v>
      </c>
      <c r="S169" s="72">
        <f t="shared" si="58"/>
        <v>25748136.412740003</v>
      </c>
      <c r="T169" s="125">
        <f t="shared" si="64"/>
        <v>15581984.810000002</v>
      </c>
      <c r="U169" s="72">
        <f t="shared" si="55"/>
        <v>17985462.062400006</v>
      </c>
      <c r="V169" s="72">
        <f t="shared" si="65"/>
        <v>7745060.2103999984</v>
      </c>
      <c r="W169" s="72">
        <f t="shared" si="66"/>
        <v>24526018.403999995</v>
      </c>
      <c r="X169" s="72">
        <f t="shared" si="56"/>
        <v>76004677.089540005</v>
      </c>
      <c r="Y169" s="17"/>
      <c r="Z169" s="17"/>
      <c r="AA169" s="17"/>
      <c r="AB169" s="53"/>
      <c r="AC169" s="53"/>
    </row>
    <row r="170" spans="1:29" s="54" customFormat="1" ht="53.25" customHeight="1">
      <c r="A170" s="14" t="s">
        <v>167</v>
      </c>
      <c r="B170" s="15" t="s">
        <v>168</v>
      </c>
      <c r="C170" s="15" t="s">
        <v>157</v>
      </c>
      <c r="D170" s="15" t="s">
        <v>169</v>
      </c>
      <c r="E170" s="15"/>
      <c r="F170" s="15"/>
      <c r="G170" s="109">
        <v>4045.94</v>
      </c>
      <c r="H170" s="16">
        <v>4357.6130000000003</v>
      </c>
      <c r="I170" s="109">
        <v>2376.19</v>
      </c>
      <c r="J170" s="16">
        <v>2388.16</v>
      </c>
      <c r="K170" s="16">
        <v>803.97</v>
      </c>
      <c r="L170" s="16">
        <v>3662.55</v>
      </c>
      <c r="M170" s="16">
        <f t="shared" si="54"/>
        <v>11212.293000000001</v>
      </c>
      <c r="N170" s="71">
        <v>5420.05</v>
      </c>
      <c r="O170" s="71">
        <v>6121.21</v>
      </c>
      <c r="P170" s="71">
        <v>1800</v>
      </c>
      <c r="Q170" s="71">
        <v>1870</v>
      </c>
      <c r="R170" s="125">
        <f t="shared" si="63"/>
        <v>14646505.097000001</v>
      </c>
      <c r="S170" s="72">
        <f t="shared" si="58"/>
        <v>15774776.940650001</v>
      </c>
      <c r="T170" s="125">
        <f t="shared" si="64"/>
        <v>8601926.6095000003</v>
      </c>
      <c r="U170" s="72">
        <f t="shared" si="55"/>
        <v>8645258.6079999991</v>
      </c>
      <c r="V170" s="72">
        <f t="shared" si="65"/>
        <v>3417845.3037</v>
      </c>
      <c r="W170" s="72">
        <f t="shared" si="66"/>
        <v>15570269.185500002</v>
      </c>
      <c r="X170" s="72">
        <f t="shared" si="56"/>
        <v>43408150.03785</v>
      </c>
      <c r="Y170" s="17"/>
      <c r="Z170" s="17"/>
      <c r="AA170" s="17"/>
      <c r="AB170" s="53"/>
      <c r="AC170" s="53"/>
    </row>
    <row r="171" spans="1:29" s="54" customFormat="1" ht="53.25" customHeight="1">
      <c r="A171" s="14" t="s">
        <v>170</v>
      </c>
      <c r="B171" s="15" t="s">
        <v>401</v>
      </c>
      <c r="C171" s="15" t="s">
        <v>157</v>
      </c>
      <c r="D171" s="15" t="s">
        <v>171</v>
      </c>
      <c r="E171" s="15"/>
      <c r="F171" s="15" t="s">
        <v>400</v>
      </c>
      <c r="G171" s="109">
        <v>2037</v>
      </c>
      <c r="H171" s="16">
        <v>1704.1010000000001</v>
      </c>
      <c r="I171" s="109">
        <v>725.59</v>
      </c>
      <c r="J171" s="16">
        <v>785.02499999999998</v>
      </c>
      <c r="K171" s="16">
        <v>224</v>
      </c>
      <c r="L171" s="16">
        <v>1650</v>
      </c>
      <c r="M171" s="16">
        <f t="shared" si="54"/>
        <v>4363.1260000000002</v>
      </c>
      <c r="N171" s="71">
        <v>7311.53</v>
      </c>
      <c r="O171" s="71">
        <v>9267.19</v>
      </c>
      <c r="P171" s="71">
        <v>2160</v>
      </c>
      <c r="Q171" s="71">
        <v>2244</v>
      </c>
      <c r="R171" s="125">
        <f t="shared" si="63"/>
        <v>10493666.609999999</v>
      </c>
      <c r="S171" s="72">
        <f t="shared" si="58"/>
        <v>8778727.4245299995</v>
      </c>
      <c r="T171" s="125">
        <f t="shared" si="64"/>
        <v>3737898.6527</v>
      </c>
      <c r="U171" s="72">
        <f t="shared" si="55"/>
        <v>4044079.8382499996</v>
      </c>
      <c r="V171" s="72">
        <f t="shared" si="65"/>
        <v>1573194.56</v>
      </c>
      <c r="W171" s="72">
        <f t="shared" si="66"/>
        <v>11588263.5</v>
      </c>
      <c r="X171" s="72">
        <f t="shared" si="56"/>
        <v>25984265.322779998</v>
      </c>
      <c r="Y171" s="17"/>
      <c r="Z171" s="17"/>
      <c r="AA171" s="17"/>
      <c r="AB171" s="53"/>
      <c r="AC171" s="53"/>
    </row>
    <row r="172" spans="1:29" s="54" customFormat="1" ht="91.5" customHeight="1">
      <c r="A172" s="14" t="s">
        <v>170</v>
      </c>
      <c r="B172" s="15" t="s">
        <v>401</v>
      </c>
      <c r="C172" s="15" t="s">
        <v>157</v>
      </c>
      <c r="D172" s="15" t="s">
        <v>265</v>
      </c>
      <c r="E172" s="15" t="s">
        <v>402</v>
      </c>
      <c r="F172" s="15" t="s">
        <v>400</v>
      </c>
      <c r="G172" s="109">
        <v>590</v>
      </c>
      <c r="H172" s="16">
        <v>2547.0940000000001</v>
      </c>
      <c r="I172" s="109">
        <v>401.54</v>
      </c>
      <c r="J172" s="16">
        <v>1393.115</v>
      </c>
      <c r="K172" s="16">
        <v>402</v>
      </c>
      <c r="L172" s="16">
        <v>550</v>
      </c>
      <c r="M172" s="16">
        <f t="shared" si="54"/>
        <v>4892.2089999999998</v>
      </c>
      <c r="N172" s="71">
        <v>14458.86</v>
      </c>
      <c r="O172" s="71">
        <v>17017.830000000002</v>
      </c>
      <c r="P172" s="71">
        <v>2160</v>
      </c>
      <c r="Q172" s="71">
        <v>2244</v>
      </c>
      <c r="R172" s="125">
        <f t="shared" si="63"/>
        <v>7256327.4000000004</v>
      </c>
      <c r="S172" s="72">
        <f t="shared" si="58"/>
        <v>31326352.512840003</v>
      </c>
      <c r="T172" s="125">
        <f t="shared" si="64"/>
        <v>4938484.2444000002</v>
      </c>
      <c r="U172" s="72">
        <f t="shared" si="55"/>
        <v>17133726.348900001</v>
      </c>
      <c r="V172" s="72">
        <f t="shared" si="65"/>
        <v>5939079.6600000011</v>
      </c>
      <c r="W172" s="72">
        <f t="shared" si="66"/>
        <v>8125606.5000000009</v>
      </c>
      <c r="X172" s="72">
        <f t="shared" si="56"/>
        <v>62524765.021740012</v>
      </c>
      <c r="Y172" s="17"/>
      <c r="Z172" s="17"/>
      <c r="AA172" s="17"/>
      <c r="AB172" s="53"/>
      <c r="AC172" s="53"/>
    </row>
    <row r="173" spans="1:29" s="54" customFormat="1" ht="51" customHeight="1">
      <c r="A173" s="14" t="s">
        <v>170</v>
      </c>
      <c r="B173" s="15" t="s">
        <v>401</v>
      </c>
      <c r="C173" s="15" t="s">
        <v>157</v>
      </c>
      <c r="D173" s="15" t="s">
        <v>165</v>
      </c>
      <c r="E173" s="15" t="s">
        <v>403</v>
      </c>
      <c r="F173" s="15" t="s">
        <v>400</v>
      </c>
      <c r="G173" s="109">
        <v>1880</v>
      </c>
      <c r="H173" s="16">
        <v>1710.7979999999998</v>
      </c>
      <c r="I173" s="109">
        <v>861.7</v>
      </c>
      <c r="J173" s="16">
        <v>1026.5219999999999</v>
      </c>
      <c r="K173" s="16">
        <v>760</v>
      </c>
      <c r="L173" s="16">
        <v>1800</v>
      </c>
      <c r="M173" s="16">
        <f t="shared" si="54"/>
        <v>5297.32</v>
      </c>
      <c r="N173" s="71">
        <v>8454.51</v>
      </c>
      <c r="O173" s="71">
        <v>11009.56</v>
      </c>
      <c r="P173" s="71">
        <v>2160</v>
      </c>
      <c r="Q173" s="71">
        <v>2244</v>
      </c>
      <c r="R173" s="125">
        <f>(N173-P173)*G173</f>
        <v>11833678.800000001</v>
      </c>
      <c r="S173" s="72">
        <f t="shared" si="58"/>
        <v>10768635.11898</v>
      </c>
      <c r="T173" s="125">
        <f t="shared" si="64"/>
        <v>5423979.2670000009</v>
      </c>
      <c r="U173" s="72">
        <f t="shared" si="55"/>
        <v>6461452.9942199998</v>
      </c>
      <c r="V173" s="72">
        <f t="shared" si="65"/>
        <v>6661825.5999999996</v>
      </c>
      <c r="W173" s="72">
        <f t="shared" si="66"/>
        <v>15778008</v>
      </c>
      <c r="X173" s="72">
        <f t="shared" si="56"/>
        <v>39669921.713200003</v>
      </c>
      <c r="Y173" s="17"/>
      <c r="Z173" s="17"/>
      <c r="AA173" s="17"/>
      <c r="AB173" s="53"/>
      <c r="AC173" s="53"/>
    </row>
    <row r="174" spans="1:29" s="54" customFormat="1" ht="51" customHeight="1">
      <c r="A174" s="14" t="s">
        <v>170</v>
      </c>
      <c r="B174" s="15" t="s">
        <v>401</v>
      </c>
      <c r="C174" s="15" t="s">
        <v>157</v>
      </c>
      <c r="D174" s="15" t="s">
        <v>165</v>
      </c>
      <c r="E174" s="15" t="s">
        <v>404</v>
      </c>
      <c r="F174" s="15" t="s">
        <v>400</v>
      </c>
      <c r="G174" s="109">
        <v>73</v>
      </c>
      <c r="H174" s="16">
        <v>52.356000000000009</v>
      </c>
      <c r="I174" s="109">
        <v>23.3</v>
      </c>
      <c r="J174" s="16">
        <v>27.740000000000002</v>
      </c>
      <c r="K174" s="16">
        <v>23</v>
      </c>
      <c r="L174" s="16">
        <v>69</v>
      </c>
      <c r="M174" s="16">
        <f t="shared" si="54"/>
        <v>172.096</v>
      </c>
      <c r="N174" s="71">
        <v>8454.51</v>
      </c>
      <c r="O174" s="71">
        <v>11009.56</v>
      </c>
      <c r="P174" s="71">
        <v>2140</v>
      </c>
      <c r="Q174" s="71">
        <v>2244</v>
      </c>
      <c r="R174" s="125">
        <f>(N174-P174)*G174</f>
        <v>460959.23000000004</v>
      </c>
      <c r="S174" s="72">
        <f t="shared" si="58"/>
        <v>330602.48556000006</v>
      </c>
      <c r="T174" s="125">
        <f t="shared" si="64"/>
        <v>147128.08300000001</v>
      </c>
      <c r="U174" s="72">
        <f t="shared" si="55"/>
        <v>175164.50740000003</v>
      </c>
      <c r="V174" s="72">
        <f t="shared" si="65"/>
        <v>201607.87999999998</v>
      </c>
      <c r="W174" s="72">
        <f t="shared" si="66"/>
        <v>604823.64</v>
      </c>
      <c r="X174" s="72">
        <f t="shared" si="56"/>
        <v>1312198.51296</v>
      </c>
      <c r="Y174" s="17"/>
      <c r="Z174" s="17"/>
      <c r="AA174" s="17"/>
      <c r="AB174" s="53"/>
      <c r="AC174" s="53"/>
    </row>
    <row r="175" spans="1:29" s="54" customFormat="1" ht="51" customHeight="1">
      <c r="A175" s="14" t="s">
        <v>89</v>
      </c>
      <c r="B175" s="15" t="s">
        <v>90</v>
      </c>
      <c r="C175" s="15" t="s">
        <v>157</v>
      </c>
      <c r="D175" s="15" t="s">
        <v>172</v>
      </c>
      <c r="E175" s="15"/>
      <c r="F175" s="15"/>
      <c r="G175" s="109">
        <v>1021.043</v>
      </c>
      <c r="H175" s="16">
        <v>1018.242</v>
      </c>
      <c r="I175" s="109">
        <v>672.51900000000001</v>
      </c>
      <c r="J175" s="16">
        <v>676.60900000000004</v>
      </c>
      <c r="K175" s="16">
        <v>326.697</v>
      </c>
      <c r="L175" s="16">
        <v>983.95600000000002</v>
      </c>
      <c r="M175" s="16">
        <f t="shared" si="54"/>
        <v>3005.5040000000004</v>
      </c>
      <c r="N175" s="71">
        <v>12628.16</v>
      </c>
      <c r="O175" s="71">
        <v>13207.2</v>
      </c>
      <c r="P175" s="71">
        <v>1290</v>
      </c>
      <c r="Q175" s="71">
        <v>1370</v>
      </c>
      <c r="R175" s="125">
        <f t="shared" si="63"/>
        <v>11576748.90088</v>
      </c>
      <c r="S175" s="72">
        <f t="shared" si="58"/>
        <v>11544990.71472</v>
      </c>
      <c r="T175" s="125">
        <f t="shared" si="64"/>
        <v>7625128.0250399997</v>
      </c>
      <c r="U175" s="72">
        <f t="shared" si="55"/>
        <v>7671501.09944</v>
      </c>
      <c r="V175" s="72">
        <f t="shared" si="65"/>
        <v>3867177.7284000004</v>
      </c>
      <c r="W175" s="72">
        <f t="shared" si="66"/>
        <v>11647283.963200001</v>
      </c>
      <c r="X175" s="72">
        <f t="shared" si="56"/>
        <v>34730953.505759999</v>
      </c>
      <c r="Y175" s="17"/>
      <c r="Z175" s="17"/>
      <c r="AA175" s="17"/>
      <c r="AB175" s="53"/>
      <c r="AC175" s="53"/>
    </row>
    <row r="176" spans="1:29" s="54" customFormat="1" ht="51" customHeight="1">
      <c r="A176" s="14" t="s">
        <v>36</v>
      </c>
      <c r="B176" s="15" t="s">
        <v>37</v>
      </c>
      <c r="C176" s="15" t="s">
        <v>157</v>
      </c>
      <c r="D176" s="15" t="s">
        <v>265</v>
      </c>
      <c r="E176" s="15"/>
      <c r="F176" s="15"/>
      <c r="G176" s="109">
        <v>2361.39</v>
      </c>
      <c r="H176" s="16">
        <v>2011.364</v>
      </c>
      <c r="I176" s="109">
        <v>1193.67</v>
      </c>
      <c r="J176" s="16">
        <v>1085.5029999999999</v>
      </c>
      <c r="K176" s="16">
        <v>328.32</v>
      </c>
      <c r="L176" s="16">
        <v>1887.82</v>
      </c>
      <c r="M176" s="16">
        <f t="shared" si="54"/>
        <v>5313.0070000000005</v>
      </c>
      <c r="N176" s="71">
        <v>5510.15</v>
      </c>
      <c r="O176" s="71">
        <v>5667.83</v>
      </c>
      <c r="P176" s="71">
        <v>1800</v>
      </c>
      <c r="Q176" s="71">
        <v>1870</v>
      </c>
      <c r="R176" s="125">
        <f t="shared" si="63"/>
        <v>8761111.1084999982</v>
      </c>
      <c r="S176" s="72">
        <f t="shared" si="58"/>
        <v>7462462.1445999993</v>
      </c>
      <c r="T176" s="125">
        <f t="shared" si="64"/>
        <v>4428694.7505000001</v>
      </c>
      <c r="U176" s="72">
        <f t="shared" si="55"/>
        <v>4027378.9554499993</v>
      </c>
      <c r="V176" s="72">
        <f t="shared" si="65"/>
        <v>1246903.5455999998</v>
      </c>
      <c r="W176" s="72">
        <f t="shared" si="66"/>
        <v>7169619.4305999996</v>
      </c>
      <c r="X176" s="72">
        <f t="shared" si="56"/>
        <v>19906364.076249998</v>
      </c>
      <c r="Y176" s="17"/>
      <c r="Z176" s="17"/>
      <c r="AA176" s="17"/>
      <c r="AB176" s="53"/>
      <c r="AC176" s="53"/>
    </row>
    <row r="177" spans="1:29" s="54" customFormat="1" ht="14.25" customHeight="1">
      <c r="A177" s="14"/>
      <c r="B177" s="15"/>
      <c r="C177" s="15"/>
      <c r="D177" s="15"/>
      <c r="E177" s="15"/>
      <c r="F177" s="15"/>
      <c r="G177" s="109"/>
      <c r="H177" s="29"/>
      <c r="I177" s="109"/>
      <c r="J177" s="29"/>
      <c r="K177" s="29"/>
      <c r="L177" s="29"/>
      <c r="M177" s="16"/>
      <c r="N177" s="86"/>
      <c r="O177" s="86"/>
      <c r="P177" s="86"/>
      <c r="Q177" s="86"/>
      <c r="R177" s="125"/>
      <c r="S177" s="72"/>
      <c r="T177" s="125"/>
      <c r="U177" s="72"/>
      <c r="V177" s="72"/>
      <c r="W177" s="72"/>
      <c r="X177" s="72"/>
      <c r="Y177" s="17"/>
      <c r="Z177" s="17"/>
      <c r="AA177" s="17"/>
      <c r="AB177" s="53"/>
      <c r="AC177" s="53"/>
    </row>
    <row r="178" spans="1:29" s="54" customFormat="1" ht="61.5" customHeight="1">
      <c r="A178" s="14" t="s">
        <v>174</v>
      </c>
      <c r="B178" s="15" t="s">
        <v>175</v>
      </c>
      <c r="C178" s="15" t="s">
        <v>173</v>
      </c>
      <c r="D178" s="15" t="s">
        <v>176</v>
      </c>
      <c r="E178" s="15"/>
      <c r="F178" s="15"/>
      <c r="G178" s="109">
        <v>633.75</v>
      </c>
      <c r="H178" s="16">
        <v>635.07999999999993</v>
      </c>
      <c r="I178" s="109">
        <v>292.97000000000003</v>
      </c>
      <c r="J178" s="16">
        <v>413.10899999999998</v>
      </c>
      <c r="K178" s="16">
        <v>113.52</v>
      </c>
      <c r="L178" s="16">
        <v>598.24</v>
      </c>
      <c r="M178" s="16">
        <f t="shared" si="54"/>
        <v>1759.9489999999998</v>
      </c>
      <c r="N178" s="71">
        <v>5484.99</v>
      </c>
      <c r="O178" s="71">
        <v>5484.99</v>
      </c>
      <c r="P178" s="71">
        <v>1670</v>
      </c>
      <c r="Q178" s="71">
        <v>1770</v>
      </c>
      <c r="R178" s="125">
        <f t="shared" ref="R178:R190" si="67">(N178-P178)*G178</f>
        <v>2417749.9125000001</v>
      </c>
      <c r="S178" s="72">
        <f t="shared" si="58"/>
        <v>2422823.8491999996</v>
      </c>
      <c r="T178" s="125">
        <f t="shared" ref="T178:T190" si="68">(N178-P178)*I178</f>
        <v>1117677.6203000001</v>
      </c>
      <c r="U178" s="72">
        <f t="shared" si="55"/>
        <v>1576006.7039099999</v>
      </c>
      <c r="V178" s="72">
        <f t="shared" ref="V178:V190" si="69">(O178-Q178)*K178</f>
        <v>421725.66479999997</v>
      </c>
      <c r="W178" s="72">
        <f t="shared" ref="W178:W190" si="70">(O178-Q178)*L178</f>
        <v>2222455.6176</v>
      </c>
      <c r="X178" s="72">
        <f t="shared" si="56"/>
        <v>6643011.8355100006</v>
      </c>
      <c r="Y178" s="17"/>
      <c r="Z178" s="17"/>
      <c r="AA178" s="17"/>
      <c r="AB178" s="53"/>
      <c r="AC178" s="53"/>
    </row>
    <row r="179" spans="1:29" s="54" customFormat="1" ht="48.75" customHeight="1">
      <c r="A179" s="14" t="s">
        <v>177</v>
      </c>
      <c r="B179" s="15" t="s">
        <v>178</v>
      </c>
      <c r="C179" s="15" t="s">
        <v>173</v>
      </c>
      <c r="D179" s="15" t="s">
        <v>179</v>
      </c>
      <c r="E179" s="15"/>
      <c r="F179" s="15"/>
      <c r="G179" s="109">
        <v>1988</v>
      </c>
      <c r="H179" s="16">
        <v>1850.3159999999998</v>
      </c>
      <c r="I179" s="109">
        <v>684.1</v>
      </c>
      <c r="J179" s="16">
        <v>856.09799999999996</v>
      </c>
      <c r="K179" s="16">
        <v>461</v>
      </c>
      <c r="L179" s="16">
        <v>1742</v>
      </c>
      <c r="M179" s="16">
        <f t="shared" si="54"/>
        <v>4909.4139999999998</v>
      </c>
      <c r="N179" s="71">
        <v>3725.84</v>
      </c>
      <c r="O179" s="71">
        <v>3808.74</v>
      </c>
      <c r="P179" s="71">
        <v>1500</v>
      </c>
      <c r="Q179" s="71">
        <v>1590</v>
      </c>
      <c r="R179" s="125">
        <f t="shared" si="67"/>
        <v>4424969.92</v>
      </c>
      <c r="S179" s="72">
        <f t="shared" si="58"/>
        <v>4118507.3654399998</v>
      </c>
      <c r="T179" s="125">
        <f t="shared" si="68"/>
        <v>1522697.1440000001</v>
      </c>
      <c r="U179" s="72">
        <f t="shared" si="55"/>
        <v>1905537.1723200001</v>
      </c>
      <c r="V179" s="72">
        <f t="shared" si="69"/>
        <v>1022839.1399999999</v>
      </c>
      <c r="W179" s="72">
        <f t="shared" si="70"/>
        <v>3865045.0799999996</v>
      </c>
      <c r="X179" s="72">
        <f t="shared" si="56"/>
        <v>10911928.757759999</v>
      </c>
      <c r="Y179" s="17"/>
      <c r="Z179" s="17"/>
      <c r="AA179" s="17"/>
      <c r="AB179" s="53"/>
      <c r="AC179" s="53"/>
    </row>
    <row r="180" spans="1:29" s="54" customFormat="1" ht="48.75" customHeight="1">
      <c r="A180" s="14" t="s">
        <v>43</v>
      </c>
      <c r="B180" s="15" t="s">
        <v>44</v>
      </c>
      <c r="C180" s="15" t="s">
        <v>173</v>
      </c>
      <c r="D180" s="15" t="s">
        <v>180</v>
      </c>
      <c r="E180" s="15"/>
      <c r="F180" s="15"/>
      <c r="G180" s="109">
        <v>16543.669999999998</v>
      </c>
      <c r="H180" s="16">
        <v>18055.66</v>
      </c>
      <c r="I180" s="109">
        <v>7861.58</v>
      </c>
      <c r="J180" s="16">
        <v>10143.370000000001</v>
      </c>
      <c r="K180" s="16">
        <v>3776.13</v>
      </c>
      <c r="L180" s="16">
        <v>14778.04</v>
      </c>
      <c r="M180" s="16">
        <f t="shared" si="54"/>
        <v>46753.2</v>
      </c>
      <c r="N180" s="71">
        <v>4212.58</v>
      </c>
      <c r="O180" s="71">
        <v>4509.93</v>
      </c>
      <c r="P180" s="71">
        <v>1580</v>
      </c>
      <c r="Q180" s="71">
        <v>1640</v>
      </c>
      <c r="R180" s="125">
        <f t="shared" si="67"/>
        <v>43552534.768599994</v>
      </c>
      <c r="S180" s="72">
        <f t="shared" si="58"/>
        <v>47532969.402800001</v>
      </c>
      <c r="T180" s="125">
        <f t="shared" si="68"/>
        <v>20696238.2764</v>
      </c>
      <c r="U180" s="72">
        <f t="shared" si="55"/>
        <v>26703232.994600002</v>
      </c>
      <c r="V180" s="72">
        <f t="shared" si="69"/>
        <v>10837228.770900002</v>
      </c>
      <c r="W180" s="72">
        <f t="shared" si="70"/>
        <v>42411940.337200008</v>
      </c>
      <c r="X180" s="72">
        <f t="shared" si="56"/>
        <v>127485371.50550002</v>
      </c>
      <c r="Y180" s="17"/>
      <c r="Z180" s="17"/>
      <c r="AA180" s="17"/>
      <c r="AB180" s="53"/>
      <c r="AC180" s="53"/>
    </row>
    <row r="181" spans="1:29" s="54" customFormat="1" ht="48.75" customHeight="1">
      <c r="A181" s="14" t="s">
        <v>43</v>
      </c>
      <c r="B181" s="15" t="s">
        <v>44</v>
      </c>
      <c r="C181" s="15" t="s">
        <v>173</v>
      </c>
      <c r="D181" s="15" t="s">
        <v>181</v>
      </c>
      <c r="E181" s="15"/>
      <c r="F181" s="15"/>
      <c r="G181" s="109">
        <v>5.24</v>
      </c>
      <c r="H181" s="16">
        <v>16.29</v>
      </c>
      <c r="I181" s="109">
        <v>4.13</v>
      </c>
      <c r="J181" s="16">
        <v>9.02</v>
      </c>
      <c r="K181" s="16">
        <v>4.04</v>
      </c>
      <c r="L181" s="16">
        <v>9.1999999999999993</v>
      </c>
      <c r="M181" s="16">
        <f t="shared" si="54"/>
        <v>38.549999999999997</v>
      </c>
      <c r="N181" s="71">
        <v>5867.93</v>
      </c>
      <c r="O181" s="71">
        <v>6471.35</v>
      </c>
      <c r="P181" s="71">
        <v>1250</v>
      </c>
      <c r="Q181" s="71">
        <v>1325</v>
      </c>
      <c r="R181" s="125">
        <f t="shared" si="67"/>
        <v>24197.953200000004</v>
      </c>
      <c r="S181" s="72">
        <f t="shared" si="58"/>
        <v>75226.079700000002</v>
      </c>
      <c r="T181" s="125">
        <f t="shared" si="68"/>
        <v>19072.050900000002</v>
      </c>
      <c r="U181" s="72">
        <f t="shared" si="55"/>
        <v>41653.728600000002</v>
      </c>
      <c r="V181" s="72">
        <f t="shared" si="69"/>
        <v>20791.254000000001</v>
      </c>
      <c r="W181" s="72">
        <f t="shared" si="70"/>
        <v>47346.42</v>
      </c>
      <c r="X181" s="72">
        <f t="shared" si="56"/>
        <v>185017.48229999997</v>
      </c>
      <c r="Y181" s="17"/>
      <c r="Z181" s="17"/>
      <c r="AA181" s="17"/>
      <c r="AB181" s="53"/>
      <c r="AC181" s="53"/>
    </row>
    <row r="182" spans="1:29" s="54" customFormat="1" ht="48.75" customHeight="1">
      <c r="A182" s="14" t="s">
        <v>182</v>
      </c>
      <c r="B182" s="15" t="s">
        <v>183</v>
      </c>
      <c r="C182" s="15" t="s">
        <v>173</v>
      </c>
      <c r="D182" s="15" t="s">
        <v>184</v>
      </c>
      <c r="E182" s="15"/>
      <c r="F182" s="15"/>
      <c r="G182" s="109">
        <v>300.06799999999998</v>
      </c>
      <c r="H182" s="16">
        <v>301.42700000000002</v>
      </c>
      <c r="I182" s="109">
        <v>109.306</v>
      </c>
      <c r="J182" s="16">
        <v>152.77699999999999</v>
      </c>
      <c r="K182" s="16">
        <v>42.152999999999999</v>
      </c>
      <c r="L182" s="16">
        <v>265.41199999999998</v>
      </c>
      <c r="M182" s="16">
        <f t="shared" si="54"/>
        <v>761.76900000000001</v>
      </c>
      <c r="N182" s="71">
        <v>3120.16</v>
      </c>
      <c r="O182" s="71">
        <v>3421.28</v>
      </c>
      <c r="P182" s="71">
        <v>1760</v>
      </c>
      <c r="Q182" s="71">
        <v>1860</v>
      </c>
      <c r="R182" s="125">
        <f t="shared" si="67"/>
        <v>408140.49087999994</v>
      </c>
      <c r="S182" s="72">
        <f t="shared" si="58"/>
        <v>409988.94831999997</v>
      </c>
      <c r="T182" s="125">
        <f t="shared" si="68"/>
        <v>148673.64895999999</v>
      </c>
      <c r="U182" s="72">
        <f t="shared" si="55"/>
        <v>207801.16431999995</v>
      </c>
      <c r="V182" s="72">
        <f t="shared" si="69"/>
        <v>65812.635840000003</v>
      </c>
      <c r="W182" s="72">
        <f t="shared" si="70"/>
        <v>414382.44735999999</v>
      </c>
      <c r="X182" s="72">
        <f t="shared" si="56"/>
        <v>1097985.1958399999</v>
      </c>
      <c r="Y182" s="17"/>
      <c r="Z182" s="17"/>
      <c r="AA182" s="17"/>
      <c r="AB182" s="53"/>
      <c r="AC182" s="53"/>
    </row>
    <row r="183" spans="1:29" s="54" customFormat="1" ht="48.75" customHeight="1">
      <c r="A183" s="14" t="s">
        <v>185</v>
      </c>
      <c r="B183" s="15" t="s">
        <v>405</v>
      </c>
      <c r="C183" s="15" t="s">
        <v>173</v>
      </c>
      <c r="D183" s="15" t="s">
        <v>186</v>
      </c>
      <c r="E183" s="15"/>
      <c r="F183" s="15"/>
      <c r="G183" s="109">
        <v>2973.48</v>
      </c>
      <c r="H183" s="16">
        <v>2377.7110000000002</v>
      </c>
      <c r="I183" s="109">
        <v>780.24</v>
      </c>
      <c r="J183" s="16">
        <v>1295.123</v>
      </c>
      <c r="K183" s="16">
        <v>199.88</v>
      </c>
      <c r="L183" s="16">
        <v>2260.4499999999998</v>
      </c>
      <c r="M183" s="16">
        <f t="shared" si="54"/>
        <v>6133.1640000000007</v>
      </c>
      <c r="N183" s="71">
        <v>3564.98</v>
      </c>
      <c r="O183" s="71">
        <v>3961.02</v>
      </c>
      <c r="P183" s="71">
        <v>1896</v>
      </c>
      <c r="Q183" s="71">
        <v>1968</v>
      </c>
      <c r="R183" s="125">
        <f t="shared" si="67"/>
        <v>4962678.6503999997</v>
      </c>
      <c r="S183" s="72">
        <f t="shared" si="58"/>
        <v>3968352.1047800006</v>
      </c>
      <c r="T183" s="125">
        <f t="shared" si="68"/>
        <v>1302204.9552</v>
      </c>
      <c r="U183" s="72">
        <f t="shared" si="55"/>
        <v>2161534.38454</v>
      </c>
      <c r="V183" s="72">
        <f t="shared" si="69"/>
        <v>398364.83759999997</v>
      </c>
      <c r="W183" s="72">
        <f t="shared" si="70"/>
        <v>4505122.0589999994</v>
      </c>
      <c r="X183" s="72">
        <f t="shared" si="56"/>
        <v>11033373.385919999</v>
      </c>
      <c r="Y183" s="17"/>
      <c r="Z183" s="17"/>
      <c r="AA183" s="17"/>
      <c r="AB183" s="53"/>
      <c r="AC183" s="53"/>
    </row>
    <row r="184" spans="1:29" s="54" customFormat="1" ht="66" customHeight="1">
      <c r="A184" s="14" t="s">
        <v>406</v>
      </c>
      <c r="B184" s="15" t="s">
        <v>407</v>
      </c>
      <c r="C184" s="15" t="s">
        <v>173</v>
      </c>
      <c r="D184" s="15" t="s">
        <v>408</v>
      </c>
      <c r="E184" s="15"/>
      <c r="F184" s="15" t="s">
        <v>437</v>
      </c>
      <c r="G184" s="109">
        <v>16.103000000000002</v>
      </c>
      <c r="H184" s="16">
        <v>16.134</v>
      </c>
      <c r="I184" s="109">
        <v>7.7919999999999998</v>
      </c>
      <c r="J184" s="16">
        <v>7.8070000000000004</v>
      </c>
      <c r="K184" s="16">
        <v>2.863</v>
      </c>
      <c r="L184" s="16">
        <v>16.103000000000002</v>
      </c>
      <c r="M184" s="16">
        <f t="shared" si="54"/>
        <v>42.907000000000004</v>
      </c>
      <c r="N184" s="71">
        <v>3426.36</v>
      </c>
      <c r="O184" s="71">
        <v>3464.67</v>
      </c>
      <c r="P184" s="71">
        <v>1500</v>
      </c>
      <c r="Q184" s="71">
        <v>1590</v>
      </c>
      <c r="R184" s="125">
        <f>(N184-P184)*G184</f>
        <v>31020.175080000005</v>
      </c>
      <c r="S184" s="72">
        <f t="shared" si="58"/>
        <v>31079.892240000001</v>
      </c>
      <c r="T184" s="125">
        <f t="shared" si="68"/>
        <v>15010.197120000001</v>
      </c>
      <c r="U184" s="72">
        <f t="shared" si="55"/>
        <v>15039.092520000002</v>
      </c>
      <c r="V184" s="72">
        <f t="shared" si="69"/>
        <v>5367.1802100000004</v>
      </c>
      <c r="W184" s="72">
        <f t="shared" si="70"/>
        <v>30187.811010000005</v>
      </c>
      <c r="X184" s="72">
        <f t="shared" si="56"/>
        <v>81673.975980000017</v>
      </c>
      <c r="Y184" s="17"/>
      <c r="Z184" s="17"/>
      <c r="AA184" s="17"/>
      <c r="AB184" s="53"/>
      <c r="AC184" s="53"/>
    </row>
    <row r="185" spans="1:29" s="54" customFormat="1" ht="48.75" customHeight="1">
      <c r="A185" s="14" t="s">
        <v>406</v>
      </c>
      <c r="B185" s="15" t="s">
        <v>407</v>
      </c>
      <c r="C185" s="15" t="s">
        <v>173</v>
      </c>
      <c r="D185" s="15" t="s">
        <v>187</v>
      </c>
      <c r="E185" s="15"/>
      <c r="F185" s="15" t="s">
        <v>438</v>
      </c>
      <c r="G185" s="109">
        <v>52.912999999999997</v>
      </c>
      <c r="H185" s="16">
        <v>55.896000000000001</v>
      </c>
      <c r="I185" s="109">
        <v>25.603000000000002</v>
      </c>
      <c r="J185" s="16">
        <v>27.045999999999999</v>
      </c>
      <c r="K185" s="16">
        <v>9.407</v>
      </c>
      <c r="L185" s="16">
        <v>52.912999999999997</v>
      </c>
      <c r="M185" s="16">
        <f t="shared" si="54"/>
        <v>145.262</v>
      </c>
      <c r="N185" s="71">
        <v>7744.97</v>
      </c>
      <c r="O185" s="71">
        <v>8026.28</v>
      </c>
      <c r="P185" s="71">
        <v>1760</v>
      </c>
      <c r="Q185" s="71">
        <v>1860</v>
      </c>
      <c r="R185" s="125">
        <f t="shared" si="67"/>
        <v>316682.71760999999</v>
      </c>
      <c r="S185" s="72">
        <f t="shared" si="58"/>
        <v>334535.88312000001</v>
      </c>
      <c r="T185" s="125">
        <f t="shared" si="68"/>
        <v>153233.18691000002</v>
      </c>
      <c r="U185" s="72">
        <f t="shared" si="55"/>
        <v>161869.49862</v>
      </c>
      <c r="V185" s="72">
        <f t="shared" si="69"/>
        <v>58006.195959999997</v>
      </c>
      <c r="W185" s="72">
        <f t="shared" si="70"/>
        <v>326276.37363999995</v>
      </c>
      <c r="X185" s="72">
        <f t="shared" si="56"/>
        <v>880687.95133999991</v>
      </c>
      <c r="Y185" s="17"/>
      <c r="Z185" s="17"/>
      <c r="AA185" s="17"/>
      <c r="AB185" s="53"/>
      <c r="AC185" s="53"/>
    </row>
    <row r="186" spans="1:29" s="54" customFormat="1" ht="48.75" customHeight="1">
      <c r="A186" s="14" t="s">
        <v>406</v>
      </c>
      <c r="B186" s="15" t="s">
        <v>407</v>
      </c>
      <c r="C186" s="15" t="s">
        <v>173</v>
      </c>
      <c r="D186" s="15" t="s">
        <v>188</v>
      </c>
      <c r="E186" s="15"/>
      <c r="F186" s="15" t="s">
        <v>438</v>
      </c>
      <c r="G186" s="109">
        <v>17.152999999999999</v>
      </c>
      <c r="H186" s="16">
        <v>17.231999999999999</v>
      </c>
      <c r="I186" s="109">
        <v>8.3000000000000007</v>
      </c>
      <c r="J186" s="16">
        <v>8.3379999999999992</v>
      </c>
      <c r="K186" s="16">
        <v>3.0489999999999999</v>
      </c>
      <c r="L186" s="16">
        <v>17.152999999999999</v>
      </c>
      <c r="M186" s="16">
        <f t="shared" si="54"/>
        <v>45.771999999999998</v>
      </c>
      <c r="N186" s="71">
        <v>6461.97</v>
      </c>
      <c r="O186" s="71">
        <v>6578.87</v>
      </c>
      <c r="P186" s="71">
        <v>1896</v>
      </c>
      <c r="Q186" s="71">
        <v>1968</v>
      </c>
      <c r="R186" s="125">
        <f t="shared" si="67"/>
        <v>78320.083409999992</v>
      </c>
      <c r="S186" s="72">
        <f t="shared" si="58"/>
        <v>78680.795039999997</v>
      </c>
      <c r="T186" s="125">
        <f t="shared" si="68"/>
        <v>37897.551000000007</v>
      </c>
      <c r="U186" s="72">
        <f t="shared" si="55"/>
        <v>38071.057860000001</v>
      </c>
      <c r="V186" s="72">
        <f t="shared" si="69"/>
        <v>14058.54263</v>
      </c>
      <c r="W186" s="72">
        <f t="shared" si="70"/>
        <v>79090.253109999991</v>
      </c>
      <c r="X186" s="72">
        <f t="shared" si="56"/>
        <v>209900.64863999997</v>
      </c>
      <c r="Y186" s="17"/>
      <c r="Z186" s="17"/>
      <c r="AA186" s="17"/>
      <c r="AB186" s="53"/>
      <c r="AC186" s="53"/>
    </row>
    <row r="187" spans="1:29" s="54" customFormat="1" ht="48.75" customHeight="1">
      <c r="A187" s="14" t="s">
        <v>406</v>
      </c>
      <c r="B187" s="15" t="s">
        <v>407</v>
      </c>
      <c r="C187" s="15" t="s">
        <v>173</v>
      </c>
      <c r="D187" s="15" t="s">
        <v>189</v>
      </c>
      <c r="E187" s="15"/>
      <c r="F187" s="15" t="s">
        <v>438</v>
      </c>
      <c r="G187" s="109">
        <v>7.7809999999999997</v>
      </c>
      <c r="H187" s="16">
        <v>7.7490000000000006</v>
      </c>
      <c r="I187" s="109">
        <v>3.7650000000000001</v>
      </c>
      <c r="J187" s="16">
        <v>3.75</v>
      </c>
      <c r="K187" s="16">
        <v>1.383</v>
      </c>
      <c r="L187" s="16">
        <v>7.7809999999999997</v>
      </c>
      <c r="M187" s="16">
        <f t="shared" si="54"/>
        <v>20.663</v>
      </c>
      <c r="N187" s="71">
        <v>5233.3599999999997</v>
      </c>
      <c r="O187" s="71">
        <v>5422.15</v>
      </c>
      <c r="P187" s="71">
        <v>2000</v>
      </c>
      <c r="Q187" s="71">
        <v>2020</v>
      </c>
      <c r="R187" s="125">
        <f t="shared" si="67"/>
        <v>25158.774159999997</v>
      </c>
      <c r="S187" s="72">
        <f t="shared" si="58"/>
        <v>25055.306639999999</v>
      </c>
      <c r="T187" s="125">
        <f t="shared" si="68"/>
        <v>12173.600399999999</v>
      </c>
      <c r="U187" s="72">
        <f t="shared" si="55"/>
        <v>12125.099999999999</v>
      </c>
      <c r="V187" s="72">
        <f t="shared" si="69"/>
        <v>4705.1734499999993</v>
      </c>
      <c r="W187" s="72">
        <f t="shared" si="70"/>
        <v>26472.129149999997</v>
      </c>
      <c r="X187" s="72">
        <f t="shared" si="56"/>
        <v>68357.709239999996</v>
      </c>
      <c r="Y187" s="17"/>
      <c r="Z187" s="17"/>
      <c r="AA187" s="17"/>
      <c r="AB187" s="53"/>
      <c r="AC187" s="53"/>
    </row>
    <row r="188" spans="1:29" s="54" customFormat="1" ht="48.75" customHeight="1">
      <c r="A188" s="14" t="s">
        <v>406</v>
      </c>
      <c r="B188" s="15" t="s">
        <v>407</v>
      </c>
      <c r="C188" s="15" t="s">
        <v>173</v>
      </c>
      <c r="D188" s="15" t="s">
        <v>190</v>
      </c>
      <c r="E188" s="15"/>
      <c r="F188" s="15" t="s">
        <v>438</v>
      </c>
      <c r="G188" s="109">
        <v>7.5940000000000003</v>
      </c>
      <c r="H188" s="16">
        <v>7.6080000000000005</v>
      </c>
      <c r="I188" s="109">
        <v>3.6739999999999999</v>
      </c>
      <c r="J188" s="16">
        <v>3.681</v>
      </c>
      <c r="K188" s="16">
        <v>1.35</v>
      </c>
      <c r="L188" s="16">
        <v>7.5940000000000003</v>
      </c>
      <c r="M188" s="16">
        <f t="shared" si="54"/>
        <v>20.233000000000001</v>
      </c>
      <c r="N188" s="71">
        <v>6880.68</v>
      </c>
      <c r="O188" s="71">
        <v>7203.07</v>
      </c>
      <c r="P188" s="71">
        <v>1450</v>
      </c>
      <c r="Q188" s="71">
        <v>1540</v>
      </c>
      <c r="R188" s="125">
        <f t="shared" si="67"/>
        <v>41240.583920000005</v>
      </c>
      <c r="S188" s="72">
        <f t="shared" si="58"/>
        <v>41316.613440000008</v>
      </c>
      <c r="T188" s="125">
        <f t="shared" si="68"/>
        <v>19952.318320000002</v>
      </c>
      <c r="U188" s="72">
        <f t="shared" si="55"/>
        <v>19990.33308</v>
      </c>
      <c r="V188" s="72">
        <f t="shared" si="69"/>
        <v>7645.1445000000003</v>
      </c>
      <c r="W188" s="72">
        <f t="shared" si="70"/>
        <v>43005.353580000003</v>
      </c>
      <c r="X188" s="72">
        <f t="shared" si="56"/>
        <v>111957.44460000002</v>
      </c>
      <c r="Y188" s="17"/>
      <c r="Z188" s="17"/>
      <c r="AA188" s="17"/>
      <c r="AB188" s="53"/>
      <c r="AC188" s="53"/>
    </row>
    <row r="189" spans="1:29" s="54" customFormat="1" ht="48.75" customHeight="1">
      <c r="A189" s="14" t="s">
        <v>406</v>
      </c>
      <c r="B189" s="15" t="s">
        <v>407</v>
      </c>
      <c r="C189" s="15" t="s">
        <v>173</v>
      </c>
      <c r="D189" s="15" t="s">
        <v>191</v>
      </c>
      <c r="E189" s="15"/>
      <c r="F189" s="15" t="s">
        <v>439</v>
      </c>
      <c r="G189" s="109">
        <v>37.424999999999997</v>
      </c>
      <c r="H189" s="16">
        <v>55.620000000000005</v>
      </c>
      <c r="I189" s="109">
        <v>18.109000000000002</v>
      </c>
      <c r="J189" s="16">
        <v>25</v>
      </c>
      <c r="K189" s="16">
        <v>6.6529999999999996</v>
      </c>
      <c r="L189" s="16">
        <v>37.424999999999997</v>
      </c>
      <c r="M189" s="16">
        <f t="shared" si="54"/>
        <v>124.69800000000001</v>
      </c>
      <c r="N189" s="71">
        <v>6343.68</v>
      </c>
      <c r="O189" s="71">
        <v>6549.03</v>
      </c>
      <c r="P189" s="71">
        <v>2000</v>
      </c>
      <c r="Q189" s="71">
        <v>2020</v>
      </c>
      <c r="R189" s="125">
        <f t="shared" si="67"/>
        <v>162562.22399999999</v>
      </c>
      <c r="S189" s="72">
        <f t="shared" si="58"/>
        <v>241595.48160000003</v>
      </c>
      <c r="T189" s="125">
        <f t="shared" si="68"/>
        <v>78659.701120000012</v>
      </c>
      <c r="U189" s="72">
        <f t="shared" si="55"/>
        <v>108592</v>
      </c>
      <c r="V189" s="72">
        <f t="shared" si="69"/>
        <v>30131.636589999995</v>
      </c>
      <c r="W189" s="72">
        <f t="shared" si="70"/>
        <v>169498.94774999999</v>
      </c>
      <c r="X189" s="72">
        <f t="shared" si="56"/>
        <v>549818.06594000012</v>
      </c>
      <c r="Y189" s="17"/>
      <c r="Z189" s="17"/>
      <c r="AA189" s="17"/>
      <c r="AB189" s="53"/>
      <c r="AC189" s="53"/>
    </row>
    <row r="190" spans="1:29" s="54" customFormat="1" ht="65.25" customHeight="1">
      <c r="A190" s="14" t="s">
        <v>406</v>
      </c>
      <c r="B190" s="15" t="s">
        <v>407</v>
      </c>
      <c r="C190" s="15" t="s">
        <v>173</v>
      </c>
      <c r="D190" s="15" t="s">
        <v>409</v>
      </c>
      <c r="E190" s="15"/>
      <c r="F190" s="15" t="s">
        <v>439</v>
      </c>
      <c r="G190" s="109">
        <v>57.188000000000002</v>
      </c>
      <c r="H190" s="16">
        <v>130.04399999999998</v>
      </c>
      <c r="I190" s="109">
        <v>27.670999999999999</v>
      </c>
      <c r="J190" s="16">
        <v>62.924999999999997</v>
      </c>
      <c r="K190" s="16">
        <v>10.167</v>
      </c>
      <c r="L190" s="16">
        <v>57.188000000000002</v>
      </c>
      <c r="M190" s="16">
        <f t="shared" si="54"/>
        <v>260.32400000000001</v>
      </c>
      <c r="N190" s="71">
        <v>6677.82</v>
      </c>
      <c r="O190" s="71">
        <v>6980.07</v>
      </c>
      <c r="P190" s="71">
        <v>2000</v>
      </c>
      <c r="Q190" s="71">
        <v>2020</v>
      </c>
      <c r="R190" s="125">
        <f t="shared" si="67"/>
        <v>267515.17015999998</v>
      </c>
      <c r="S190" s="72">
        <f t="shared" si="58"/>
        <v>608322.42407999991</v>
      </c>
      <c r="T190" s="125">
        <f t="shared" si="68"/>
        <v>129439.95721999998</v>
      </c>
      <c r="U190" s="72">
        <f t="shared" si="55"/>
        <v>294351.82349999994</v>
      </c>
      <c r="V190" s="72">
        <f t="shared" si="69"/>
        <v>50429.031689999996</v>
      </c>
      <c r="W190" s="72">
        <f t="shared" si="70"/>
        <v>283656.48316</v>
      </c>
      <c r="X190" s="72">
        <f t="shared" si="56"/>
        <v>1236759.7624299999</v>
      </c>
      <c r="Y190" s="17"/>
      <c r="Z190" s="17"/>
      <c r="AA190" s="17"/>
      <c r="AB190" s="53"/>
      <c r="AC190" s="53"/>
    </row>
    <row r="191" spans="1:29" s="54" customFormat="1" ht="14.25" customHeight="1">
      <c r="A191" s="14"/>
      <c r="B191" s="15"/>
      <c r="C191" s="15"/>
      <c r="D191" s="15"/>
      <c r="E191" s="15"/>
      <c r="F191" s="15"/>
      <c r="G191" s="109"/>
      <c r="H191" s="29"/>
      <c r="I191" s="109"/>
      <c r="J191" s="29"/>
      <c r="K191" s="29"/>
      <c r="L191" s="29"/>
      <c r="M191" s="16"/>
      <c r="N191" s="86"/>
      <c r="O191" s="86"/>
      <c r="P191" s="86"/>
      <c r="Q191" s="86"/>
      <c r="R191" s="125"/>
      <c r="S191" s="72"/>
      <c r="T191" s="125"/>
      <c r="U191" s="72"/>
      <c r="V191" s="72"/>
      <c r="W191" s="72"/>
      <c r="X191" s="72"/>
      <c r="Y191" s="17"/>
      <c r="Z191" s="17"/>
      <c r="AA191" s="17"/>
      <c r="AB191" s="53"/>
      <c r="AC191" s="53"/>
    </row>
    <row r="192" spans="1:29" s="54" customFormat="1" ht="48.75" customHeight="1">
      <c r="A192" s="14" t="s">
        <v>193</v>
      </c>
      <c r="B192" s="15" t="s">
        <v>194</v>
      </c>
      <c r="C192" s="15" t="s">
        <v>192</v>
      </c>
      <c r="D192" s="15" t="s">
        <v>195</v>
      </c>
      <c r="E192" s="15"/>
      <c r="F192" s="15"/>
      <c r="G192" s="109">
        <v>7809.8</v>
      </c>
      <c r="H192" s="16">
        <v>6774.8980000000001</v>
      </c>
      <c r="I192" s="109">
        <v>2429.71</v>
      </c>
      <c r="J192" s="16">
        <v>4017.4630000000002</v>
      </c>
      <c r="K192" s="16">
        <v>867.76</v>
      </c>
      <c r="L192" s="16">
        <v>6247.83</v>
      </c>
      <c r="M192" s="16">
        <f t="shared" si="54"/>
        <v>17907.951000000001</v>
      </c>
      <c r="N192" s="71">
        <v>5754.73</v>
      </c>
      <c r="O192" s="71">
        <v>6082.12</v>
      </c>
      <c r="P192" s="71">
        <v>1275</v>
      </c>
      <c r="Q192" s="71">
        <v>1333.33</v>
      </c>
      <c r="R192" s="125">
        <f t="shared" ref="R192:R209" si="71">(N192-P192)*G192</f>
        <v>34985795.353999995</v>
      </c>
      <c r="S192" s="72">
        <f>H192*(N192-P192)+0.01</f>
        <v>30349713.827539999</v>
      </c>
      <c r="T192" s="125">
        <f t="shared" ref="T192:T209" si="72">(N192-P192)*I192</f>
        <v>10884444.778299998</v>
      </c>
      <c r="U192" s="72">
        <f t="shared" si="55"/>
        <v>17997149.52499</v>
      </c>
      <c r="V192" s="72">
        <f t="shared" ref="V192:V208" si="73">(O192-Q192)*K192</f>
        <v>4120810.0104</v>
      </c>
      <c r="W192" s="72">
        <f t="shared" ref="W192:W209" si="74">(O192-Q192)*L192</f>
        <v>29669632.625700001</v>
      </c>
      <c r="X192" s="72">
        <f t="shared" si="56"/>
        <v>82137305.988629997</v>
      </c>
      <c r="Y192" s="17"/>
      <c r="Z192" s="17"/>
      <c r="AA192" s="17"/>
      <c r="AB192" s="53"/>
      <c r="AC192" s="53"/>
    </row>
    <row r="193" spans="1:29" s="54" customFormat="1" ht="48.75" customHeight="1">
      <c r="A193" s="14" t="s">
        <v>196</v>
      </c>
      <c r="B193" s="15" t="s">
        <v>197</v>
      </c>
      <c r="C193" s="15" t="s">
        <v>192</v>
      </c>
      <c r="D193" s="15" t="s">
        <v>198</v>
      </c>
      <c r="E193" s="15"/>
      <c r="F193" s="15"/>
      <c r="G193" s="109">
        <v>2896.1</v>
      </c>
      <c r="H193" s="16">
        <v>2876.277</v>
      </c>
      <c r="I193" s="109">
        <v>1930.74</v>
      </c>
      <c r="J193" s="16">
        <v>1900.5360000000001</v>
      </c>
      <c r="K193" s="16">
        <v>958.76</v>
      </c>
      <c r="L193" s="16">
        <v>2818.39</v>
      </c>
      <c r="M193" s="16">
        <f t="shared" si="54"/>
        <v>8553.9629999999997</v>
      </c>
      <c r="N193" s="71">
        <v>4812.08</v>
      </c>
      <c r="O193" s="71">
        <v>5392.49</v>
      </c>
      <c r="P193" s="71">
        <v>1490</v>
      </c>
      <c r="Q193" s="71">
        <v>1560</v>
      </c>
      <c r="R193" s="125">
        <f t="shared" si="71"/>
        <v>9621075.8880000003</v>
      </c>
      <c r="S193" s="72">
        <f t="shared" si="58"/>
        <v>9555222.2961599994</v>
      </c>
      <c r="T193" s="125">
        <f t="shared" si="72"/>
        <v>6414072.7391999997</v>
      </c>
      <c r="U193" s="72">
        <f t="shared" si="55"/>
        <v>6313732.6348799998</v>
      </c>
      <c r="V193" s="72">
        <f t="shared" si="73"/>
        <v>3674438.1124</v>
      </c>
      <c r="W193" s="72">
        <f t="shared" si="74"/>
        <v>10801451.491099998</v>
      </c>
      <c r="X193" s="72">
        <f t="shared" si="56"/>
        <v>30344844.534539998</v>
      </c>
      <c r="Y193" s="17"/>
      <c r="Z193" s="17"/>
      <c r="AA193" s="17"/>
      <c r="AB193" s="53"/>
      <c r="AC193" s="53"/>
    </row>
    <row r="194" spans="1:29" s="54" customFormat="1" ht="78" customHeight="1">
      <c r="A194" s="14" t="s">
        <v>199</v>
      </c>
      <c r="B194" s="15" t="s">
        <v>200</v>
      </c>
      <c r="C194" s="15" t="s">
        <v>192</v>
      </c>
      <c r="D194" s="15" t="s">
        <v>411</v>
      </c>
      <c r="E194" s="15" t="s">
        <v>415</v>
      </c>
      <c r="F194" s="15"/>
      <c r="G194" s="109">
        <v>4524.134</v>
      </c>
      <c r="H194" s="16">
        <v>4772.9249999999993</v>
      </c>
      <c r="I194" s="109">
        <v>2415.91</v>
      </c>
      <c r="J194" s="16">
        <v>2495.5430000000001</v>
      </c>
      <c r="K194" s="16">
        <v>751.18399999999997</v>
      </c>
      <c r="L194" s="16">
        <v>3875.5120000000002</v>
      </c>
      <c r="M194" s="16">
        <f t="shared" si="54"/>
        <v>11895.163999999999</v>
      </c>
      <c r="N194" s="71">
        <v>4005.82</v>
      </c>
      <c r="O194" s="71">
        <v>5740.49</v>
      </c>
      <c r="P194" s="71">
        <v>1530</v>
      </c>
      <c r="Q194" s="71">
        <v>1600</v>
      </c>
      <c r="R194" s="125">
        <f t="shared" si="71"/>
        <v>11200941.43988</v>
      </c>
      <c r="S194" s="72">
        <f t="shared" si="58"/>
        <v>11816903.1735</v>
      </c>
      <c r="T194" s="125">
        <f t="shared" si="72"/>
        <v>5981358.2961999997</v>
      </c>
      <c r="U194" s="72">
        <f t="shared" si="55"/>
        <v>6178515.2702600006</v>
      </c>
      <c r="V194" s="72">
        <f t="shared" si="73"/>
        <v>3110269.8401599997</v>
      </c>
      <c r="W194" s="72">
        <f t="shared" si="74"/>
        <v>16046518.680879999</v>
      </c>
      <c r="X194" s="72">
        <f t="shared" si="56"/>
        <v>37152206.9648</v>
      </c>
      <c r="Y194" s="17"/>
      <c r="Z194" s="17"/>
      <c r="AA194" s="17"/>
      <c r="AB194" s="53"/>
      <c r="AC194" s="53"/>
    </row>
    <row r="195" spans="1:29" s="54" customFormat="1" ht="63" customHeight="1">
      <c r="A195" s="14" t="s">
        <v>201</v>
      </c>
      <c r="B195" s="15" t="s">
        <v>202</v>
      </c>
      <c r="C195" s="15" t="s">
        <v>192</v>
      </c>
      <c r="D195" s="15" t="s">
        <v>411</v>
      </c>
      <c r="E195" s="15" t="s">
        <v>412</v>
      </c>
      <c r="F195" s="15"/>
      <c r="G195" s="109">
        <v>962.11</v>
      </c>
      <c r="H195" s="16">
        <v>980.58900000000006</v>
      </c>
      <c r="I195" s="109">
        <v>514.70000000000005</v>
      </c>
      <c r="J195" s="16">
        <v>548.20100000000002</v>
      </c>
      <c r="K195" s="16">
        <v>200.87</v>
      </c>
      <c r="L195" s="16">
        <v>1007.43</v>
      </c>
      <c r="M195" s="16">
        <f t="shared" si="54"/>
        <v>2737.0899999999997</v>
      </c>
      <c r="N195" s="71">
        <v>5345.84</v>
      </c>
      <c r="O195" s="71">
        <v>6686.22</v>
      </c>
      <c r="P195" s="71">
        <v>1530</v>
      </c>
      <c r="Q195" s="71">
        <v>1600</v>
      </c>
      <c r="R195" s="125">
        <f t="shared" si="71"/>
        <v>3671257.8224000004</v>
      </c>
      <c r="S195" s="72">
        <f t="shared" si="58"/>
        <v>3741770.7297600005</v>
      </c>
      <c r="T195" s="125">
        <f t="shared" si="72"/>
        <v>1964012.8480000002</v>
      </c>
      <c r="U195" s="72">
        <f t="shared" si="55"/>
        <v>2091847.3038400002</v>
      </c>
      <c r="V195" s="72">
        <f t="shared" si="73"/>
        <v>1021669.0114000001</v>
      </c>
      <c r="W195" s="72">
        <f t="shared" si="74"/>
        <v>5124010.6146</v>
      </c>
      <c r="X195" s="72">
        <f t="shared" si="56"/>
        <v>11979297.659600001</v>
      </c>
      <c r="Y195" s="17"/>
      <c r="Z195" s="17"/>
      <c r="AA195" s="17"/>
      <c r="AB195" s="53"/>
      <c r="AC195" s="53"/>
    </row>
    <row r="196" spans="1:29" s="54" customFormat="1" ht="64.5" customHeight="1">
      <c r="A196" s="14" t="s">
        <v>201</v>
      </c>
      <c r="B196" s="15" t="s">
        <v>202</v>
      </c>
      <c r="C196" s="15" t="s">
        <v>192</v>
      </c>
      <c r="D196" s="15" t="s">
        <v>411</v>
      </c>
      <c r="E196" s="15" t="s">
        <v>413</v>
      </c>
      <c r="F196" s="15"/>
      <c r="G196" s="109">
        <v>476.89</v>
      </c>
      <c r="H196" s="16">
        <v>471.202</v>
      </c>
      <c r="I196" s="109">
        <v>255.62</v>
      </c>
      <c r="J196" s="16">
        <v>246.70699999999999</v>
      </c>
      <c r="K196" s="16">
        <v>44.16</v>
      </c>
      <c r="L196" s="16">
        <v>400.96</v>
      </c>
      <c r="M196" s="16">
        <f t="shared" si="54"/>
        <v>1163.029</v>
      </c>
      <c r="N196" s="71">
        <v>5364.96</v>
      </c>
      <c r="O196" s="71">
        <v>6626.55</v>
      </c>
      <c r="P196" s="71">
        <v>1530</v>
      </c>
      <c r="Q196" s="71">
        <v>1600</v>
      </c>
      <c r="R196" s="125">
        <f t="shared" si="71"/>
        <v>1828854.0744</v>
      </c>
      <c r="S196" s="72">
        <f t="shared" si="58"/>
        <v>1807040.82192</v>
      </c>
      <c r="T196" s="125">
        <f t="shared" si="72"/>
        <v>980292.47519999999</v>
      </c>
      <c r="U196" s="72">
        <f t="shared" si="55"/>
        <v>946111.47672000004</v>
      </c>
      <c r="V196" s="72">
        <f t="shared" si="73"/>
        <v>221972.448</v>
      </c>
      <c r="W196" s="72">
        <f t="shared" si="74"/>
        <v>2015445.4879999999</v>
      </c>
      <c r="X196" s="72">
        <f t="shared" si="56"/>
        <v>4990570.2346400004</v>
      </c>
      <c r="Y196" s="17"/>
      <c r="Z196" s="17"/>
      <c r="AA196" s="17"/>
      <c r="AB196" s="53"/>
      <c r="AC196" s="53"/>
    </row>
    <row r="197" spans="1:29" s="54" customFormat="1" ht="64.5" customHeight="1">
      <c r="A197" s="14" t="s">
        <v>201</v>
      </c>
      <c r="B197" s="15" t="s">
        <v>202</v>
      </c>
      <c r="C197" s="15" t="s">
        <v>192</v>
      </c>
      <c r="D197" s="15" t="s">
        <v>411</v>
      </c>
      <c r="E197" s="15" t="s">
        <v>414</v>
      </c>
      <c r="F197" s="15"/>
      <c r="G197" s="109">
        <v>425.67</v>
      </c>
      <c r="H197" s="16">
        <v>421.18700000000001</v>
      </c>
      <c r="I197" s="109">
        <v>283.79000000000002</v>
      </c>
      <c r="J197" s="16">
        <v>288.27</v>
      </c>
      <c r="K197" s="16">
        <v>141.88999999999999</v>
      </c>
      <c r="L197" s="16">
        <v>425.67</v>
      </c>
      <c r="M197" s="16">
        <f t="shared" si="54"/>
        <v>1277.0170000000001</v>
      </c>
      <c r="N197" s="71">
        <v>5364.96</v>
      </c>
      <c r="O197" s="71">
        <v>6626.55</v>
      </c>
      <c r="P197" s="71">
        <v>1490</v>
      </c>
      <c r="Q197" s="71">
        <v>1560</v>
      </c>
      <c r="R197" s="125">
        <f t="shared" si="71"/>
        <v>1649454.2232000001</v>
      </c>
      <c r="S197" s="72">
        <f t="shared" si="58"/>
        <v>1632082.77752</v>
      </c>
      <c r="T197" s="125">
        <f t="shared" si="72"/>
        <v>1099674.8984000001</v>
      </c>
      <c r="U197" s="72">
        <f t="shared" si="55"/>
        <v>1117034.7191999999</v>
      </c>
      <c r="V197" s="72">
        <f t="shared" si="73"/>
        <v>718892.77949999995</v>
      </c>
      <c r="W197" s="72">
        <f t="shared" si="74"/>
        <v>2156678.3385000001</v>
      </c>
      <c r="X197" s="72">
        <f t="shared" si="56"/>
        <v>5624688.61472</v>
      </c>
      <c r="Y197" s="17"/>
      <c r="Z197" s="17"/>
      <c r="AA197" s="17"/>
      <c r="AB197" s="53"/>
      <c r="AC197" s="53"/>
    </row>
    <row r="198" spans="1:29" s="54" customFormat="1" ht="64.5" customHeight="1">
      <c r="A198" s="14" t="s">
        <v>201</v>
      </c>
      <c r="B198" s="15" t="s">
        <v>202</v>
      </c>
      <c r="C198" s="15" t="s">
        <v>192</v>
      </c>
      <c r="D198" s="15" t="s">
        <v>203</v>
      </c>
      <c r="E198" s="15"/>
      <c r="F198" s="15"/>
      <c r="G198" s="109">
        <v>2638.59</v>
      </c>
      <c r="H198" s="16">
        <v>3033.2699999999995</v>
      </c>
      <c r="I198" s="109">
        <v>1759.06</v>
      </c>
      <c r="J198" s="16">
        <v>1603.4159999999999</v>
      </c>
      <c r="K198" s="16">
        <v>732.94</v>
      </c>
      <c r="L198" s="16">
        <v>2198.8200000000002</v>
      </c>
      <c r="M198" s="16">
        <f t="shared" si="54"/>
        <v>7568.4459999999999</v>
      </c>
      <c r="N198" s="71">
        <v>6790.55</v>
      </c>
      <c r="O198" s="71">
        <v>6790.55</v>
      </c>
      <c r="P198" s="71">
        <v>1490</v>
      </c>
      <c r="Q198" s="71">
        <v>1560</v>
      </c>
      <c r="R198" s="125">
        <f t="shared" si="71"/>
        <v>13985978.2245</v>
      </c>
      <c r="S198" s="72">
        <f t="shared" si="58"/>
        <v>16077999.298499998</v>
      </c>
      <c r="T198" s="125">
        <f t="shared" si="72"/>
        <v>9323985.4830000009</v>
      </c>
      <c r="U198" s="72">
        <f t="shared" si="55"/>
        <v>8498986.6787999999</v>
      </c>
      <c r="V198" s="72">
        <f t="shared" si="73"/>
        <v>3833679.3170000003</v>
      </c>
      <c r="W198" s="72">
        <f t="shared" si="74"/>
        <v>11501037.951000001</v>
      </c>
      <c r="X198" s="72">
        <f t="shared" si="56"/>
        <v>39911703.245299995</v>
      </c>
      <c r="Y198" s="17"/>
      <c r="Z198" s="17"/>
      <c r="AA198" s="17"/>
      <c r="AB198" s="53"/>
      <c r="AC198" s="53"/>
    </row>
    <row r="199" spans="1:29" s="54" customFormat="1" ht="64.5" customHeight="1">
      <c r="A199" s="14" t="s">
        <v>210</v>
      </c>
      <c r="B199" s="15" t="s">
        <v>211</v>
      </c>
      <c r="C199" s="15" t="s">
        <v>192</v>
      </c>
      <c r="D199" s="15" t="s">
        <v>212</v>
      </c>
      <c r="E199" s="15"/>
      <c r="F199" s="15"/>
      <c r="G199" s="109">
        <v>2157.5</v>
      </c>
      <c r="H199" s="16">
        <v>2157.5249999999996</v>
      </c>
      <c r="I199" s="109">
        <v>1438.4</v>
      </c>
      <c r="J199" s="16">
        <v>1438.35</v>
      </c>
      <c r="K199" s="16">
        <v>595.20000000000005</v>
      </c>
      <c r="L199" s="16">
        <v>2157.5</v>
      </c>
      <c r="M199" s="16">
        <f t="shared" si="54"/>
        <v>6348.5749999999998</v>
      </c>
      <c r="N199" s="71">
        <v>4348.91</v>
      </c>
      <c r="O199" s="71">
        <v>5413.05</v>
      </c>
      <c r="P199" s="71">
        <v>1470</v>
      </c>
      <c r="Q199" s="71">
        <v>1560</v>
      </c>
      <c r="R199" s="125">
        <f t="shared" si="71"/>
        <v>6211248.3249999993</v>
      </c>
      <c r="S199" s="72">
        <f t="shared" si="58"/>
        <v>6211320.297749999</v>
      </c>
      <c r="T199" s="125">
        <f t="shared" si="72"/>
        <v>4141024.1439999999</v>
      </c>
      <c r="U199" s="72">
        <f t="shared" si="55"/>
        <v>4140880.1984999995</v>
      </c>
      <c r="V199" s="72">
        <f t="shared" si="73"/>
        <v>2293335.3600000003</v>
      </c>
      <c r="W199" s="72">
        <f t="shared" si="74"/>
        <v>8312955.375</v>
      </c>
      <c r="X199" s="72">
        <f t="shared" si="56"/>
        <v>20958491.231249999</v>
      </c>
      <c r="Y199" s="17"/>
      <c r="Z199" s="17"/>
      <c r="AA199" s="17"/>
      <c r="AB199" s="53"/>
      <c r="AC199" s="53"/>
    </row>
    <row r="200" spans="1:29" s="54" customFormat="1" ht="64.5" customHeight="1">
      <c r="A200" s="14" t="s">
        <v>213</v>
      </c>
      <c r="B200" s="15" t="s">
        <v>214</v>
      </c>
      <c r="C200" s="15" t="s">
        <v>192</v>
      </c>
      <c r="D200" s="15" t="s">
        <v>215</v>
      </c>
      <c r="E200" s="15" t="s">
        <v>410</v>
      </c>
      <c r="F200" s="15"/>
      <c r="G200" s="109">
        <v>199.77600000000001</v>
      </c>
      <c r="H200" s="16">
        <v>199.77600000000001</v>
      </c>
      <c r="I200" s="109">
        <v>133.184</v>
      </c>
      <c r="J200" s="16">
        <v>133.184</v>
      </c>
      <c r="K200" s="16">
        <v>66.591999999999999</v>
      </c>
      <c r="L200" s="16">
        <v>199.77600000000001</v>
      </c>
      <c r="M200" s="16">
        <f t="shared" si="54"/>
        <v>599.32799999999997</v>
      </c>
      <c r="N200" s="71">
        <v>5642.82</v>
      </c>
      <c r="O200" s="71">
        <v>6234.53</v>
      </c>
      <c r="P200" s="71">
        <v>1530</v>
      </c>
      <c r="Q200" s="71">
        <v>1600</v>
      </c>
      <c r="R200" s="125">
        <f>(N200-P200)*G200</f>
        <v>821642.72831999999</v>
      </c>
      <c r="S200" s="72">
        <f>H200*(N200-P200)</f>
        <v>821642.72831999999</v>
      </c>
      <c r="T200" s="125">
        <f t="shared" si="72"/>
        <v>547761.81887999992</v>
      </c>
      <c r="U200" s="72">
        <f t="shared" si="55"/>
        <v>547761.81887999992</v>
      </c>
      <c r="V200" s="72">
        <f t="shared" si="73"/>
        <v>308622.62175999995</v>
      </c>
      <c r="W200" s="72">
        <f t="shared" si="74"/>
        <v>925867.86528000003</v>
      </c>
      <c r="X200" s="72">
        <f t="shared" si="56"/>
        <v>2603895.0342399999</v>
      </c>
      <c r="Y200" s="17"/>
      <c r="Z200" s="17"/>
      <c r="AA200" s="17"/>
      <c r="AB200" s="53"/>
      <c r="AC200" s="53"/>
    </row>
    <row r="201" spans="1:29" s="54" customFormat="1" ht="64.5" customHeight="1">
      <c r="A201" s="14" t="s">
        <v>213</v>
      </c>
      <c r="B201" s="15" t="s">
        <v>214</v>
      </c>
      <c r="C201" s="15" t="s">
        <v>192</v>
      </c>
      <c r="D201" s="15" t="s">
        <v>215</v>
      </c>
      <c r="E201" s="15" t="s">
        <v>440</v>
      </c>
      <c r="F201" s="15"/>
      <c r="G201" s="109">
        <v>67.710999999999999</v>
      </c>
      <c r="H201" s="16">
        <v>67.700999999999993</v>
      </c>
      <c r="I201" s="109">
        <v>45.134</v>
      </c>
      <c r="J201" s="16">
        <v>45.134</v>
      </c>
      <c r="K201" s="16">
        <v>22.567</v>
      </c>
      <c r="L201" s="16">
        <v>67.700999999999993</v>
      </c>
      <c r="M201" s="16">
        <f t="shared" ref="M201:M233" si="75">H201+J201+K201+L201</f>
        <v>203.10299999999998</v>
      </c>
      <c r="N201" s="71">
        <v>5642.82</v>
      </c>
      <c r="O201" s="71">
        <v>6234.53</v>
      </c>
      <c r="P201" s="71">
        <v>1490</v>
      </c>
      <c r="Q201" s="71">
        <v>1560</v>
      </c>
      <c r="R201" s="125">
        <f>(N201-P201)*G201</f>
        <v>281191.59501999995</v>
      </c>
      <c r="S201" s="72">
        <f>H201*(N201-P201)</f>
        <v>281150.06681999995</v>
      </c>
      <c r="T201" s="125">
        <f t="shared" si="72"/>
        <v>187433.37787999999</v>
      </c>
      <c r="U201" s="72">
        <f t="shared" ref="U201:U232" si="76">(N201-P201)*J201</f>
        <v>187433.37787999999</v>
      </c>
      <c r="V201" s="72">
        <f t="shared" si="73"/>
        <v>105490.11851</v>
      </c>
      <c r="W201" s="72">
        <f t="shared" si="74"/>
        <v>316470.35552999994</v>
      </c>
      <c r="X201" s="72">
        <f t="shared" ref="X201:X234" si="77">S201+U201+V201+W201</f>
        <v>890543.91873999988</v>
      </c>
      <c r="Y201" s="17"/>
      <c r="Z201" s="17"/>
      <c r="AA201" s="17"/>
      <c r="AB201" s="53"/>
      <c r="AC201" s="53"/>
    </row>
    <row r="202" spans="1:29" s="54" customFormat="1" ht="64.5" customHeight="1">
      <c r="A202" s="14" t="s">
        <v>204</v>
      </c>
      <c r="B202" s="15" t="s">
        <v>205</v>
      </c>
      <c r="C202" s="15" t="s">
        <v>192</v>
      </c>
      <c r="D202" s="15" t="s">
        <v>206</v>
      </c>
      <c r="E202" s="15"/>
      <c r="F202" s="15"/>
      <c r="G202" s="109">
        <v>3690.4</v>
      </c>
      <c r="H202" s="16">
        <v>3192.5299999999997</v>
      </c>
      <c r="I202" s="109">
        <v>1845.2</v>
      </c>
      <c r="J202" s="16">
        <v>1986.2660000000001</v>
      </c>
      <c r="K202" s="16">
        <v>738.1</v>
      </c>
      <c r="L202" s="16">
        <v>2952.19</v>
      </c>
      <c r="M202" s="16">
        <f t="shared" si="75"/>
        <v>8869.0860000000011</v>
      </c>
      <c r="N202" s="71">
        <v>4917.6400000000003</v>
      </c>
      <c r="O202" s="71">
        <v>6272.85</v>
      </c>
      <c r="P202" s="71">
        <v>1530</v>
      </c>
      <c r="Q202" s="71">
        <v>1600</v>
      </c>
      <c r="R202" s="125">
        <f>(N202-P202)*G202</f>
        <v>12501746.656000001</v>
      </c>
      <c r="S202" s="72">
        <f t="shared" si="58"/>
        <v>10815142.3292</v>
      </c>
      <c r="T202" s="125">
        <f t="shared" si="72"/>
        <v>6250873.3280000007</v>
      </c>
      <c r="U202" s="72">
        <f t="shared" si="76"/>
        <v>6728754.1522400007</v>
      </c>
      <c r="V202" s="72">
        <f t="shared" si="73"/>
        <v>3449030.5850000004</v>
      </c>
      <c r="W202" s="72">
        <f t="shared" si="74"/>
        <v>13795141.041500002</v>
      </c>
      <c r="X202" s="72">
        <f t="shared" si="77"/>
        <v>34788068.107940003</v>
      </c>
      <c r="Y202" s="17"/>
      <c r="Z202" s="17"/>
      <c r="AA202" s="17"/>
      <c r="AB202" s="53"/>
      <c r="AC202" s="53"/>
    </row>
    <row r="203" spans="1:29" s="54" customFormat="1" ht="64.5" customHeight="1">
      <c r="A203" s="14" t="s">
        <v>216</v>
      </c>
      <c r="B203" s="15" t="s">
        <v>217</v>
      </c>
      <c r="C203" s="15" t="s">
        <v>192</v>
      </c>
      <c r="D203" s="15" t="s">
        <v>411</v>
      </c>
      <c r="E203" s="15" t="s">
        <v>416</v>
      </c>
      <c r="F203" s="15"/>
      <c r="G203" s="109">
        <v>2949.98</v>
      </c>
      <c r="H203" s="16">
        <v>2877.6959999999999</v>
      </c>
      <c r="I203" s="109">
        <v>1539.88</v>
      </c>
      <c r="J203" s="16">
        <v>1537.404</v>
      </c>
      <c r="K203" s="16">
        <v>516.38</v>
      </c>
      <c r="L203" s="16">
        <v>2476.86</v>
      </c>
      <c r="M203" s="16">
        <f t="shared" si="75"/>
        <v>7408.34</v>
      </c>
      <c r="N203" s="71">
        <v>4443.37</v>
      </c>
      <c r="O203" s="71">
        <v>6141.73</v>
      </c>
      <c r="P203" s="71">
        <v>1530</v>
      </c>
      <c r="Q203" s="71">
        <v>1600</v>
      </c>
      <c r="R203" s="125">
        <f t="shared" si="71"/>
        <v>8594383.2325999998</v>
      </c>
      <c r="S203" s="72">
        <f t="shared" si="58"/>
        <v>8383793.1955199996</v>
      </c>
      <c r="T203" s="125">
        <f t="shared" si="72"/>
        <v>4486240.1956000002</v>
      </c>
      <c r="U203" s="72">
        <f t="shared" si="76"/>
        <v>4479026.6914799996</v>
      </c>
      <c r="V203" s="72">
        <f t="shared" si="73"/>
        <v>2345258.5373999998</v>
      </c>
      <c r="W203" s="72">
        <f t="shared" si="74"/>
        <v>11249229.367799999</v>
      </c>
      <c r="X203" s="72">
        <f t="shared" si="77"/>
        <v>26457307.792199999</v>
      </c>
      <c r="Y203" s="17"/>
      <c r="Z203" s="17"/>
      <c r="AA203" s="17"/>
      <c r="AB203" s="53"/>
      <c r="AC203" s="53"/>
    </row>
    <row r="204" spans="1:29" s="54" customFormat="1" ht="64.5" customHeight="1">
      <c r="A204" s="14" t="s">
        <v>218</v>
      </c>
      <c r="B204" s="15" t="s">
        <v>219</v>
      </c>
      <c r="C204" s="15" t="s">
        <v>192</v>
      </c>
      <c r="D204" s="15" t="s">
        <v>38</v>
      </c>
      <c r="E204" s="15" t="s">
        <v>417</v>
      </c>
      <c r="F204" s="15"/>
      <c r="G204" s="109">
        <v>740.64</v>
      </c>
      <c r="H204" s="16">
        <v>781.351</v>
      </c>
      <c r="I204" s="109">
        <v>455.66</v>
      </c>
      <c r="J204" s="16">
        <v>452.94100000000003</v>
      </c>
      <c r="K204" s="16">
        <v>190.01</v>
      </c>
      <c r="L204" s="16">
        <v>661.56</v>
      </c>
      <c r="M204" s="16">
        <f t="shared" si="75"/>
        <v>2085.8620000000001</v>
      </c>
      <c r="N204" s="71">
        <v>5445.9</v>
      </c>
      <c r="O204" s="71">
        <v>6491.96</v>
      </c>
      <c r="P204" s="71">
        <v>1530</v>
      </c>
      <c r="Q204" s="71">
        <v>1600</v>
      </c>
      <c r="R204" s="125">
        <f t="shared" si="71"/>
        <v>2900272.1759999995</v>
      </c>
      <c r="S204" s="72">
        <f t="shared" ref="S204:S234" si="78">H204*(N204-P204)</f>
        <v>3059692.3808999998</v>
      </c>
      <c r="T204" s="125">
        <f t="shared" si="72"/>
        <v>1784318.9939999999</v>
      </c>
      <c r="U204" s="72">
        <f t="shared" si="76"/>
        <v>1773671.6618999999</v>
      </c>
      <c r="V204" s="72">
        <f t="shared" si="73"/>
        <v>929521.31959999993</v>
      </c>
      <c r="W204" s="72">
        <f t="shared" si="74"/>
        <v>3236325.0575999999</v>
      </c>
      <c r="X204" s="72">
        <f t="shared" si="77"/>
        <v>8999210.4199999999</v>
      </c>
      <c r="Y204" s="17"/>
      <c r="Z204" s="17"/>
      <c r="AA204" s="17"/>
      <c r="AB204" s="53"/>
      <c r="AC204" s="53"/>
    </row>
    <row r="205" spans="1:29" s="54" customFormat="1" ht="64.5" customHeight="1">
      <c r="A205" s="14" t="s">
        <v>220</v>
      </c>
      <c r="B205" s="15" t="s">
        <v>221</v>
      </c>
      <c r="C205" s="15" t="s">
        <v>192</v>
      </c>
      <c r="D205" s="15" t="s">
        <v>38</v>
      </c>
      <c r="E205" s="15"/>
      <c r="F205" s="15"/>
      <c r="G205" s="109">
        <v>500</v>
      </c>
      <c r="H205" s="16">
        <v>484.89499999999998</v>
      </c>
      <c r="I205" s="109">
        <v>300</v>
      </c>
      <c r="J205" s="16">
        <v>249.244</v>
      </c>
      <c r="K205" s="16">
        <v>100</v>
      </c>
      <c r="L205" s="16">
        <v>464.11</v>
      </c>
      <c r="M205" s="16">
        <f t="shared" si="75"/>
        <v>1298.249</v>
      </c>
      <c r="N205" s="71">
        <v>6268.95</v>
      </c>
      <c r="O205" s="71">
        <v>6268.95</v>
      </c>
      <c r="P205" s="71">
        <v>1530</v>
      </c>
      <c r="Q205" s="71">
        <v>1600</v>
      </c>
      <c r="R205" s="125">
        <f t="shared" si="71"/>
        <v>2369475</v>
      </c>
      <c r="S205" s="72">
        <f t="shared" si="78"/>
        <v>2297893.1602499997</v>
      </c>
      <c r="T205" s="125">
        <f t="shared" si="72"/>
        <v>1421685</v>
      </c>
      <c r="U205" s="72">
        <f t="shared" si="76"/>
        <v>1181154.8537999999</v>
      </c>
      <c r="V205" s="72">
        <f t="shared" si="73"/>
        <v>466895</v>
      </c>
      <c r="W205" s="72">
        <f t="shared" si="74"/>
        <v>2166906.3845000002</v>
      </c>
      <c r="X205" s="72">
        <f t="shared" si="77"/>
        <v>6112849.39855</v>
      </c>
      <c r="Y205" s="17"/>
      <c r="Z205" s="17"/>
      <c r="AA205" s="17"/>
      <c r="AB205" s="53"/>
      <c r="AC205" s="53"/>
    </row>
    <row r="206" spans="1:29" s="54" customFormat="1" ht="64.5" customHeight="1">
      <c r="A206" s="14" t="s">
        <v>207</v>
      </c>
      <c r="B206" s="15" t="s">
        <v>208</v>
      </c>
      <c r="C206" s="15" t="s">
        <v>192</v>
      </c>
      <c r="D206" s="15" t="s">
        <v>209</v>
      </c>
      <c r="E206" s="15"/>
      <c r="F206" s="15"/>
      <c r="G206" s="109">
        <v>860.11900000000003</v>
      </c>
      <c r="H206" s="16">
        <v>700.65000000000009</v>
      </c>
      <c r="I206" s="109">
        <v>497.07100000000003</v>
      </c>
      <c r="J206" s="16">
        <v>467.1</v>
      </c>
      <c r="K206" s="16">
        <v>246.21</v>
      </c>
      <c r="L206" s="16">
        <v>864.21</v>
      </c>
      <c r="M206" s="16">
        <f t="shared" si="75"/>
        <v>2278.17</v>
      </c>
      <c r="N206" s="71">
        <v>5481.43</v>
      </c>
      <c r="O206" s="71">
        <v>7425.63</v>
      </c>
      <c r="P206" s="71">
        <v>1490</v>
      </c>
      <c r="Q206" s="71">
        <v>1560</v>
      </c>
      <c r="R206" s="125">
        <f>(N206-P206)*G206</f>
        <v>3433104.7801700002</v>
      </c>
      <c r="S206" s="72">
        <f t="shared" si="78"/>
        <v>2796595.4295000006</v>
      </c>
      <c r="T206" s="125">
        <f t="shared" si="72"/>
        <v>1984024.1015300003</v>
      </c>
      <c r="U206" s="72">
        <f t="shared" si="76"/>
        <v>1864396.9530000002</v>
      </c>
      <c r="V206" s="72">
        <f t="shared" si="73"/>
        <v>1444176.7623000001</v>
      </c>
      <c r="W206" s="72">
        <f t="shared" si="74"/>
        <v>5069136.1023000004</v>
      </c>
      <c r="X206" s="72">
        <f t="shared" si="77"/>
        <v>11174305.247099999</v>
      </c>
      <c r="Y206" s="17"/>
      <c r="Z206" s="17"/>
      <c r="AA206" s="17"/>
      <c r="AB206" s="53"/>
      <c r="AC206" s="53"/>
    </row>
    <row r="207" spans="1:29" s="54" customFormat="1" ht="64.5" customHeight="1">
      <c r="A207" s="14" t="s">
        <v>222</v>
      </c>
      <c r="B207" s="15" t="s">
        <v>223</v>
      </c>
      <c r="C207" s="15" t="s">
        <v>192</v>
      </c>
      <c r="D207" s="15" t="s">
        <v>215</v>
      </c>
      <c r="E207" s="15"/>
      <c r="F207" s="15"/>
      <c r="G207" s="109">
        <v>3000.62</v>
      </c>
      <c r="H207" s="16">
        <v>3232.1110000000003</v>
      </c>
      <c r="I207" s="109">
        <v>1800.02</v>
      </c>
      <c r="J207" s="16">
        <v>1773.0250000000001</v>
      </c>
      <c r="K207" s="16">
        <v>632.54999999999995</v>
      </c>
      <c r="L207" s="16">
        <v>2754.91</v>
      </c>
      <c r="M207" s="16">
        <f t="shared" si="75"/>
        <v>8392.5960000000014</v>
      </c>
      <c r="N207" s="71">
        <v>4282.87</v>
      </c>
      <c r="O207" s="71">
        <v>8135.7</v>
      </c>
      <c r="P207" s="71">
        <v>1530</v>
      </c>
      <c r="Q207" s="71">
        <v>1600</v>
      </c>
      <c r="R207" s="125">
        <f t="shared" si="71"/>
        <v>8260316.7793999994</v>
      </c>
      <c r="S207" s="72">
        <f t="shared" si="78"/>
        <v>8897581.4085700009</v>
      </c>
      <c r="T207" s="125">
        <f t="shared" si="72"/>
        <v>4955221.0573999994</v>
      </c>
      <c r="U207" s="72">
        <f t="shared" si="76"/>
        <v>4880907.3317499999</v>
      </c>
      <c r="V207" s="72">
        <f t="shared" si="73"/>
        <v>4134157.0349999997</v>
      </c>
      <c r="W207" s="72">
        <f t="shared" si="74"/>
        <v>18005265.286999997</v>
      </c>
      <c r="X207" s="72">
        <f t="shared" si="77"/>
        <v>35917911.062319994</v>
      </c>
      <c r="Y207" s="17"/>
      <c r="Z207" s="17"/>
      <c r="AA207" s="17"/>
      <c r="AB207" s="53"/>
      <c r="AC207" s="53"/>
    </row>
    <row r="208" spans="1:29" s="54" customFormat="1" ht="64.5" customHeight="1">
      <c r="A208" s="14" t="s">
        <v>222</v>
      </c>
      <c r="B208" s="15" t="s">
        <v>223</v>
      </c>
      <c r="C208" s="15" t="s">
        <v>192</v>
      </c>
      <c r="D208" s="15" t="s">
        <v>224</v>
      </c>
      <c r="E208" s="15"/>
      <c r="F208" s="15"/>
      <c r="G208" s="109">
        <v>1298.32</v>
      </c>
      <c r="H208" s="16">
        <v>1308.088</v>
      </c>
      <c r="I208" s="109">
        <v>780.65</v>
      </c>
      <c r="J208" s="16">
        <v>753.08100000000013</v>
      </c>
      <c r="K208" s="16">
        <v>235.87</v>
      </c>
      <c r="L208" s="16">
        <v>1266.69</v>
      </c>
      <c r="M208" s="16">
        <f t="shared" si="75"/>
        <v>3563.7289999999998</v>
      </c>
      <c r="N208" s="71">
        <v>5968.71</v>
      </c>
      <c r="O208" s="71">
        <v>8778</v>
      </c>
      <c r="P208" s="71">
        <v>1530</v>
      </c>
      <c r="Q208" s="71">
        <v>1600</v>
      </c>
      <c r="R208" s="125">
        <f t="shared" si="71"/>
        <v>5762865.9671999998</v>
      </c>
      <c r="S208" s="72">
        <f t="shared" si="78"/>
        <v>5806223.2864800002</v>
      </c>
      <c r="T208" s="125">
        <f t="shared" si="72"/>
        <v>3465078.9614999997</v>
      </c>
      <c r="U208" s="72">
        <f t="shared" si="76"/>
        <v>3342708.1655100007</v>
      </c>
      <c r="V208" s="72">
        <f t="shared" si="73"/>
        <v>1693074.86</v>
      </c>
      <c r="W208" s="72">
        <f t="shared" si="74"/>
        <v>9092300.8200000003</v>
      </c>
      <c r="X208" s="72">
        <f t="shared" si="77"/>
        <v>19934307.131990001</v>
      </c>
      <c r="Y208" s="17"/>
      <c r="Z208" s="17"/>
      <c r="AA208" s="17"/>
      <c r="AB208" s="53"/>
      <c r="AC208" s="53"/>
    </row>
    <row r="209" spans="1:16143" s="1" customFormat="1" ht="67.5" customHeight="1">
      <c r="A209" s="14" t="s">
        <v>273</v>
      </c>
      <c r="B209" s="15" t="s">
        <v>309</v>
      </c>
      <c r="C209" s="15" t="s">
        <v>192</v>
      </c>
      <c r="D209" s="15" t="s">
        <v>274</v>
      </c>
      <c r="E209" s="15"/>
      <c r="F209" s="15" t="s">
        <v>442</v>
      </c>
      <c r="G209" s="109">
        <v>36.115201425599999</v>
      </c>
      <c r="H209" s="16">
        <v>0</v>
      </c>
      <c r="I209" s="109">
        <f>52.785</f>
        <v>52.784999999999997</v>
      </c>
      <c r="J209" s="16">
        <v>0</v>
      </c>
      <c r="K209" s="16">
        <f>13.937144+52.785+36.115</f>
        <v>102.837144</v>
      </c>
      <c r="L209" s="16">
        <v>55.748576000000007</v>
      </c>
      <c r="M209" s="16">
        <f t="shared" si="75"/>
        <v>158.58572000000001</v>
      </c>
      <c r="N209" s="71">
        <v>2453.5100000000002</v>
      </c>
      <c r="O209" s="71">
        <v>2975.97</v>
      </c>
      <c r="P209" s="71">
        <v>1200</v>
      </c>
      <c r="Q209" s="71">
        <v>1270</v>
      </c>
      <c r="R209" s="125">
        <f t="shared" si="71"/>
        <v>45270.766139003863</v>
      </c>
      <c r="S209" s="72">
        <f t="shared" si="78"/>
        <v>0</v>
      </c>
      <c r="T209" s="125">
        <f t="shared" si="72"/>
        <v>66166.525350000011</v>
      </c>
      <c r="U209" s="72">
        <f t="shared" si="76"/>
        <v>0</v>
      </c>
      <c r="V209" s="72">
        <f>(O209-Q209)*13.937144+(52.785+36.115)*(N209-P209)</f>
        <v>135213.38854968004</v>
      </c>
      <c r="W209" s="72">
        <f t="shared" si="74"/>
        <v>95105.398198719995</v>
      </c>
      <c r="X209" s="72">
        <f t="shared" si="77"/>
        <v>230318.78674840002</v>
      </c>
      <c r="Y209" s="17"/>
      <c r="Z209" s="17"/>
      <c r="AA209" s="17"/>
      <c r="AB209" s="130"/>
      <c r="AC209" s="130"/>
    </row>
    <row r="210" spans="1:16143" s="54" customFormat="1" ht="14.25" customHeight="1">
      <c r="A210" s="14"/>
      <c r="B210" s="15"/>
      <c r="C210" s="15"/>
      <c r="D210" s="15"/>
      <c r="E210" s="15"/>
      <c r="F210" s="15"/>
      <c r="G210" s="109"/>
      <c r="H210" s="29"/>
      <c r="I210" s="109"/>
      <c r="J210" s="29"/>
      <c r="K210" s="29"/>
      <c r="L210" s="29"/>
      <c r="M210" s="16"/>
      <c r="N210" s="86"/>
      <c r="O210" s="86"/>
      <c r="P210" s="86"/>
      <c r="Q210" s="86"/>
      <c r="R210" s="125"/>
      <c r="S210" s="72"/>
      <c r="T210" s="125"/>
      <c r="U210" s="72"/>
      <c r="V210" s="72"/>
      <c r="W210" s="72"/>
      <c r="X210" s="72"/>
      <c r="Y210" s="17"/>
      <c r="Z210" s="17"/>
      <c r="AA210" s="17"/>
      <c r="AB210" s="53"/>
      <c r="AC210" s="53"/>
    </row>
    <row r="211" spans="1:16143" s="54" customFormat="1" ht="51" customHeight="1">
      <c r="A211" s="14" t="s">
        <v>41</v>
      </c>
      <c r="B211" s="15" t="s">
        <v>42</v>
      </c>
      <c r="C211" s="15" t="s">
        <v>225</v>
      </c>
      <c r="D211" s="15" t="s">
        <v>226</v>
      </c>
      <c r="E211" s="15"/>
      <c r="F211" s="15"/>
      <c r="G211" s="109">
        <v>169.23</v>
      </c>
      <c r="H211" s="16">
        <v>171.43899999999999</v>
      </c>
      <c r="I211" s="109">
        <v>84.614999999999995</v>
      </c>
      <c r="J211" s="16">
        <v>73.87299999999999</v>
      </c>
      <c r="K211" s="16">
        <v>22.998000000000001</v>
      </c>
      <c r="L211" s="16">
        <v>141.05699999999999</v>
      </c>
      <c r="M211" s="16">
        <f t="shared" si="75"/>
        <v>409.36699999999996</v>
      </c>
      <c r="N211" s="71">
        <v>5309.71</v>
      </c>
      <c r="O211" s="71">
        <v>6009.18</v>
      </c>
      <c r="P211" s="71">
        <v>1755</v>
      </c>
      <c r="Q211" s="71">
        <v>1825</v>
      </c>
      <c r="R211" s="125">
        <f t="shared" ref="R211:R217" si="79">(N211-P211)*G211</f>
        <v>601563.57329999993</v>
      </c>
      <c r="S211" s="72">
        <f t="shared" si="78"/>
        <v>609415.92768999992</v>
      </c>
      <c r="T211" s="125">
        <f t="shared" ref="T211:T217" si="80">(N211-P211)*I211</f>
        <v>300781.78664999997</v>
      </c>
      <c r="U211" s="72">
        <f t="shared" si="76"/>
        <v>262597.09182999999</v>
      </c>
      <c r="V211" s="72">
        <f t="shared" ref="V211:V217" si="81">(O211-Q211)*K211</f>
        <v>96227.771640000006</v>
      </c>
      <c r="W211" s="72">
        <f t="shared" ref="W211:W217" si="82">(O211-Q211)*L211</f>
        <v>590207.87826000003</v>
      </c>
      <c r="X211" s="72">
        <f t="shared" si="77"/>
        <v>1558448.6694199999</v>
      </c>
      <c r="Y211" s="17"/>
      <c r="Z211" s="17"/>
      <c r="AA211" s="17"/>
      <c r="AB211" s="53"/>
      <c r="AC211" s="53"/>
    </row>
    <row r="212" spans="1:16143" s="54" customFormat="1" ht="51" customHeight="1">
      <c r="A212" s="14" t="s">
        <v>41</v>
      </c>
      <c r="B212" s="15" t="s">
        <v>42</v>
      </c>
      <c r="C212" s="15" t="s">
        <v>225</v>
      </c>
      <c r="D212" s="15" t="s">
        <v>419</v>
      </c>
      <c r="E212" s="15" t="s">
        <v>420</v>
      </c>
      <c r="F212" s="15"/>
      <c r="G212" s="109">
        <v>69.850999999999999</v>
      </c>
      <c r="H212" s="16">
        <v>67.394999999999996</v>
      </c>
      <c r="I212" s="109">
        <v>34.926000000000002</v>
      </c>
      <c r="J212" s="16">
        <v>22.465</v>
      </c>
      <c r="K212" s="16">
        <v>10.506</v>
      </c>
      <c r="L212" s="16">
        <v>64.436999999999998</v>
      </c>
      <c r="M212" s="16">
        <f t="shared" si="75"/>
        <v>164.803</v>
      </c>
      <c r="N212" s="71">
        <v>6506.07</v>
      </c>
      <c r="O212" s="71">
        <v>6506.07</v>
      </c>
      <c r="P212" s="71">
        <v>1755</v>
      </c>
      <c r="Q212" s="71">
        <v>1825</v>
      </c>
      <c r="R212" s="125">
        <f t="shared" si="79"/>
        <v>331866.99056999997</v>
      </c>
      <c r="S212" s="72">
        <f t="shared" si="78"/>
        <v>320198.36264999997</v>
      </c>
      <c r="T212" s="125">
        <f t="shared" si="80"/>
        <v>165935.87082000001</v>
      </c>
      <c r="U212" s="72">
        <f t="shared" si="76"/>
        <v>106732.78754999999</v>
      </c>
      <c r="V212" s="72">
        <f t="shared" si="81"/>
        <v>49179.32142</v>
      </c>
      <c r="W212" s="72">
        <f t="shared" si="82"/>
        <v>301634.10758999997</v>
      </c>
      <c r="X212" s="72">
        <f t="shared" si="77"/>
        <v>777744.57920999988</v>
      </c>
      <c r="Y212" s="17"/>
      <c r="Z212" s="17"/>
      <c r="AA212" s="17"/>
      <c r="AB212" s="53"/>
      <c r="AC212" s="53"/>
    </row>
    <row r="213" spans="1:16143" s="54" customFormat="1" ht="51" customHeight="1">
      <c r="A213" s="14" t="s">
        <v>41</v>
      </c>
      <c r="B213" s="15" t="s">
        <v>42</v>
      </c>
      <c r="C213" s="15" t="s">
        <v>225</v>
      </c>
      <c r="D213" s="15" t="s">
        <v>419</v>
      </c>
      <c r="E213" s="15" t="s">
        <v>421</v>
      </c>
      <c r="F213" s="15"/>
      <c r="G213" s="109">
        <v>124.462</v>
      </c>
      <c r="H213" s="16">
        <v>121.74600000000001</v>
      </c>
      <c r="I213" s="109">
        <v>62.231000000000002</v>
      </c>
      <c r="J213" s="16">
        <v>59.519999999999996</v>
      </c>
      <c r="K213" s="16">
        <v>19.423999999999999</v>
      </c>
      <c r="L213" s="16">
        <v>119.133</v>
      </c>
      <c r="M213" s="16">
        <f t="shared" si="75"/>
        <v>319.82300000000004</v>
      </c>
      <c r="N213" s="71">
        <v>10241.02</v>
      </c>
      <c r="O213" s="71">
        <v>10241.02</v>
      </c>
      <c r="P213" s="71">
        <v>1755</v>
      </c>
      <c r="Q213" s="71">
        <v>1825</v>
      </c>
      <c r="R213" s="125">
        <f t="shared" si="79"/>
        <v>1056187.0212400001</v>
      </c>
      <c r="S213" s="72">
        <f t="shared" si="78"/>
        <v>1033138.9909200001</v>
      </c>
      <c r="T213" s="125">
        <f t="shared" si="80"/>
        <v>528093.51062000007</v>
      </c>
      <c r="U213" s="72">
        <f t="shared" si="76"/>
        <v>505087.91039999999</v>
      </c>
      <c r="V213" s="72">
        <f t="shared" si="81"/>
        <v>163472.77248000001</v>
      </c>
      <c r="W213" s="72">
        <f t="shared" si="82"/>
        <v>1002625.71066</v>
      </c>
      <c r="X213" s="72">
        <f t="shared" si="77"/>
        <v>2704325.3844600003</v>
      </c>
      <c r="Y213" s="17"/>
      <c r="Z213" s="17"/>
      <c r="AA213" s="17"/>
      <c r="AB213" s="53"/>
      <c r="AC213" s="53"/>
    </row>
    <row r="214" spans="1:16143" s="54" customFormat="1" ht="73.5" customHeight="1">
      <c r="A214" s="14" t="s">
        <v>36</v>
      </c>
      <c r="B214" s="15" t="s">
        <v>37</v>
      </c>
      <c r="C214" s="15" t="s">
        <v>225</v>
      </c>
      <c r="D214" s="15" t="s">
        <v>422</v>
      </c>
      <c r="E214" s="15"/>
      <c r="F214" s="15"/>
      <c r="G214" s="109">
        <v>2417.11</v>
      </c>
      <c r="H214" s="16">
        <v>2406.1239999999998</v>
      </c>
      <c r="I214" s="109">
        <v>1221.8399999999999</v>
      </c>
      <c r="J214" s="16">
        <v>1380.174</v>
      </c>
      <c r="K214" s="16">
        <v>401.74</v>
      </c>
      <c r="L214" s="16">
        <v>2310.0100000000002</v>
      </c>
      <c r="M214" s="16">
        <f>H214+J214+K214+L214</f>
        <v>6498.0479999999998</v>
      </c>
      <c r="N214" s="71">
        <v>6367.77</v>
      </c>
      <c r="O214" s="71">
        <v>6367.77</v>
      </c>
      <c r="P214" s="71">
        <v>1666.67</v>
      </c>
      <c r="Q214" s="71">
        <v>1725</v>
      </c>
      <c r="R214" s="125">
        <f t="shared" si="79"/>
        <v>11363075.821000002</v>
      </c>
      <c r="S214" s="72">
        <f t="shared" si="78"/>
        <v>11311429.5364</v>
      </c>
      <c r="T214" s="125">
        <f t="shared" si="80"/>
        <v>5743992.0240000002</v>
      </c>
      <c r="U214" s="72">
        <f t="shared" si="76"/>
        <v>6488335.9914000006</v>
      </c>
      <c r="V214" s="72">
        <f t="shared" si="81"/>
        <v>1865186.4198000003</v>
      </c>
      <c r="W214" s="72">
        <f t="shared" si="82"/>
        <v>10724845.127700003</v>
      </c>
      <c r="X214" s="72">
        <f t="shared" si="77"/>
        <v>30389797.075300001</v>
      </c>
      <c r="Y214" s="17"/>
      <c r="Z214" s="17"/>
      <c r="AA214" s="17"/>
      <c r="AB214" s="53"/>
      <c r="AC214" s="53"/>
    </row>
    <row r="215" spans="1:16143" s="54" customFormat="1" ht="51" customHeight="1">
      <c r="A215" s="14" t="s">
        <v>36</v>
      </c>
      <c r="B215" s="15" t="s">
        <v>37</v>
      </c>
      <c r="C215" s="15" t="s">
        <v>225</v>
      </c>
      <c r="D215" s="15" t="s">
        <v>227</v>
      </c>
      <c r="E215" s="15"/>
      <c r="F215" s="15"/>
      <c r="G215" s="109">
        <v>575.47</v>
      </c>
      <c r="H215" s="16">
        <v>552.63</v>
      </c>
      <c r="I215" s="109">
        <v>290.89999999999998</v>
      </c>
      <c r="J215" s="16">
        <v>322.36700000000002</v>
      </c>
      <c r="K215" s="16">
        <v>95.65</v>
      </c>
      <c r="L215" s="16">
        <v>549.98</v>
      </c>
      <c r="M215" s="16">
        <f t="shared" si="75"/>
        <v>1520.627</v>
      </c>
      <c r="N215" s="71">
        <v>6367.77</v>
      </c>
      <c r="O215" s="71">
        <v>6367.77</v>
      </c>
      <c r="P215" s="71">
        <v>1666.67</v>
      </c>
      <c r="Q215" s="71">
        <v>1725</v>
      </c>
      <c r="R215" s="125">
        <f t="shared" si="79"/>
        <v>2705342.0170000005</v>
      </c>
      <c r="S215" s="72">
        <f t="shared" si="78"/>
        <v>2597968.8930000002</v>
      </c>
      <c r="T215" s="125">
        <f t="shared" si="80"/>
        <v>1367549.99</v>
      </c>
      <c r="U215" s="72">
        <f t="shared" si="76"/>
        <v>1515479.5037000002</v>
      </c>
      <c r="V215" s="72">
        <f t="shared" si="81"/>
        <v>444080.95050000009</v>
      </c>
      <c r="W215" s="72">
        <f t="shared" si="82"/>
        <v>2553430.6446000002</v>
      </c>
      <c r="X215" s="72">
        <f t="shared" si="77"/>
        <v>7110959.9918000009</v>
      </c>
      <c r="Y215" s="17"/>
      <c r="Z215" s="17"/>
      <c r="AA215" s="17"/>
      <c r="AB215" s="53"/>
      <c r="AC215" s="53"/>
    </row>
    <row r="216" spans="1:16143" s="54" customFormat="1" ht="51" customHeight="1">
      <c r="A216" s="14" t="s">
        <v>36</v>
      </c>
      <c r="B216" s="15" t="s">
        <v>37</v>
      </c>
      <c r="C216" s="15" t="s">
        <v>225</v>
      </c>
      <c r="D216" s="15" t="s">
        <v>228</v>
      </c>
      <c r="E216" s="15"/>
      <c r="F216" s="15"/>
      <c r="G216" s="109">
        <v>76.3</v>
      </c>
      <c r="H216" s="16">
        <v>77.792000000000002</v>
      </c>
      <c r="I216" s="109">
        <v>38.57</v>
      </c>
      <c r="J216" s="16">
        <v>43.381999999999998</v>
      </c>
      <c r="K216" s="16">
        <v>12.73</v>
      </c>
      <c r="L216" s="16">
        <v>73.22</v>
      </c>
      <c r="M216" s="16">
        <f t="shared" si="75"/>
        <v>207.124</v>
      </c>
      <c r="N216" s="71">
        <v>6285.46</v>
      </c>
      <c r="O216" s="71">
        <v>6419.55</v>
      </c>
      <c r="P216" s="71">
        <v>1125</v>
      </c>
      <c r="Q216" s="71">
        <v>1191.67</v>
      </c>
      <c r="R216" s="125">
        <f t="shared" si="79"/>
        <v>393743.098</v>
      </c>
      <c r="S216" s="72">
        <f t="shared" si="78"/>
        <v>401442.50432000001</v>
      </c>
      <c r="T216" s="125">
        <f t="shared" si="80"/>
        <v>199038.94219999999</v>
      </c>
      <c r="U216" s="72">
        <f t="shared" si="76"/>
        <v>223871.07571999999</v>
      </c>
      <c r="V216" s="72">
        <f t="shared" si="81"/>
        <v>66550.912400000001</v>
      </c>
      <c r="W216" s="72">
        <f t="shared" si="82"/>
        <v>382785.37359999999</v>
      </c>
      <c r="X216" s="72">
        <f t="shared" si="77"/>
        <v>1074649.86604</v>
      </c>
      <c r="Y216" s="17"/>
      <c r="Z216" s="17"/>
      <c r="AA216" s="17"/>
      <c r="AB216" s="53"/>
      <c r="AC216" s="53"/>
    </row>
    <row r="217" spans="1:16143" s="54" customFormat="1" ht="76.5" customHeight="1">
      <c r="A217" s="14" t="s">
        <v>36</v>
      </c>
      <c r="B217" s="15" t="s">
        <v>37</v>
      </c>
      <c r="C217" s="15" t="s">
        <v>225</v>
      </c>
      <c r="D217" s="15" t="s">
        <v>423</v>
      </c>
      <c r="E217" s="15"/>
      <c r="F217" s="15" t="s">
        <v>418</v>
      </c>
      <c r="G217" s="109">
        <v>1270.5899999999999</v>
      </c>
      <c r="H217" s="16">
        <v>1165.3510000000001</v>
      </c>
      <c r="I217" s="109">
        <v>1021.01</v>
      </c>
      <c r="J217" s="16">
        <v>1779.6099999999997</v>
      </c>
      <c r="K217" s="16">
        <v>297.85000000000002</v>
      </c>
      <c r="L217" s="16">
        <v>1787.08</v>
      </c>
      <c r="M217" s="16">
        <f t="shared" si="75"/>
        <v>5029.8909999999996</v>
      </c>
      <c r="N217" s="71">
        <v>7049.98</v>
      </c>
      <c r="O217" s="71">
        <v>7049.98</v>
      </c>
      <c r="P217" s="71">
        <v>1666.67</v>
      </c>
      <c r="Q217" s="71">
        <v>1725</v>
      </c>
      <c r="R217" s="125">
        <f t="shared" si="79"/>
        <v>6839979.8528999994</v>
      </c>
      <c r="S217" s="72">
        <f t="shared" si="78"/>
        <v>6273445.6918099998</v>
      </c>
      <c r="T217" s="125">
        <f t="shared" si="80"/>
        <v>5496413.3430999992</v>
      </c>
      <c r="U217" s="72">
        <f t="shared" si="76"/>
        <v>9580192.3090999965</v>
      </c>
      <c r="V217" s="72">
        <f t="shared" si="81"/>
        <v>1586045.2930000001</v>
      </c>
      <c r="W217" s="72">
        <f t="shared" si="82"/>
        <v>9516165.2583999988</v>
      </c>
      <c r="X217" s="72">
        <f t="shared" si="77"/>
        <v>26955848.552309997</v>
      </c>
      <c r="Y217" s="17"/>
      <c r="Z217" s="17"/>
      <c r="AA217" s="17"/>
      <c r="AB217" s="53"/>
      <c r="AC217" s="53"/>
    </row>
    <row r="218" spans="1:16143" s="56" customFormat="1" ht="47.25" customHeight="1">
      <c r="A218" s="156" t="s">
        <v>275</v>
      </c>
      <c r="B218" s="157"/>
      <c r="C218" s="157"/>
      <c r="D218" s="158"/>
      <c r="E218" s="83"/>
      <c r="F218" s="83"/>
      <c r="G218" s="111">
        <f t="shared" ref="G218:L218" si="83">SUM(G7:G217)</f>
        <v>1692285.756436863</v>
      </c>
      <c r="H218" s="18">
        <f t="shared" si="83"/>
        <v>1629485.1609999998</v>
      </c>
      <c r="I218" s="111">
        <f t="shared" si="83"/>
        <v>794719.43044242065</v>
      </c>
      <c r="J218" s="18">
        <f>SUM(J7:J217)</f>
        <v>954580.14100000041</v>
      </c>
      <c r="K218" s="18">
        <f t="shared" si="83"/>
        <v>375040.89164101635</v>
      </c>
      <c r="L218" s="18">
        <f t="shared" si="83"/>
        <v>1593516.4895427295</v>
      </c>
      <c r="M218" s="18">
        <f t="shared" si="75"/>
        <v>4552622.6831837455</v>
      </c>
      <c r="N218" s="18"/>
      <c r="O218" s="87"/>
      <c r="P218" s="87"/>
      <c r="Q218" s="87"/>
      <c r="R218" s="127">
        <f>SUM(R7:R217)</f>
        <v>1210487684.5952768</v>
      </c>
      <c r="S218" s="19">
        <f>SUM(S7:S217)</f>
        <v>1202576138.1017194</v>
      </c>
      <c r="T218" s="127">
        <f t="shared" ref="T218:X218" si="84">SUM(T7:T217)</f>
        <v>584326825.05258369</v>
      </c>
      <c r="U218" s="19">
        <f t="shared" si="84"/>
        <v>699637096.41247034</v>
      </c>
      <c r="V218" s="19">
        <f t="shared" si="84"/>
        <v>277753423.57859445</v>
      </c>
      <c r="W218" s="19">
        <f t="shared" si="84"/>
        <v>1295264873.6080995</v>
      </c>
      <c r="X218" s="19">
        <f t="shared" si="84"/>
        <v>3475231531.7008839</v>
      </c>
      <c r="Y218" s="20">
        <v>400400590.06999993</v>
      </c>
      <c r="Z218" s="20">
        <f>W218*0.36</f>
        <v>466295354.49891579</v>
      </c>
      <c r="AA218" s="19">
        <f>X218+Y218-Z218</f>
        <v>3409336767.2719679</v>
      </c>
      <c r="AB218" s="53"/>
      <c r="AC218" s="53"/>
    </row>
    <row r="219" spans="1:16143" s="56" customFormat="1" ht="47.25" customHeight="1">
      <c r="A219" s="154" t="s">
        <v>301</v>
      </c>
      <c r="B219" s="155"/>
      <c r="C219" s="155"/>
      <c r="D219" s="155"/>
      <c r="E219" s="82"/>
      <c r="F219" s="82"/>
      <c r="G219" s="112"/>
      <c r="H219" s="30"/>
      <c r="I219" s="112"/>
      <c r="J219" s="30"/>
      <c r="K219" s="30"/>
      <c r="L219" s="30"/>
      <c r="M219" s="30"/>
      <c r="N219" s="30"/>
      <c r="O219" s="30"/>
      <c r="P219" s="30"/>
      <c r="Q219" s="30"/>
      <c r="R219" s="112"/>
      <c r="S219" s="112"/>
      <c r="T219" s="112"/>
      <c r="U219" s="24"/>
      <c r="V219" s="24"/>
      <c r="W219" s="24"/>
      <c r="X219" s="24"/>
      <c r="Y219" s="24"/>
      <c r="Z219" s="24"/>
      <c r="AA219" s="25"/>
      <c r="AB219" s="53"/>
      <c r="AC219" s="53"/>
    </row>
    <row r="220" spans="1:16143" s="58" customFormat="1" ht="56.25" customHeight="1">
      <c r="A220" s="68">
        <v>2914001089</v>
      </c>
      <c r="B220" s="15" t="s">
        <v>277</v>
      </c>
      <c r="C220" s="15" t="s">
        <v>92</v>
      </c>
      <c r="D220" s="15" t="s">
        <v>278</v>
      </c>
      <c r="E220" s="15"/>
      <c r="F220" s="15"/>
      <c r="G220" s="113">
        <v>77.650000000000006</v>
      </c>
      <c r="H220" s="69">
        <v>61.69</v>
      </c>
      <c r="I220" s="113">
        <v>20.990000000000002</v>
      </c>
      <c r="J220" s="69">
        <v>27.6</v>
      </c>
      <c r="K220" s="69">
        <v>9.0500000000000007</v>
      </c>
      <c r="L220" s="69">
        <v>48.45</v>
      </c>
      <c r="M220" s="16">
        <f t="shared" si="75"/>
        <v>146.79</v>
      </c>
      <c r="N220" s="70">
        <v>7287.55</v>
      </c>
      <c r="O220" s="71">
        <v>13617.66</v>
      </c>
      <c r="P220" s="70">
        <v>1800</v>
      </c>
      <c r="Q220" s="71">
        <v>1880</v>
      </c>
      <c r="R220" s="125">
        <f t="shared" ref="R220:R234" si="85">(N220-P220)*G220</f>
        <v>426108.25750000007</v>
      </c>
      <c r="S220" s="72">
        <f t="shared" si="78"/>
        <v>338526.9595</v>
      </c>
      <c r="T220" s="138">
        <f t="shared" ref="T220:T234" si="86">(N220-P220)*I220</f>
        <v>115183.67450000001</v>
      </c>
      <c r="U220" s="72">
        <f t="shared" si="76"/>
        <v>151456.38</v>
      </c>
      <c r="V220" s="73">
        <f t="shared" ref="V220:V234" si="87">(O220-Q220)*K220</f>
        <v>106225.823</v>
      </c>
      <c r="W220" s="73">
        <f t="shared" ref="W220:W234" si="88">(L220*(O220-Q220))</f>
        <v>568689.62699999998</v>
      </c>
      <c r="X220" s="72">
        <f t="shared" si="77"/>
        <v>1164898.7895</v>
      </c>
      <c r="Y220" s="74"/>
      <c r="Z220" s="75"/>
      <c r="AA220" s="75"/>
      <c r="AB220" s="53"/>
      <c r="AC220" s="53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</row>
    <row r="221" spans="1:16143" s="58" customFormat="1" ht="56.25" customHeight="1">
      <c r="A221" s="68">
        <v>2919003788</v>
      </c>
      <c r="B221" s="15" t="s">
        <v>279</v>
      </c>
      <c r="C221" s="15" t="s">
        <v>139</v>
      </c>
      <c r="D221" s="15" t="s">
        <v>280</v>
      </c>
      <c r="E221" s="15"/>
      <c r="F221" s="15"/>
      <c r="G221" s="114">
        <v>15.561</v>
      </c>
      <c r="H221" s="76">
        <v>15.561</v>
      </c>
      <c r="I221" s="114">
        <v>10.374000000000001</v>
      </c>
      <c r="J221" s="76">
        <v>10.374000000000001</v>
      </c>
      <c r="K221" s="77">
        <f>17.92*0.2*0+5.187</f>
        <v>5.1870000000000003</v>
      </c>
      <c r="L221" s="77">
        <f>17.92*0.8*0+5.187*3</f>
        <v>15.561</v>
      </c>
      <c r="M221" s="16">
        <f t="shared" si="75"/>
        <v>46.683000000000007</v>
      </c>
      <c r="N221" s="70">
        <v>2315.17</v>
      </c>
      <c r="O221" s="71">
        <v>2315.17</v>
      </c>
      <c r="P221" s="70">
        <v>1680</v>
      </c>
      <c r="Q221" s="71">
        <v>1758</v>
      </c>
      <c r="R221" s="125">
        <f t="shared" si="85"/>
        <v>9883.8803700000008</v>
      </c>
      <c r="S221" s="72">
        <f t="shared" si="78"/>
        <v>9883.8803700000008</v>
      </c>
      <c r="T221" s="138">
        <f t="shared" si="86"/>
        <v>6589.2535800000014</v>
      </c>
      <c r="U221" s="72">
        <f t="shared" si="76"/>
        <v>6589.2535800000014</v>
      </c>
      <c r="V221" s="73">
        <f t="shared" si="87"/>
        <v>2890.0407900000005</v>
      </c>
      <c r="W221" s="73">
        <f t="shared" si="88"/>
        <v>8670.122370000001</v>
      </c>
      <c r="X221" s="72">
        <f t="shared" si="77"/>
        <v>28033.297110000003</v>
      </c>
      <c r="Y221" s="78"/>
      <c r="Z221" s="75"/>
      <c r="AA221" s="75"/>
      <c r="AB221" s="53"/>
      <c r="AC221" s="53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9"/>
      <c r="HA221" s="59"/>
      <c r="HB221" s="59"/>
      <c r="HC221" s="59"/>
      <c r="HD221" s="59"/>
      <c r="HE221" s="59"/>
      <c r="HF221" s="59"/>
      <c r="HG221" s="59"/>
      <c r="HH221" s="59"/>
      <c r="HI221" s="59"/>
      <c r="HJ221" s="59"/>
      <c r="HK221" s="59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  <c r="IG221" s="59"/>
      <c r="IH221" s="59"/>
      <c r="II221" s="59"/>
      <c r="IJ221" s="59"/>
      <c r="IK221" s="59"/>
      <c r="IL221" s="59"/>
      <c r="IM221" s="59"/>
      <c r="IN221" s="59"/>
      <c r="IO221" s="59"/>
      <c r="IP221" s="59"/>
      <c r="IQ221" s="59"/>
      <c r="IR221" s="59"/>
      <c r="IS221" s="59"/>
      <c r="IT221" s="59"/>
      <c r="IU221" s="59"/>
      <c r="IV221" s="59"/>
      <c r="IW221" s="59"/>
      <c r="IX221" s="59"/>
      <c r="IY221" s="59"/>
      <c r="IZ221" s="59"/>
      <c r="JA221" s="59"/>
      <c r="JB221" s="59"/>
      <c r="JC221" s="59"/>
      <c r="JD221" s="59"/>
      <c r="JE221" s="59"/>
      <c r="JF221" s="59"/>
      <c r="JG221" s="59"/>
      <c r="JH221" s="59"/>
      <c r="JI221" s="59"/>
      <c r="JJ221" s="59"/>
      <c r="JK221" s="59"/>
      <c r="JL221" s="59"/>
      <c r="JM221" s="59"/>
      <c r="JN221" s="59"/>
      <c r="JO221" s="59"/>
      <c r="JP221" s="59"/>
      <c r="JQ221" s="59"/>
      <c r="JR221" s="59"/>
      <c r="JS221" s="59"/>
      <c r="JT221" s="59"/>
      <c r="JU221" s="59"/>
      <c r="JV221" s="59"/>
      <c r="JW221" s="59"/>
      <c r="JX221" s="59"/>
      <c r="JY221" s="59"/>
      <c r="JZ221" s="59"/>
      <c r="KA221" s="59"/>
      <c r="KB221" s="59"/>
      <c r="KC221" s="59"/>
      <c r="KD221" s="59"/>
      <c r="KE221" s="59"/>
      <c r="KF221" s="59"/>
      <c r="KG221" s="59"/>
      <c r="KH221" s="59"/>
      <c r="KI221" s="59"/>
      <c r="KJ221" s="59"/>
      <c r="KK221" s="59"/>
      <c r="KL221" s="59"/>
      <c r="KM221" s="59"/>
      <c r="KN221" s="59"/>
      <c r="KO221" s="59"/>
      <c r="KP221" s="59"/>
      <c r="KQ221" s="59"/>
      <c r="KR221" s="59"/>
      <c r="KS221" s="59"/>
      <c r="KT221" s="59"/>
      <c r="KU221" s="59"/>
      <c r="KV221" s="59"/>
      <c r="KW221" s="59"/>
      <c r="KX221" s="59"/>
      <c r="KY221" s="59"/>
      <c r="KZ221" s="59"/>
      <c r="LA221" s="59"/>
      <c r="LB221" s="59"/>
      <c r="LC221" s="59"/>
      <c r="LD221" s="59"/>
      <c r="LE221" s="59"/>
      <c r="LF221" s="59"/>
      <c r="LG221" s="59"/>
      <c r="LH221" s="59"/>
      <c r="LI221" s="59"/>
      <c r="LJ221" s="59"/>
      <c r="LK221" s="59"/>
      <c r="LL221" s="59"/>
      <c r="LM221" s="59"/>
      <c r="LN221" s="59"/>
      <c r="LO221" s="59"/>
      <c r="LP221" s="59"/>
      <c r="LQ221" s="59"/>
      <c r="LR221" s="59"/>
      <c r="LS221" s="59"/>
      <c r="LT221" s="59"/>
      <c r="LU221" s="59"/>
      <c r="LV221" s="59"/>
      <c r="LW221" s="59"/>
      <c r="LX221" s="59"/>
      <c r="LY221" s="59"/>
      <c r="LZ221" s="59"/>
      <c r="MA221" s="59"/>
      <c r="MB221" s="59"/>
      <c r="MC221" s="59"/>
      <c r="MD221" s="59"/>
      <c r="ME221" s="59"/>
      <c r="MF221" s="59"/>
      <c r="MG221" s="59"/>
      <c r="MH221" s="59"/>
      <c r="MI221" s="59"/>
      <c r="MJ221" s="59"/>
      <c r="MK221" s="59"/>
      <c r="ML221" s="59"/>
      <c r="MM221" s="59"/>
      <c r="MN221" s="59"/>
      <c r="MO221" s="59"/>
      <c r="MP221" s="59"/>
      <c r="MQ221" s="59"/>
      <c r="MR221" s="59"/>
      <c r="MS221" s="59"/>
      <c r="MT221" s="59"/>
      <c r="MU221" s="59"/>
      <c r="MV221" s="59"/>
      <c r="MW221" s="59"/>
      <c r="MX221" s="59"/>
      <c r="MY221" s="59"/>
      <c r="MZ221" s="59"/>
      <c r="NA221" s="59"/>
      <c r="NB221" s="59"/>
      <c r="NC221" s="59"/>
      <c r="ND221" s="59"/>
      <c r="NE221" s="59"/>
      <c r="NF221" s="59"/>
      <c r="NG221" s="59"/>
      <c r="NH221" s="59"/>
      <c r="NI221" s="59"/>
      <c r="NJ221" s="59"/>
      <c r="NK221" s="59"/>
      <c r="NL221" s="59"/>
      <c r="NM221" s="59"/>
      <c r="NN221" s="59"/>
      <c r="NO221" s="59"/>
      <c r="NP221" s="59"/>
      <c r="NQ221" s="59"/>
      <c r="NR221" s="59"/>
      <c r="NS221" s="59"/>
      <c r="NT221" s="59"/>
      <c r="NU221" s="59"/>
      <c r="NV221" s="59"/>
      <c r="NW221" s="59"/>
      <c r="NX221" s="59"/>
      <c r="NY221" s="59"/>
      <c r="NZ221" s="59"/>
      <c r="OA221" s="59"/>
      <c r="OB221" s="59"/>
      <c r="OC221" s="59"/>
      <c r="OD221" s="59"/>
      <c r="OE221" s="59"/>
      <c r="OF221" s="59"/>
      <c r="OG221" s="59"/>
      <c r="OH221" s="59"/>
      <c r="OI221" s="59"/>
      <c r="OJ221" s="59"/>
      <c r="OK221" s="59"/>
      <c r="OL221" s="59"/>
      <c r="OM221" s="59"/>
      <c r="ON221" s="59"/>
      <c r="OO221" s="59"/>
      <c r="OP221" s="59"/>
      <c r="OQ221" s="59"/>
      <c r="OR221" s="59"/>
      <c r="OS221" s="59"/>
      <c r="OT221" s="59"/>
      <c r="OU221" s="59"/>
      <c r="OV221" s="59"/>
      <c r="OW221" s="59"/>
      <c r="OX221" s="59"/>
      <c r="OY221" s="59"/>
      <c r="OZ221" s="59"/>
      <c r="PA221" s="59"/>
      <c r="PB221" s="59"/>
      <c r="PC221" s="59"/>
      <c r="PD221" s="59"/>
      <c r="PE221" s="59"/>
      <c r="PF221" s="59"/>
      <c r="PG221" s="59"/>
      <c r="PH221" s="59"/>
      <c r="PI221" s="59"/>
      <c r="PJ221" s="59"/>
      <c r="PK221" s="59"/>
      <c r="PL221" s="59"/>
      <c r="PM221" s="59"/>
      <c r="PN221" s="59"/>
      <c r="PO221" s="59"/>
      <c r="PP221" s="59"/>
      <c r="PQ221" s="59"/>
      <c r="PR221" s="59"/>
      <c r="PS221" s="59"/>
      <c r="PT221" s="59"/>
      <c r="PU221" s="59"/>
      <c r="PV221" s="59"/>
      <c r="PW221" s="59"/>
      <c r="PX221" s="59"/>
      <c r="PY221" s="59"/>
      <c r="PZ221" s="59"/>
      <c r="QA221" s="59"/>
      <c r="QB221" s="59"/>
      <c r="QC221" s="59"/>
      <c r="QD221" s="59"/>
      <c r="QE221" s="59"/>
      <c r="QF221" s="59"/>
      <c r="QG221" s="59"/>
      <c r="QH221" s="59"/>
      <c r="QI221" s="59"/>
      <c r="QJ221" s="59"/>
      <c r="QK221" s="59"/>
      <c r="QL221" s="59"/>
      <c r="QM221" s="59"/>
      <c r="QN221" s="59"/>
      <c r="QO221" s="59"/>
      <c r="QP221" s="59"/>
      <c r="QQ221" s="59"/>
      <c r="QR221" s="59"/>
      <c r="QS221" s="59"/>
      <c r="QT221" s="59"/>
      <c r="QU221" s="59"/>
      <c r="QV221" s="59"/>
      <c r="QW221" s="59"/>
      <c r="QX221" s="59"/>
      <c r="QY221" s="59"/>
      <c r="QZ221" s="59"/>
      <c r="RA221" s="59"/>
      <c r="RB221" s="59"/>
      <c r="RC221" s="59"/>
      <c r="RD221" s="59"/>
      <c r="RE221" s="59"/>
      <c r="RF221" s="59"/>
      <c r="RG221" s="59"/>
      <c r="RH221" s="59"/>
      <c r="RI221" s="59"/>
      <c r="RJ221" s="59"/>
      <c r="RK221" s="59"/>
      <c r="RL221" s="59"/>
      <c r="RM221" s="59"/>
      <c r="RN221" s="59"/>
      <c r="RO221" s="59"/>
      <c r="RP221" s="59"/>
      <c r="RQ221" s="59"/>
      <c r="RR221" s="59"/>
      <c r="RS221" s="59"/>
      <c r="RT221" s="59"/>
      <c r="RU221" s="59"/>
      <c r="RV221" s="59"/>
      <c r="RW221" s="59"/>
      <c r="RX221" s="59"/>
      <c r="RY221" s="59"/>
      <c r="RZ221" s="59"/>
      <c r="SA221" s="59"/>
      <c r="SB221" s="59"/>
      <c r="SC221" s="59"/>
      <c r="SD221" s="59"/>
      <c r="SE221" s="59"/>
      <c r="SF221" s="59"/>
      <c r="SG221" s="59"/>
      <c r="SH221" s="59"/>
      <c r="SI221" s="59"/>
      <c r="SJ221" s="59"/>
      <c r="SK221" s="59"/>
      <c r="SL221" s="59"/>
      <c r="SM221" s="59"/>
      <c r="SN221" s="59"/>
      <c r="SO221" s="59"/>
      <c r="SP221" s="59"/>
      <c r="SQ221" s="59"/>
      <c r="SR221" s="59"/>
      <c r="SS221" s="59"/>
      <c r="ST221" s="59"/>
      <c r="SU221" s="59"/>
      <c r="SV221" s="59"/>
      <c r="SW221" s="59"/>
      <c r="SX221" s="59"/>
      <c r="SY221" s="59"/>
      <c r="SZ221" s="59"/>
      <c r="TA221" s="59"/>
      <c r="TB221" s="59"/>
      <c r="TC221" s="59"/>
      <c r="TD221" s="59"/>
      <c r="TE221" s="59"/>
      <c r="TF221" s="59"/>
      <c r="TG221" s="59"/>
      <c r="TH221" s="59"/>
      <c r="TI221" s="59"/>
      <c r="TJ221" s="59"/>
      <c r="TK221" s="59"/>
      <c r="TL221" s="59"/>
      <c r="TM221" s="59"/>
      <c r="TN221" s="59"/>
      <c r="TO221" s="59"/>
      <c r="TP221" s="59"/>
      <c r="TQ221" s="59"/>
      <c r="TR221" s="59"/>
      <c r="TS221" s="59"/>
      <c r="TT221" s="59"/>
      <c r="TU221" s="59"/>
      <c r="TV221" s="59"/>
      <c r="TW221" s="59"/>
      <c r="TX221" s="59"/>
      <c r="TY221" s="59"/>
      <c r="TZ221" s="59"/>
      <c r="UA221" s="59"/>
      <c r="UB221" s="59"/>
      <c r="UC221" s="59"/>
      <c r="UD221" s="59"/>
      <c r="UE221" s="59"/>
      <c r="UF221" s="59"/>
      <c r="UG221" s="59"/>
      <c r="UH221" s="59"/>
      <c r="UI221" s="59"/>
      <c r="UJ221" s="59"/>
      <c r="UK221" s="59"/>
      <c r="UL221" s="59"/>
      <c r="UM221" s="59"/>
      <c r="UN221" s="59"/>
      <c r="UO221" s="59"/>
      <c r="UP221" s="59"/>
      <c r="UQ221" s="59"/>
      <c r="UR221" s="59"/>
      <c r="US221" s="59"/>
      <c r="UT221" s="59"/>
      <c r="UU221" s="59"/>
      <c r="UV221" s="59"/>
      <c r="UW221" s="59"/>
      <c r="UX221" s="59"/>
      <c r="UY221" s="59"/>
      <c r="UZ221" s="59"/>
      <c r="VA221" s="59"/>
      <c r="VB221" s="59"/>
      <c r="VC221" s="59"/>
      <c r="VD221" s="59"/>
      <c r="VE221" s="59"/>
      <c r="VF221" s="59"/>
      <c r="VG221" s="59"/>
      <c r="VH221" s="59"/>
      <c r="VI221" s="59"/>
      <c r="VJ221" s="59"/>
      <c r="VK221" s="59"/>
      <c r="VL221" s="59"/>
      <c r="VM221" s="59"/>
      <c r="VN221" s="59"/>
      <c r="VO221" s="59"/>
      <c r="VP221" s="59"/>
      <c r="VQ221" s="59"/>
      <c r="VR221" s="59"/>
      <c r="VS221" s="59"/>
      <c r="VT221" s="59"/>
      <c r="VU221" s="59"/>
      <c r="VV221" s="59"/>
      <c r="VW221" s="59"/>
      <c r="VX221" s="59"/>
      <c r="VY221" s="59"/>
      <c r="VZ221" s="59"/>
      <c r="WA221" s="59"/>
      <c r="WB221" s="59"/>
      <c r="WC221" s="59"/>
      <c r="WD221" s="59"/>
      <c r="WE221" s="59"/>
      <c r="WF221" s="59"/>
      <c r="WG221" s="59"/>
      <c r="WH221" s="59"/>
      <c r="WI221" s="59"/>
      <c r="WJ221" s="59"/>
      <c r="WK221" s="59"/>
      <c r="WL221" s="59"/>
      <c r="WM221" s="59"/>
      <c r="WN221" s="59"/>
      <c r="WO221" s="59"/>
      <c r="WP221" s="59"/>
      <c r="WQ221" s="59"/>
      <c r="WR221" s="59"/>
      <c r="WS221" s="59"/>
      <c r="WT221" s="59"/>
      <c r="WU221" s="59"/>
      <c r="WV221" s="59"/>
      <c r="WW221" s="59"/>
      <c r="WX221" s="59"/>
      <c r="WY221" s="59"/>
      <c r="WZ221" s="59"/>
      <c r="XA221" s="59"/>
      <c r="XB221" s="59"/>
      <c r="XC221" s="59"/>
      <c r="XD221" s="59"/>
      <c r="XE221" s="59"/>
      <c r="XF221" s="59"/>
      <c r="XG221" s="59"/>
      <c r="XH221" s="59"/>
      <c r="XI221" s="59"/>
      <c r="XJ221" s="59"/>
      <c r="XK221" s="59"/>
      <c r="XL221" s="59"/>
      <c r="XM221" s="59"/>
      <c r="XN221" s="59"/>
      <c r="XO221" s="59"/>
      <c r="XP221" s="59"/>
      <c r="XQ221" s="59"/>
      <c r="XR221" s="59"/>
      <c r="XS221" s="59"/>
      <c r="XT221" s="59"/>
      <c r="XU221" s="59"/>
      <c r="XV221" s="59"/>
      <c r="XW221" s="59"/>
      <c r="XX221" s="59"/>
      <c r="XY221" s="59"/>
      <c r="XZ221" s="59"/>
      <c r="YA221" s="59"/>
      <c r="YB221" s="59"/>
      <c r="YC221" s="59"/>
      <c r="YD221" s="59"/>
      <c r="YE221" s="59"/>
      <c r="YF221" s="59"/>
      <c r="YG221" s="59"/>
      <c r="YH221" s="59"/>
      <c r="YI221" s="59"/>
      <c r="YJ221" s="59"/>
      <c r="YK221" s="59"/>
      <c r="YL221" s="59"/>
      <c r="YM221" s="59"/>
      <c r="YN221" s="59"/>
      <c r="YO221" s="59"/>
      <c r="YP221" s="59"/>
      <c r="YQ221" s="59"/>
      <c r="YR221" s="59"/>
      <c r="YS221" s="59"/>
      <c r="YT221" s="59"/>
      <c r="YU221" s="59"/>
      <c r="YV221" s="59"/>
      <c r="YW221" s="59"/>
      <c r="YX221" s="59"/>
      <c r="YY221" s="59"/>
      <c r="YZ221" s="59"/>
      <c r="ZA221" s="59"/>
      <c r="ZB221" s="59"/>
      <c r="ZC221" s="59"/>
      <c r="ZD221" s="59"/>
      <c r="ZE221" s="59"/>
      <c r="ZF221" s="59"/>
      <c r="ZG221" s="59"/>
      <c r="ZH221" s="59"/>
      <c r="ZI221" s="59"/>
      <c r="ZJ221" s="59"/>
      <c r="ZK221" s="59"/>
      <c r="ZL221" s="59"/>
      <c r="ZM221" s="59"/>
      <c r="ZN221" s="59"/>
      <c r="ZO221" s="59"/>
      <c r="ZP221" s="59"/>
      <c r="ZQ221" s="59"/>
      <c r="ZR221" s="59"/>
      <c r="ZS221" s="59"/>
      <c r="ZT221" s="59"/>
      <c r="ZU221" s="59"/>
      <c r="ZV221" s="59"/>
      <c r="ZW221" s="59"/>
      <c r="ZX221" s="59"/>
      <c r="ZY221" s="59"/>
      <c r="ZZ221" s="59"/>
      <c r="AAA221" s="59"/>
      <c r="AAB221" s="59"/>
      <c r="AAC221" s="59"/>
      <c r="AAD221" s="59"/>
      <c r="AAE221" s="59"/>
      <c r="AAF221" s="59"/>
      <c r="AAG221" s="59"/>
      <c r="AAH221" s="59"/>
      <c r="AAI221" s="59"/>
      <c r="AAJ221" s="59"/>
      <c r="AAK221" s="59"/>
      <c r="AAL221" s="59"/>
      <c r="AAM221" s="59"/>
      <c r="AAN221" s="59"/>
      <c r="AAO221" s="59"/>
      <c r="AAP221" s="59"/>
      <c r="AAQ221" s="59"/>
      <c r="AAR221" s="59"/>
      <c r="AAS221" s="59"/>
      <c r="AAT221" s="59"/>
      <c r="AAU221" s="59"/>
      <c r="AAV221" s="59"/>
      <c r="AAW221" s="59"/>
      <c r="AAX221" s="59"/>
      <c r="AAY221" s="59"/>
      <c r="AAZ221" s="59"/>
      <c r="ABA221" s="59"/>
      <c r="ABB221" s="59"/>
      <c r="ABC221" s="59"/>
      <c r="ABD221" s="59"/>
      <c r="ABE221" s="59"/>
      <c r="ABF221" s="59"/>
      <c r="ABG221" s="59"/>
      <c r="ABH221" s="59"/>
      <c r="ABI221" s="59"/>
      <c r="ABJ221" s="59"/>
      <c r="ABK221" s="59"/>
      <c r="ABL221" s="59"/>
      <c r="ABM221" s="59"/>
      <c r="ABN221" s="59"/>
      <c r="ABO221" s="59"/>
      <c r="ABP221" s="59"/>
      <c r="ABQ221" s="59"/>
      <c r="ABR221" s="59"/>
      <c r="ABS221" s="59"/>
      <c r="ABT221" s="59"/>
      <c r="ABU221" s="59"/>
      <c r="ABV221" s="59"/>
      <c r="ABW221" s="59"/>
      <c r="ABX221" s="59"/>
      <c r="ABY221" s="59"/>
      <c r="ABZ221" s="59"/>
      <c r="ACA221" s="59"/>
      <c r="ACB221" s="59"/>
      <c r="ACC221" s="59"/>
      <c r="ACD221" s="59"/>
      <c r="ACE221" s="59"/>
      <c r="ACF221" s="59"/>
      <c r="ACG221" s="59"/>
      <c r="ACH221" s="59"/>
      <c r="ACI221" s="59"/>
      <c r="ACJ221" s="59"/>
      <c r="ACK221" s="59"/>
      <c r="ACL221" s="59"/>
      <c r="ACM221" s="59"/>
      <c r="ACN221" s="59"/>
      <c r="ACO221" s="59"/>
      <c r="ACP221" s="59"/>
      <c r="ACQ221" s="59"/>
      <c r="ACR221" s="59"/>
      <c r="ACS221" s="59"/>
      <c r="ACT221" s="59"/>
      <c r="ACU221" s="59"/>
      <c r="ACV221" s="59"/>
      <c r="ACW221" s="59"/>
      <c r="ACX221" s="59"/>
      <c r="ACY221" s="59"/>
      <c r="ACZ221" s="59"/>
      <c r="ADA221" s="59"/>
      <c r="ADB221" s="59"/>
      <c r="ADC221" s="59"/>
      <c r="ADD221" s="59"/>
      <c r="ADE221" s="59"/>
      <c r="ADF221" s="59"/>
      <c r="ADG221" s="59"/>
      <c r="ADH221" s="59"/>
      <c r="ADI221" s="59"/>
      <c r="ADJ221" s="59"/>
      <c r="ADK221" s="59"/>
      <c r="ADL221" s="59"/>
      <c r="ADM221" s="59"/>
      <c r="ADN221" s="59"/>
      <c r="ADO221" s="59"/>
      <c r="ADP221" s="59"/>
      <c r="ADQ221" s="59"/>
      <c r="ADR221" s="59"/>
      <c r="ADS221" s="59"/>
      <c r="ADT221" s="59"/>
      <c r="ADU221" s="59"/>
      <c r="ADV221" s="59"/>
      <c r="ADW221" s="59"/>
      <c r="ADX221" s="59"/>
      <c r="ADY221" s="59"/>
      <c r="ADZ221" s="59"/>
      <c r="AEA221" s="59"/>
      <c r="AEB221" s="59"/>
      <c r="AEC221" s="59"/>
      <c r="AED221" s="59"/>
      <c r="AEE221" s="59"/>
      <c r="AEF221" s="59"/>
      <c r="AEG221" s="59"/>
      <c r="AEH221" s="59"/>
      <c r="AEI221" s="59"/>
      <c r="AEJ221" s="59"/>
      <c r="AEK221" s="59"/>
      <c r="AEL221" s="59"/>
      <c r="AEM221" s="59"/>
      <c r="AEN221" s="59"/>
      <c r="AEO221" s="59"/>
      <c r="AEP221" s="59"/>
      <c r="AEQ221" s="59"/>
      <c r="AER221" s="59"/>
      <c r="AES221" s="59"/>
      <c r="AET221" s="59"/>
      <c r="AEU221" s="59"/>
      <c r="AEV221" s="59"/>
      <c r="AEW221" s="59"/>
      <c r="AEX221" s="59"/>
      <c r="AEY221" s="59"/>
      <c r="AEZ221" s="59"/>
      <c r="AFA221" s="59"/>
      <c r="AFB221" s="59"/>
      <c r="AFC221" s="59"/>
      <c r="AFD221" s="59"/>
      <c r="AFE221" s="59"/>
      <c r="AFF221" s="59"/>
      <c r="AFG221" s="59"/>
      <c r="AFH221" s="59"/>
      <c r="AFI221" s="59"/>
      <c r="AFJ221" s="59"/>
      <c r="AFK221" s="59"/>
      <c r="AFL221" s="59"/>
      <c r="AFM221" s="59"/>
      <c r="AFN221" s="59"/>
      <c r="AFO221" s="59"/>
      <c r="AFP221" s="59"/>
      <c r="AFQ221" s="59"/>
      <c r="AFR221" s="59"/>
      <c r="AFS221" s="59"/>
      <c r="AFT221" s="59"/>
      <c r="AFU221" s="59"/>
      <c r="AFV221" s="59"/>
      <c r="AFW221" s="59"/>
      <c r="AFX221" s="59"/>
      <c r="AFY221" s="59"/>
      <c r="AFZ221" s="59"/>
      <c r="AGA221" s="59"/>
      <c r="AGB221" s="59"/>
      <c r="AGC221" s="59"/>
      <c r="AGD221" s="59"/>
      <c r="AGE221" s="59"/>
      <c r="AGF221" s="59"/>
      <c r="AGG221" s="59"/>
      <c r="AGH221" s="59"/>
      <c r="AGI221" s="59"/>
      <c r="AGJ221" s="59"/>
      <c r="AGK221" s="59"/>
      <c r="AGL221" s="59"/>
      <c r="AGM221" s="59"/>
      <c r="AGN221" s="59"/>
      <c r="AGO221" s="59"/>
      <c r="AGP221" s="59"/>
      <c r="AGQ221" s="59"/>
      <c r="AGR221" s="59"/>
      <c r="AGS221" s="59"/>
      <c r="AGT221" s="59"/>
      <c r="AGU221" s="59"/>
      <c r="AGV221" s="59"/>
      <c r="AGW221" s="59"/>
      <c r="AGX221" s="59"/>
      <c r="AGY221" s="59"/>
      <c r="AGZ221" s="59"/>
      <c r="AHA221" s="59"/>
      <c r="AHB221" s="59"/>
      <c r="AHC221" s="59"/>
      <c r="AHD221" s="59"/>
      <c r="AHE221" s="59"/>
      <c r="AHF221" s="59"/>
      <c r="AHG221" s="59"/>
      <c r="AHH221" s="59"/>
      <c r="AHI221" s="59"/>
      <c r="AHJ221" s="59"/>
      <c r="AHK221" s="59"/>
      <c r="AHL221" s="59"/>
      <c r="AHM221" s="59"/>
      <c r="AHN221" s="59"/>
      <c r="AHO221" s="59"/>
      <c r="AHP221" s="59"/>
      <c r="AHQ221" s="59"/>
      <c r="AHR221" s="59"/>
      <c r="AHS221" s="59"/>
      <c r="AHT221" s="59"/>
      <c r="AHU221" s="59"/>
      <c r="AHV221" s="59"/>
      <c r="AHW221" s="59"/>
      <c r="AHX221" s="59"/>
      <c r="AHY221" s="59"/>
      <c r="AHZ221" s="59"/>
      <c r="AIA221" s="59"/>
      <c r="AIB221" s="59"/>
      <c r="AIC221" s="59"/>
      <c r="AID221" s="59"/>
      <c r="AIE221" s="59"/>
      <c r="AIF221" s="59"/>
      <c r="AIG221" s="59"/>
      <c r="AIH221" s="59"/>
      <c r="AII221" s="59"/>
      <c r="AIJ221" s="59"/>
      <c r="AIK221" s="59"/>
      <c r="AIL221" s="59"/>
      <c r="AIM221" s="59"/>
      <c r="AIN221" s="59"/>
      <c r="AIO221" s="59"/>
      <c r="AIP221" s="59"/>
      <c r="AIQ221" s="59"/>
      <c r="AIR221" s="59"/>
      <c r="AIS221" s="59"/>
      <c r="AIT221" s="59"/>
      <c r="AIU221" s="59"/>
      <c r="AIV221" s="59"/>
      <c r="AIW221" s="59"/>
      <c r="AIX221" s="59"/>
      <c r="AIY221" s="59"/>
      <c r="AIZ221" s="59"/>
      <c r="AJA221" s="59"/>
      <c r="AJB221" s="59"/>
      <c r="AJC221" s="59"/>
      <c r="AJD221" s="59"/>
      <c r="AJE221" s="59"/>
      <c r="AJF221" s="59"/>
      <c r="AJG221" s="59"/>
      <c r="AJH221" s="59"/>
      <c r="AJI221" s="59"/>
      <c r="AJJ221" s="59"/>
      <c r="AJK221" s="59"/>
      <c r="AJL221" s="59"/>
      <c r="AJM221" s="59"/>
      <c r="AJN221" s="59"/>
      <c r="AJO221" s="59"/>
      <c r="AJP221" s="59"/>
      <c r="AJQ221" s="59"/>
      <c r="AJR221" s="59"/>
      <c r="AJS221" s="59"/>
      <c r="AJT221" s="59"/>
      <c r="AJU221" s="59"/>
      <c r="AJV221" s="59"/>
      <c r="AJW221" s="59"/>
      <c r="AJX221" s="59"/>
      <c r="AJY221" s="59"/>
      <c r="AJZ221" s="59"/>
      <c r="AKA221" s="59"/>
      <c r="AKB221" s="59"/>
      <c r="AKC221" s="59"/>
      <c r="AKD221" s="59"/>
      <c r="AKE221" s="59"/>
      <c r="AKF221" s="59"/>
      <c r="AKG221" s="59"/>
      <c r="AKH221" s="59"/>
      <c r="AKI221" s="59"/>
      <c r="AKJ221" s="59"/>
      <c r="AKK221" s="59"/>
      <c r="AKL221" s="59"/>
      <c r="AKM221" s="59"/>
      <c r="AKN221" s="59"/>
      <c r="AKO221" s="59"/>
      <c r="AKP221" s="59"/>
      <c r="AKQ221" s="59"/>
      <c r="AKR221" s="59"/>
      <c r="AKS221" s="59"/>
      <c r="AKT221" s="59"/>
      <c r="AKU221" s="59"/>
      <c r="AKV221" s="59"/>
      <c r="AKW221" s="59"/>
      <c r="AKX221" s="59"/>
      <c r="AKY221" s="59"/>
      <c r="AKZ221" s="59"/>
      <c r="ALA221" s="59"/>
      <c r="ALB221" s="59"/>
      <c r="ALC221" s="59"/>
      <c r="ALD221" s="59"/>
      <c r="ALE221" s="59"/>
      <c r="ALF221" s="59"/>
      <c r="ALG221" s="59"/>
      <c r="ALH221" s="59"/>
      <c r="ALI221" s="59"/>
      <c r="ALJ221" s="59"/>
      <c r="ALK221" s="59"/>
      <c r="ALL221" s="59"/>
      <c r="ALM221" s="59"/>
      <c r="ALN221" s="59"/>
      <c r="ALO221" s="59"/>
      <c r="ALP221" s="59"/>
      <c r="ALQ221" s="59"/>
      <c r="ALR221" s="59"/>
      <c r="ALS221" s="59"/>
      <c r="ALT221" s="59"/>
      <c r="ALU221" s="59"/>
      <c r="ALV221" s="59"/>
      <c r="ALW221" s="59"/>
      <c r="ALX221" s="59"/>
      <c r="ALY221" s="59"/>
      <c r="ALZ221" s="59"/>
      <c r="AMA221" s="59"/>
      <c r="AMB221" s="59"/>
      <c r="AMC221" s="59"/>
      <c r="AMD221" s="59"/>
      <c r="AME221" s="59"/>
      <c r="AMF221" s="59"/>
      <c r="AMG221" s="59"/>
      <c r="AMH221" s="59"/>
      <c r="AMI221" s="59"/>
      <c r="AMJ221" s="59"/>
      <c r="AMK221" s="59"/>
      <c r="AML221" s="59"/>
      <c r="AMM221" s="59"/>
      <c r="AMN221" s="59"/>
      <c r="AMO221" s="59"/>
      <c r="AMP221" s="59"/>
      <c r="AMQ221" s="59"/>
      <c r="AMR221" s="59"/>
      <c r="AMS221" s="59"/>
      <c r="AMT221" s="59"/>
      <c r="AMU221" s="59"/>
      <c r="AMV221" s="59"/>
      <c r="AMW221" s="59"/>
      <c r="AMX221" s="59"/>
      <c r="AMY221" s="59"/>
      <c r="AMZ221" s="59"/>
      <c r="ANA221" s="59"/>
      <c r="ANB221" s="59"/>
      <c r="ANC221" s="59"/>
      <c r="AND221" s="59"/>
      <c r="ANE221" s="59"/>
      <c r="ANF221" s="59"/>
      <c r="ANG221" s="59"/>
      <c r="ANH221" s="59"/>
      <c r="ANI221" s="59"/>
      <c r="ANJ221" s="59"/>
      <c r="ANK221" s="59"/>
      <c r="ANL221" s="59"/>
      <c r="ANM221" s="59"/>
      <c r="ANN221" s="59"/>
      <c r="ANO221" s="59"/>
      <c r="ANP221" s="59"/>
      <c r="ANQ221" s="59"/>
      <c r="ANR221" s="59"/>
      <c r="ANS221" s="59"/>
      <c r="ANT221" s="59"/>
      <c r="ANU221" s="59"/>
      <c r="ANV221" s="59"/>
      <c r="ANW221" s="59"/>
      <c r="ANX221" s="59"/>
      <c r="ANY221" s="59"/>
      <c r="ANZ221" s="59"/>
      <c r="AOA221" s="59"/>
      <c r="AOB221" s="59"/>
      <c r="AOC221" s="59"/>
      <c r="AOD221" s="59"/>
      <c r="AOE221" s="59"/>
      <c r="AOF221" s="59"/>
      <c r="AOG221" s="59"/>
      <c r="AOH221" s="59"/>
      <c r="AOI221" s="59"/>
      <c r="AOJ221" s="59"/>
      <c r="AOK221" s="59"/>
      <c r="AOL221" s="59"/>
      <c r="AOM221" s="59"/>
      <c r="AON221" s="59"/>
      <c r="AOO221" s="59"/>
      <c r="AOP221" s="59"/>
      <c r="AOQ221" s="59"/>
      <c r="AOR221" s="59"/>
      <c r="AOS221" s="59"/>
      <c r="AOT221" s="59"/>
      <c r="AOU221" s="59"/>
      <c r="AOV221" s="59"/>
      <c r="AOW221" s="59"/>
      <c r="AOX221" s="59"/>
      <c r="AOY221" s="59"/>
      <c r="AOZ221" s="59"/>
      <c r="APA221" s="59"/>
      <c r="APB221" s="59"/>
      <c r="APC221" s="59"/>
      <c r="APD221" s="59"/>
      <c r="APE221" s="59"/>
      <c r="APF221" s="59"/>
      <c r="APG221" s="59"/>
      <c r="APH221" s="59"/>
      <c r="API221" s="59"/>
      <c r="APJ221" s="59"/>
      <c r="APK221" s="59"/>
      <c r="APL221" s="59"/>
      <c r="APM221" s="59"/>
      <c r="APN221" s="59"/>
      <c r="APO221" s="59"/>
      <c r="APP221" s="59"/>
      <c r="APQ221" s="59"/>
      <c r="APR221" s="59"/>
      <c r="APS221" s="59"/>
      <c r="APT221" s="59"/>
      <c r="APU221" s="59"/>
      <c r="APV221" s="59"/>
      <c r="APW221" s="59"/>
      <c r="APX221" s="59"/>
      <c r="APY221" s="59"/>
      <c r="APZ221" s="59"/>
      <c r="AQA221" s="59"/>
      <c r="AQB221" s="59"/>
      <c r="AQC221" s="59"/>
      <c r="AQD221" s="59"/>
      <c r="AQE221" s="59"/>
      <c r="AQF221" s="59"/>
      <c r="AQG221" s="59"/>
      <c r="AQH221" s="59"/>
      <c r="AQI221" s="59"/>
      <c r="AQJ221" s="59"/>
      <c r="AQK221" s="59"/>
      <c r="AQL221" s="59"/>
      <c r="AQM221" s="59"/>
      <c r="AQN221" s="59"/>
      <c r="AQO221" s="59"/>
      <c r="AQP221" s="59"/>
      <c r="AQQ221" s="59"/>
      <c r="AQR221" s="59"/>
      <c r="AQS221" s="59"/>
      <c r="AQT221" s="59"/>
      <c r="AQU221" s="59"/>
      <c r="AQV221" s="59"/>
      <c r="AQW221" s="59"/>
      <c r="AQX221" s="59"/>
      <c r="AQY221" s="59"/>
      <c r="AQZ221" s="59"/>
      <c r="ARA221" s="59"/>
      <c r="ARB221" s="59"/>
      <c r="ARC221" s="59"/>
      <c r="ARD221" s="59"/>
      <c r="ARE221" s="59"/>
      <c r="ARF221" s="59"/>
      <c r="ARG221" s="59"/>
      <c r="ARH221" s="59"/>
      <c r="ARI221" s="59"/>
      <c r="ARJ221" s="59"/>
      <c r="ARK221" s="59"/>
      <c r="ARL221" s="59"/>
      <c r="ARM221" s="59"/>
      <c r="ARN221" s="59"/>
      <c r="ARO221" s="59"/>
      <c r="ARP221" s="59"/>
      <c r="ARQ221" s="59"/>
      <c r="ARR221" s="59"/>
      <c r="ARS221" s="59"/>
      <c r="ART221" s="59"/>
      <c r="ARU221" s="59"/>
      <c r="ARV221" s="59"/>
      <c r="ARW221" s="59"/>
      <c r="ARX221" s="59"/>
      <c r="ARY221" s="59"/>
      <c r="ARZ221" s="59"/>
      <c r="ASA221" s="59"/>
      <c r="ASB221" s="59"/>
      <c r="ASC221" s="59"/>
      <c r="ASD221" s="59"/>
      <c r="ASE221" s="59"/>
      <c r="ASF221" s="59"/>
      <c r="ASG221" s="59"/>
      <c r="ASH221" s="59"/>
      <c r="ASI221" s="59"/>
      <c r="ASJ221" s="59"/>
      <c r="ASK221" s="59"/>
      <c r="ASL221" s="59"/>
      <c r="ASM221" s="59"/>
      <c r="ASN221" s="59"/>
      <c r="ASO221" s="59"/>
      <c r="ASP221" s="59"/>
      <c r="ASQ221" s="59"/>
      <c r="ASR221" s="59"/>
      <c r="ASS221" s="59"/>
      <c r="AST221" s="59"/>
      <c r="ASU221" s="59"/>
      <c r="ASV221" s="59"/>
      <c r="ASW221" s="59"/>
      <c r="ASX221" s="59"/>
      <c r="ASY221" s="59"/>
      <c r="ASZ221" s="59"/>
      <c r="ATA221" s="59"/>
      <c r="ATB221" s="59"/>
      <c r="ATC221" s="59"/>
      <c r="ATD221" s="59"/>
      <c r="ATE221" s="59"/>
      <c r="ATF221" s="59"/>
      <c r="ATG221" s="59"/>
      <c r="ATH221" s="59"/>
      <c r="ATI221" s="59"/>
      <c r="ATJ221" s="59"/>
      <c r="ATK221" s="59"/>
      <c r="ATL221" s="59"/>
      <c r="ATM221" s="59"/>
      <c r="ATN221" s="59"/>
      <c r="ATO221" s="59"/>
      <c r="ATP221" s="59"/>
      <c r="ATQ221" s="59"/>
      <c r="ATR221" s="59"/>
      <c r="ATS221" s="59"/>
      <c r="ATT221" s="59"/>
      <c r="ATU221" s="59"/>
      <c r="ATV221" s="59"/>
      <c r="ATW221" s="59"/>
      <c r="ATX221" s="59"/>
      <c r="ATY221" s="59"/>
      <c r="ATZ221" s="59"/>
      <c r="AUA221" s="59"/>
      <c r="AUB221" s="59"/>
      <c r="AUC221" s="59"/>
      <c r="AUD221" s="59"/>
      <c r="AUE221" s="59"/>
      <c r="AUF221" s="59"/>
      <c r="AUG221" s="59"/>
      <c r="AUH221" s="59"/>
      <c r="AUI221" s="59"/>
      <c r="AUJ221" s="59"/>
      <c r="AUK221" s="59"/>
      <c r="AUL221" s="59"/>
      <c r="AUM221" s="59"/>
      <c r="AUN221" s="59"/>
      <c r="AUO221" s="59"/>
      <c r="AUP221" s="59"/>
      <c r="AUQ221" s="59"/>
      <c r="AUR221" s="59"/>
      <c r="AUS221" s="59"/>
      <c r="AUT221" s="59"/>
      <c r="AUU221" s="59"/>
      <c r="AUV221" s="59"/>
      <c r="AUW221" s="59"/>
      <c r="AUX221" s="59"/>
      <c r="AUY221" s="59"/>
      <c r="AUZ221" s="59"/>
      <c r="AVA221" s="59"/>
      <c r="AVB221" s="59"/>
      <c r="AVC221" s="59"/>
      <c r="AVD221" s="59"/>
      <c r="AVE221" s="59"/>
      <c r="AVF221" s="59"/>
      <c r="AVG221" s="59"/>
      <c r="AVH221" s="59"/>
      <c r="AVI221" s="59"/>
      <c r="AVJ221" s="59"/>
      <c r="AVK221" s="59"/>
      <c r="AVL221" s="59"/>
      <c r="AVM221" s="59"/>
      <c r="AVN221" s="59"/>
      <c r="AVO221" s="59"/>
      <c r="AVP221" s="59"/>
      <c r="AVQ221" s="59"/>
      <c r="AVR221" s="59"/>
      <c r="AVS221" s="59"/>
      <c r="AVT221" s="59"/>
      <c r="AVU221" s="59"/>
      <c r="AVV221" s="59"/>
      <c r="AVW221" s="59"/>
      <c r="AVX221" s="59"/>
      <c r="AVY221" s="59"/>
      <c r="AVZ221" s="59"/>
      <c r="AWA221" s="59"/>
      <c r="AWB221" s="59"/>
      <c r="AWC221" s="59"/>
      <c r="AWD221" s="59"/>
      <c r="AWE221" s="59"/>
      <c r="AWF221" s="59"/>
      <c r="AWG221" s="59"/>
      <c r="AWH221" s="59"/>
      <c r="AWI221" s="59"/>
      <c r="AWJ221" s="59"/>
      <c r="AWK221" s="59"/>
      <c r="AWL221" s="59"/>
      <c r="AWM221" s="59"/>
      <c r="AWN221" s="59"/>
      <c r="AWO221" s="59"/>
      <c r="AWP221" s="59"/>
      <c r="AWQ221" s="59"/>
      <c r="AWR221" s="59"/>
      <c r="AWS221" s="59"/>
      <c r="AWT221" s="59"/>
      <c r="AWU221" s="59"/>
      <c r="AWV221" s="59"/>
      <c r="AWW221" s="59"/>
      <c r="AWX221" s="59"/>
      <c r="AWY221" s="59"/>
      <c r="AWZ221" s="59"/>
      <c r="AXA221" s="59"/>
      <c r="AXB221" s="59"/>
      <c r="AXC221" s="59"/>
      <c r="AXD221" s="59"/>
      <c r="AXE221" s="59"/>
      <c r="AXF221" s="59"/>
      <c r="AXG221" s="59"/>
      <c r="AXH221" s="59"/>
      <c r="AXI221" s="59"/>
      <c r="AXJ221" s="59"/>
      <c r="AXK221" s="59"/>
      <c r="AXL221" s="59"/>
      <c r="AXM221" s="59"/>
      <c r="AXN221" s="59"/>
      <c r="AXO221" s="59"/>
      <c r="AXP221" s="59"/>
      <c r="AXQ221" s="59"/>
      <c r="AXR221" s="59"/>
      <c r="AXS221" s="59"/>
      <c r="AXT221" s="59"/>
      <c r="AXU221" s="59"/>
      <c r="AXV221" s="59"/>
      <c r="AXW221" s="59"/>
      <c r="AXX221" s="59"/>
      <c r="AXY221" s="59"/>
      <c r="AXZ221" s="59"/>
      <c r="AYA221" s="59"/>
      <c r="AYB221" s="59"/>
      <c r="AYC221" s="59"/>
      <c r="AYD221" s="59"/>
      <c r="AYE221" s="59"/>
      <c r="AYF221" s="59"/>
      <c r="AYG221" s="59"/>
      <c r="AYH221" s="59"/>
      <c r="AYI221" s="59"/>
      <c r="AYJ221" s="59"/>
      <c r="AYK221" s="59"/>
      <c r="AYL221" s="59"/>
      <c r="AYM221" s="59"/>
      <c r="AYN221" s="59"/>
      <c r="AYO221" s="59"/>
      <c r="AYP221" s="59"/>
      <c r="AYQ221" s="59"/>
      <c r="AYR221" s="59"/>
      <c r="AYS221" s="59"/>
      <c r="AYT221" s="59"/>
      <c r="AYU221" s="59"/>
      <c r="AYV221" s="59"/>
      <c r="AYW221" s="59"/>
      <c r="AYX221" s="59"/>
      <c r="AYY221" s="59"/>
      <c r="AYZ221" s="59"/>
      <c r="AZA221" s="59"/>
      <c r="AZB221" s="59"/>
      <c r="AZC221" s="59"/>
      <c r="AZD221" s="59"/>
      <c r="AZE221" s="59"/>
      <c r="AZF221" s="59"/>
      <c r="AZG221" s="59"/>
      <c r="AZH221" s="59"/>
      <c r="AZI221" s="59"/>
      <c r="AZJ221" s="59"/>
      <c r="AZK221" s="59"/>
      <c r="AZL221" s="59"/>
      <c r="AZM221" s="59"/>
      <c r="AZN221" s="59"/>
      <c r="AZO221" s="59"/>
      <c r="AZP221" s="59"/>
      <c r="AZQ221" s="59"/>
      <c r="AZR221" s="59"/>
      <c r="AZS221" s="59"/>
      <c r="AZT221" s="59"/>
      <c r="AZU221" s="59"/>
      <c r="AZV221" s="59"/>
      <c r="AZW221" s="59"/>
      <c r="AZX221" s="59"/>
      <c r="AZY221" s="59"/>
      <c r="AZZ221" s="59"/>
      <c r="BAA221" s="59"/>
      <c r="BAB221" s="59"/>
      <c r="BAC221" s="59"/>
      <c r="BAD221" s="59"/>
      <c r="BAE221" s="59"/>
      <c r="BAF221" s="59"/>
      <c r="BAG221" s="59"/>
      <c r="BAH221" s="59"/>
      <c r="BAI221" s="59"/>
      <c r="BAJ221" s="59"/>
      <c r="BAK221" s="59"/>
      <c r="BAL221" s="59"/>
      <c r="BAM221" s="59"/>
      <c r="BAN221" s="59"/>
      <c r="BAO221" s="59"/>
      <c r="BAP221" s="59"/>
      <c r="BAQ221" s="59"/>
      <c r="BAR221" s="59"/>
      <c r="BAS221" s="59"/>
      <c r="BAT221" s="59"/>
      <c r="BAU221" s="59"/>
      <c r="BAV221" s="59"/>
      <c r="BAW221" s="59"/>
      <c r="BAX221" s="59"/>
      <c r="BAY221" s="59"/>
      <c r="BAZ221" s="59"/>
      <c r="BBA221" s="59"/>
      <c r="BBB221" s="59"/>
      <c r="BBC221" s="59"/>
      <c r="BBD221" s="59"/>
      <c r="BBE221" s="59"/>
      <c r="BBF221" s="59"/>
      <c r="BBG221" s="59"/>
      <c r="BBH221" s="59"/>
      <c r="BBI221" s="59"/>
      <c r="BBJ221" s="59"/>
      <c r="BBK221" s="59"/>
      <c r="BBL221" s="59"/>
      <c r="BBM221" s="59"/>
      <c r="BBN221" s="59"/>
      <c r="BBO221" s="59"/>
      <c r="BBP221" s="59"/>
      <c r="BBQ221" s="59"/>
      <c r="BBR221" s="59"/>
      <c r="BBS221" s="59"/>
      <c r="BBT221" s="59"/>
      <c r="BBU221" s="59"/>
      <c r="BBV221" s="59"/>
      <c r="BBW221" s="59"/>
      <c r="BBX221" s="59"/>
      <c r="BBY221" s="59"/>
      <c r="BBZ221" s="59"/>
      <c r="BCA221" s="59"/>
      <c r="BCB221" s="59"/>
      <c r="BCC221" s="59"/>
      <c r="BCD221" s="59"/>
      <c r="BCE221" s="59"/>
      <c r="BCF221" s="59"/>
      <c r="BCG221" s="59"/>
      <c r="BCH221" s="59"/>
      <c r="BCI221" s="59"/>
      <c r="BCJ221" s="59"/>
      <c r="BCK221" s="59"/>
      <c r="BCL221" s="59"/>
      <c r="BCM221" s="59"/>
      <c r="BCN221" s="59"/>
      <c r="BCO221" s="59"/>
      <c r="BCP221" s="59"/>
      <c r="BCQ221" s="59"/>
      <c r="BCR221" s="59"/>
      <c r="BCS221" s="59"/>
      <c r="BCT221" s="59"/>
      <c r="BCU221" s="59"/>
      <c r="BCV221" s="59"/>
      <c r="BCW221" s="59"/>
      <c r="BCX221" s="59"/>
      <c r="BCY221" s="59"/>
      <c r="BCZ221" s="59"/>
      <c r="BDA221" s="59"/>
      <c r="BDB221" s="59"/>
      <c r="BDC221" s="59"/>
      <c r="BDD221" s="59"/>
      <c r="BDE221" s="59"/>
      <c r="BDF221" s="59"/>
      <c r="BDG221" s="59"/>
      <c r="BDH221" s="59"/>
      <c r="BDI221" s="59"/>
      <c r="BDJ221" s="59"/>
      <c r="BDK221" s="59"/>
      <c r="BDL221" s="59"/>
      <c r="BDM221" s="59"/>
      <c r="BDN221" s="59"/>
      <c r="BDO221" s="59"/>
      <c r="BDP221" s="59"/>
      <c r="BDQ221" s="59"/>
      <c r="BDR221" s="59"/>
      <c r="BDS221" s="59"/>
      <c r="BDT221" s="59"/>
      <c r="BDU221" s="59"/>
      <c r="BDV221" s="59"/>
      <c r="BDW221" s="59"/>
      <c r="BDX221" s="59"/>
      <c r="BDY221" s="59"/>
      <c r="BDZ221" s="59"/>
      <c r="BEA221" s="59"/>
      <c r="BEB221" s="59"/>
      <c r="BEC221" s="59"/>
      <c r="BED221" s="59"/>
      <c r="BEE221" s="59"/>
      <c r="BEF221" s="59"/>
      <c r="BEG221" s="59"/>
      <c r="BEH221" s="59"/>
      <c r="BEI221" s="59"/>
      <c r="BEJ221" s="59"/>
      <c r="BEK221" s="59"/>
      <c r="BEL221" s="59"/>
      <c r="BEM221" s="59"/>
      <c r="BEN221" s="59"/>
      <c r="BEO221" s="59"/>
      <c r="BEP221" s="59"/>
      <c r="BEQ221" s="59"/>
      <c r="BER221" s="59"/>
      <c r="BES221" s="59"/>
      <c r="BET221" s="59"/>
      <c r="BEU221" s="59"/>
      <c r="BEV221" s="59"/>
      <c r="BEW221" s="59"/>
      <c r="BEX221" s="59"/>
      <c r="BEY221" s="59"/>
      <c r="BEZ221" s="59"/>
      <c r="BFA221" s="59"/>
      <c r="BFB221" s="59"/>
      <c r="BFC221" s="59"/>
      <c r="BFD221" s="59"/>
      <c r="BFE221" s="59"/>
      <c r="BFF221" s="59"/>
      <c r="BFG221" s="59"/>
      <c r="BFH221" s="59"/>
      <c r="BFI221" s="59"/>
      <c r="BFJ221" s="59"/>
      <c r="BFK221" s="59"/>
      <c r="BFL221" s="59"/>
      <c r="BFM221" s="59"/>
      <c r="BFN221" s="59"/>
      <c r="BFO221" s="59"/>
      <c r="BFP221" s="59"/>
      <c r="BFQ221" s="59"/>
      <c r="BFR221" s="59"/>
      <c r="BFS221" s="59"/>
      <c r="BFT221" s="59"/>
      <c r="BFU221" s="59"/>
      <c r="BFV221" s="59"/>
      <c r="BFW221" s="59"/>
      <c r="BFX221" s="59"/>
      <c r="BFY221" s="59"/>
      <c r="BFZ221" s="59"/>
      <c r="BGA221" s="59"/>
      <c r="BGB221" s="59"/>
      <c r="BGC221" s="59"/>
      <c r="BGD221" s="59"/>
      <c r="BGE221" s="59"/>
      <c r="BGF221" s="59"/>
      <c r="BGG221" s="59"/>
      <c r="BGH221" s="59"/>
      <c r="BGI221" s="59"/>
      <c r="BGJ221" s="59"/>
      <c r="BGK221" s="59"/>
      <c r="BGL221" s="59"/>
      <c r="BGM221" s="59"/>
      <c r="BGN221" s="59"/>
      <c r="BGO221" s="59"/>
      <c r="BGP221" s="59"/>
      <c r="BGQ221" s="59"/>
      <c r="BGR221" s="59"/>
      <c r="BGS221" s="59"/>
      <c r="BGT221" s="59"/>
      <c r="BGU221" s="59"/>
      <c r="BGV221" s="59"/>
      <c r="BGW221" s="59"/>
      <c r="BGX221" s="59"/>
      <c r="BGY221" s="59"/>
      <c r="BGZ221" s="59"/>
      <c r="BHA221" s="59"/>
      <c r="BHB221" s="59"/>
      <c r="BHC221" s="59"/>
      <c r="BHD221" s="59"/>
      <c r="BHE221" s="59"/>
      <c r="BHF221" s="59"/>
      <c r="BHG221" s="59"/>
      <c r="BHH221" s="59"/>
      <c r="BHI221" s="59"/>
      <c r="BHJ221" s="59"/>
      <c r="BHK221" s="59"/>
      <c r="BHL221" s="59"/>
      <c r="BHM221" s="59"/>
      <c r="BHN221" s="59"/>
      <c r="BHO221" s="59"/>
      <c r="BHP221" s="59"/>
      <c r="BHQ221" s="59"/>
      <c r="BHR221" s="59"/>
      <c r="BHS221" s="59"/>
      <c r="BHT221" s="59"/>
      <c r="BHU221" s="59"/>
      <c r="BHV221" s="59"/>
      <c r="BHW221" s="59"/>
      <c r="BHX221" s="59"/>
      <c r="BHY221" s="59"/>
      <c r="BHZ221" s="59"/>
      <c r="BIA221" s="59"/>
      <c r="BIB221" s="59"/>
      <c r="BIC221" s="59"/>
      <c r="BID221" s="59"/>
      <c r="BIE221" s="59"/>
      <c r="BIF221" s="59"/>
      <c r="BIG221" s="59"/>
      <c r="BIH221" s="59"/>
      <c r="BII221" s="59"/>
      <c r="BIJ221" s="59"/>
      <c r="BIK221" s="59"/>
      <c r="BIL221" s="59"/>
      <c r="BIM221" s="59"/>
      <c r="BIN221" s="59"/>
      <c r="BIO221" s="59"/>
      <c r="BIP221" s="59"/>
      <c r="BIQ221" s="59"/>
      <c r="BIR221" s="59"/>
      <c r="BIS221" s="59"/>
      <c r="BIT221" s="59"/>
      <c r="BIU221" s="59"/>
      <c r="BIV221" s="59"/>
      <c r="BIW221" s="59"/>
      <c r="BIX221" s="59"/>
      <c r="BIY221" s="59"/>
      <c r="BIZ221" s="59"/>
      <c r="BJA221" s="59"/>
      <c r="BJB221" s="59"/>
      <c r="BJC221" s="59"/>
      <c r="BJD221" s="59"/>
      <c r="BJE221" s="59"/>
      <c r="BJF221" s="59"/>
      <c r="BJG221" s="59"/>
      <c r="BJH221" s="59"/>
      <c r="BJI221" s="59"/>
      <c r="BJJ221" s="59"/>
      <c r="BJK221" s="59"/>
      <c r="BJL221" s="59"/>
      <c r="BJM221" s="59"/>
      <c r="BJN221" s="59"/>
      <c r="BJO221" s="59"/>
      <c r="BJP221" s="59"/>
      <c r="BJQ221" s="59"/>
      <c r="BJR221" s="59"/>
      <c r="BJS221" s="59"/>
      <c r="BJT221" s="59"/>
      <c r="BJU221" s="59"/>
      <c r="BJV221" s="59"/>
      <c r="BJW221" s="59"/>
      <c r="BJX221" s="59"/>
      <c r="BJY221" s="59"/>
      <c r="BJZ221" s="59"/>
      <c r="BKA221" s="59"/>
      <c r="BKB221" s="59"/>
      <c r="BKC221" s="59"/>
      <c r="BKD221" s="59"/>
      <c r="BKE221" s="59"/>
      <c r="BKF221" s="59"/>
      <c r="BKG221" s="59"/>
      <c r="BKH221" s="59"/>
      <c r="BKI221" s="59"/>
      <c r="BKJ221" s="59"/>
      <c r="BKK221" s="59"/>
      <c r="BKL221" s="59"/>
      <c r="BKM221" s="59"/>
      <c r="BKN221" s="59"/>
      <c r="BKO221" s="59"/>
      <c r="BKP221" s="59"/>
      <c r="BKQ221" s="59"/>
      <c r="BKR221" s="59"/>
      <c r="BKS221" s="59"/>
      <c r="BKT221" s="59"/>
      <c r="BKU221" s="59"/>
      <c r="BKV221" s="59"/>
      <c r="BKW221" s="59"/>
      <c r="BKX221" s="59"/>
      <c r="BKY221" s="59"/>
      <c r="BKZ221" s="59"/>
      <c r="BLA221" s="59"/>
      <c r="BLB221" s="59"/>
      <c r="BLC221" s="59"/>
      <c r="BLD221" s="59"/>
      <c r="BLE221" s="59"/>
      <c r="BLF221" s="59"/>
      <c r="BLG221" s="59"/>
      <c r="BLH221" s="59"/>
      <c r="BLI221" s="59"/>
      <c r="BLJ221" s="59"/>
      <c r="BLK221" s="59"/>
      <c r="BLL221" s="59"/>
      <c r="BLM221" s="59"/>
      <c r="BLN221" s="59"/>
      <c r="BLO221" s="59"/>
      <c r="BLP221" s="59"/>
      <c r="BLQ221" s="59"/>
      <c r="BLR221" s="59"/>
      <c r="BLS221" s="59"/>
      <c r="BLT221" s="59"/>
      <c r="BLU221" s="59"/>
      <c r="BLV221" s="59"/>
      <c r="BLW221" s="59"/>
      <c r="BLX221" s="59"/>
      <c r="BLY221" s="59"/>
      <c r="BLZ221" s="59"/>
      <c r="BMA221" s="59"/>
      <c r="BMB221" s="59"/>
      <c r="BMC221" s="59"/>
      <c r="BMD221" s="59"/>
      <c r="BME221" s="59"/>
      <c r="BMF221" s="59"/>
      <c r="BMG221" s="59"/>
      <c r="BMH221" s="59"/>
      <c r="BMI221" s="59"/>
      <c r="BMJ221" s="59"/>
      <c r="BMK221" s="59"/>
      <c r="BML221" s="59"/>
      <c r="BMM221" s="59"/>
      <c r="BMN221" s="59"/>
      <c r="BMO221" s="59"/>
      <c r="BMP221" s="59"/>
      <c r="BMQ221" s="59"/>
      <c r="BMR221" s="59"/>
      <c r="BMS221" s="59"/>
      <c r="BMT221" s="59"/>
      <c r="BMU221" s="59"/>
      <c r="BMV221" s="59"/>
      <c r="BMW221" s="59"/>
      <c r="BMX221" s="59"/>
      <c r="BMY221" s="59"/>
      <c r="BMZ221" s="59"/>
      <c r="BNA221" s="59"/>
      <c r="BNB221" s="59"/>
      <c r="BNC221" s="59"/>
      <c r="BND221" s="59"/>
      <c r="BNE221" s="59"/>
      <c r="BNF221" s="59"/>
      <c r="BNG221" s="59"/>
      <c r="BNH221" s="59"/>
      <c r="BNI221" s="59"/>
      <c r="BNJ221" s="59"/>
      <c r="BNK221" s="59"/>
      <c r="BNL221" s="59"/>
      <c r="BNM221" s="59"/>
      <c r="BNN221" s="59"/>
      <c r="BNO221" s="59"/>
      <c r="BNP221" s="59"/>
      <c r="BNQ221" s="59"/>
      <c r="BNR221" s="59"/>
      <c r="BNS221" s="59"/>
      <c r="BNT221" s="59"/>
      <c r="BNU221" s="59"/>
      <c r="BNV221" s="59"/>
      <c r="BNW221" s="59"/>
      <c r="BNX221" s="59"/>
      <c r="BNY221" s="59"/>
      <c r="BNZ221" s="59"/>
      <c r="BOA221" s="59"/>
      <c r="BOB221" s="59"/>
      <c r="BOC221" s="59"/>
      <c r="BOD221" s="59"/>
      <c r="BOE221" s="59"/>
      <c r="BOF221" s="59"/>
      <c r="BOG221" s="59"/>
      <c r="BOH221" s="59"/>
      <c r="BOI221" s="59"/>
      <c r="BOJ221" s="59"/>
      <c r="BOK221" s="59"/>
      <c r="BOL221" s="59"/>
      <c r="BOM221" s="59"/>
      <c r="BON221" s="59"/>
      <c r="BOO221" s="59"/>
      <c r="BOP221" s="59"/>
      <c r="BOQ221" s="59"/>
      <c r="BOR221" s="59"/>
      <c r="BOS221" s="59"/>
      <c r="BOT221" s="59"/>
      <c r="BOU221" s="59"/>
      <c r="BOV221" s="59"/>
      <c r="BOW221" s="59"/>
      <c r="BOX221" s="59"/>
      <c r="BOY221" s="59"/>
      <c r="BOZ221" s="59"/>
      <c r="BPA221" s="59"/>
      <c r="BPB221" s="59"/>
      <c r="BPC221" s="59"/>
      <c r="BPD221" s="59"/>
      <c r="BPE221" s="59"/>
      <c r="BPF221" s="59"/>
      <c r="BPG221" s="59"/>
      <c r="BPH221" s="59"/>
      <c r="BPI221" s="59"/>
      <c r="BPJ221" s="59"/>
      <c r="BPK221" s="59"/>
      <c r="BPL221" s="59"/>
      <c r="BPM221" s="59"/>
      <c r="BPN221" s="59"/>
      <c r="BPO221" s="59"/>
      <c r="BPP221" s="59"/>
      <c r="BPQ221" s="59"/>
      <c r="BPR221" s="59"/>
      <c r="BPS221" s="59"/>
      <c r="BPT221" s="59"/>
      <c r="BPU221" s="59"/>
      <c r="BPV221" s="59"/>
      <c r="BPW221" s="59"/>
      <c r="BPX221" s="59"/>
      <c r="BPY221" s="59"/>
      <c r="BPZ221" s="59"/>
      <c r="BQA221" s="59"/>
      <c r="BQB221" s="59"/>
      <c r="BQC221" s="59"/>
      <c r="BQD221" s="59"/>
      <c r="BQE221" s="59"/>
      <c r="BQF221" s="59"/>
      <c r="BQG221" s="59"/>
      <c r="BQH221" s="59"/>
      <c r="BQI221" s="59"/>
      <c r="BQJ221" s="59"/>
      <c r="BQK221" s="59"/>
      <c r="BQL221" s="59"/>
      <c r="BQM221" s="59"/>
      <c r="BQN221" s="59"/>
      <c r="BQO221" s="59"/>
      <c r="BQP221" s="59"/>
      <c r="BQQ221" s="59"/>
      <c r="BQR221" s="59"/>
      <c r="BQS221" s="59"/>
      <c r="BQT221" s="59"/>
      <c r="BQU221" s="59"/>
      <c r="BQV221" s="59"/>
      <c r="BQW221" s="59"/>
      <c r="BQX221" s="59"/>
      <c r="BQY221" s="59"/>
      <c r="BQZ221" s="59"/>
      <c r="BRA221" s="59"/>
      <c r="BRB221" s="59"/>
      <c r="BRC221" s="59"/>
      <c r="BRD221" s="59"/>
      <c r="BRE221" s="59"/>
      <c r="BRF221" s="59"/>
      <c r="BRG221" s="59"/>
      <c r="BRH221" s="59"/>
      <c r="BRI221" s="59"/>
      <c r="BRJ221" s="59"/>
      <c r="BRK221" s="59"/>
      <c r="BRL221" s="59"/>
      <c r="BRM221" s="59"/>
      <c r="BRN221" s="59"/>
      <c r="BRO221" s="59"/>
      <c r="BRP221" s="59"/>
      <c r="BRQ221" s="59"/>
      <c r="BRR221" s="59"/>
      <c r="BRS221" s="59"/>
      <c r="BRT221" s="59"/>
      <c r="BRU221" s="59"/>
      <c r="BRV221" s="59"/>
      <c r="BRW221" s="59"/>
      <c r="BRX221" s="59"/>
      <c r="BRY221" s="59"/>
      <c r="BRZ221" s="59"/>
      <c r="BSA221" s="59"/>
      <c r="BSB221" s="59"/>
      <c r="BSC221" s="59"/>
      <c r="BSD221" s="59"/>
      <c r="BSE221" s="59"/>
      <c r="BSF221" s="59"/>
      <c r="BSG221" s="59"/>
      <c r="BSH221" s="59"/>
      <c r="BSI221" s="59"/>
      <c r="BSJ221" s="59"/>
      <c r="BSK221" s="59"/>
      <c r="BSL221" s="59"/>
      <c r="BSM221" s="59"/>
      <c r="BSN221" s="59"/>
      <c r="BSO221" s="59"/>
      <c r="BSP221" s="59"/>
      <c r="BSQ221" s="59"/>
      <c r="BSR221" s="59"/>
      <c r="BSS221" s="59"/>
      <c r="BST221" s="59"/>
      <c r="BSU221" s="59"/>
      <c r="BSV221" s="59"/>
      <c r="BSW221" s="59"/>
      <c r="BSX221" s="59"/>
      <c r="BSY221" s="59"/>
      <c r="BSZ221" s="59"/>
      <c r="BTA221" s="59"/>
      <c r="BTB221" s="59"/>
      <c r="BTC221" s="59"/>
      <c r="BTD221" s="59"/>
      <c r="BTE221" s="59"/>
      <c r="BTF221" s="59"/>
      <c r="BTG221" s="59"/>
      <c r="BTH221" s="59"/>
      <c r="BTI221" s="59"/>
      <c r="BTJ221" s="59"/>
      <c r="BTK221" s="59"/>
      <c r="BTL221" s="59"/>
      <c r="BTM221" s="59"/>
      <c r="BTN221" s="59"/>
      <c r="BTO221" s="59"/>
      <c r="BTP221" s="59"/>
      <c r="BTQ221" s="59"/>
      <c r="BTR221" s="59"/>
      <c r="BTS221" s="59"/>
      <c r="BTT221" s="59"/>
      <c r="BTU221" s="59"/>
      <c r="BTV221" s="59"/>
      <c r="BTW221" s="59"/>
      <c r="BTX221" s="59"/>
      <c r="BTY221" s="59"/>
      <c r="BTZ221" s="59"/>
      <c r="BUA221" s="59"/>
      <c r="BUB221" s="59"/>
      <c r="BUC221" s="59"/>
      <c r="BUD221" s="59"/>
      <c r="BUE221" s="59"/>
      <c r="BUF221" s="59"/>
      <c r="BUG221" s="59"/>
      <c r="BUH221" s="59"/>
      <c r="BUI221" s="59"/>
      <c r="BUJ221" s="59"/>
      <c r="BUK221" s="59"/>
      <c r="BUL221" s="59"/>
      <c r="BUM221" s="59"/>
      <c r="BUN221" s="59"/>
      <c r="BUO221" s="59"/>
      <c r="BUP221" s="59"/>
      <c r="BUQ221" s="59"/>
      <c r="BUR221" s="59"/>
      <c r="BUS221" s="59"/>
      <c r="BUT221" s="59"/>
      <c r="BUU221" s="59"/>
      <c r="BUV221" s="59"/>
      <c r="BUW221" s="59"/>
      <c r="BUX221" s="59"/>
      <c r="BUY221" s="59"/>
      <c r="BUZ221" s="59"/>
      <c r="BVA221" s="59"/>
      <c r="BVB221" s="59"/>
      <c r="BVC221" s="59"/>
      <c r="BVD221" s="59"/>
      <c r="BVE221" s="59"/>
      <c r="BVF221" s="59"/>
      <c r="BVG221" s="59"/>
      <c r="BVH221" s="59"/>
      <c r="BVI221" s="59"/>
      <c r="BVJ221" s="59"/>
      <c r="BVK221" s="59"/>
      <c r="BVL221" s="59"/>
      <c r="BVM221" s="59"/>
      <c r="BVN221" s="59"/>
      <c r="BVO221" s="59"/>
      <c r="BVP221" s="59"/>
      <c r="BVQ221" s="59"/>
      <c r="BVR221" s="59"/>
      <c r="BVS221" s="59"/>
      <c r="BVT221" s="59"/>
      <c r="BVU221" s="59"/>
      <c r="BVV221" s="59"/>
      <c r="BVW221" s="59"/>
      <c r="BVX221" s="59"/>
      <c r="BVY221" s="59"/>
      <c r="BVZ221" s="59"/>
      <c r="BWA221" s="59"/>
      <c r="BWB221" s="59"/>
      <c r="BWC221" s="59"/>
      <c r="BWD221" s="59"/>
      <c r="BWE221" s="59"/>
      <c r="BWF221" s="59"/>
      <c r="BWG221" s="59"/>
      <c r="BWH221" s="59"/>
      <c r="BWI221" s="59"/>
      <c r="BWJ221" s="59"/>
      <c r="BWK221" s="59"/>
      <c r="BWL221" s="59"/>
      <c r="BWM221" s="59"/>
      <c r="BWN221" s="59"/>
      <c r="BWO221" s="59"/>
      <c r="BWP221" s="59"/>
      <c r="BWQ221" s="59"/>
      <c r="BWR221" s="59"/>
      <c r="BWS221" s="59"/>
      <c r="BWT221" s="59"/>
      <c r="BWU221" s="59"/>
      <c r="BWV221" s="59"/>
      <c r="BWW221" s="59"/>
      <c r="BWX221" s="59"/>
      <c r="BWY221" s="59"/>
      <c r="BWZ221" s="59"/>
      <c r="BXA221" s="59"/>
      <c r="BXB221" s="59"/>
      <c r="BXC221" s="59"/>
      <c r="BXD221" s="59"/>
      <c r="BXE221" s="59"/>
      <c r="BXF221" s="59"/>
      <c r="BXG221" s="59"/>
      <c r="BXH221" s="59"/>
      <c r="BXI221" s="59"/>
      <c r="BXJ221" s="59"/>
      <c r="BXK221" s="59"/>
      <c r="BXL221" s="59"/>
      <c r="BXM221" s="59"/>
      <c r="BXN221" s="59"/>
      <c r="BXO221" s="59"/>
      <c r="BXP221" s="59"/>
      <c r="BXQ221" s="59"/>
      <c r="BXR221" s="59"/>
      <c r="BXS221" s="59"/>
      <c r="BXT221" s="59"/>
      <c r="BXU221" s="59"/>
      <c r="BXV221" s="59"/>
      <c r="BXW221" s="59"/>
      <c r="BXX221" s="59"/>
      <c r="BXY221" s="59"/>
      <c r="BXZ221" s="59"/>
      <c r="BYA221" s="59"/>
      <c r="BYB221" s="59"/>
      <c r="BYC221" s="59"/>
      <c r="BYD221" s="59"/>
      <c r="BYE221" s="59"/>
      <c r="BYF221" s="59"/>
      <c r="BYG221" s="59"/>
      <c r="BYH221" s="59"/>
      <c r="BYI221" s="59"/>
      <c r="BYJ221" s="59"/>
      <c r="BYK221" s="59"/>
      <c r="BYL221" s="59"/>
      <c r="BYM221" s="59"/>
      <c r="BYN221" s="59"/>
      <c r="BYO221" s="59"/>
      <c r="BYP221" s="59"/>
      <c r="BYQ221" s="59"/>
      <c r="BYR221" s="59"/>
      <c r="BYS221" s="59"/>
      <c r="BYT221" s="59"/>
      <c r="BYU221" s="59"/>
      <c r="BYV221" s="59"/>
      <c r="BYW221" s="59"/>
      <c r="BYX221" s="59"/>
      <c r="BYY221" s="59"/>
      <c r="BYZ221" s="59"/>
      <c r="BZA221" s="59"/>
      <c r="BZB221" s="59"/>
      <c r="BZC221" s="59"/>
      <c r="BZD221" s="59"/>
      <c r="BZE221" s="59"/>
      <c r="BZF221" s="59"/>
      <c r="BZG221" s="59"/>
      <c r="BZH221" s="59"/>
      <c r="BZI221" s="59"/>
      <c r="BZJ221" s="59"/>
      <c r="BZK221" s="59"/>
      <c r="BZL221" s="59"/>
      <c r="BZM221" s="59"/>
      <c r="BZN221" s="59"/>
      <c r="BZO221" s="59"/>
      <c r="BZP221" s="59"/>
      <c r="BZQ221" s="59"/>
      <c r="BZR221" s="59"/>
      <c r="BZS221" s="59"/>
      <c r="BZT221" s="59"/>
      <c r="BZU221" s="59"/>
      <c r="BZV221" s="59"/>
      <c r="BZW221" s="59"/>
      <c r="BZX221" s="59"/>
      <c r="BZY221" s="59"/>
      <c r="BZZ221" s="59"/>
      <c r="CAA221" s="59"/>
      <c r="CAB221" s="59"/>
      <c r="CAC221" s="59"/>
      <c r="CAD221" s="59"/>
      <c r="CAE221" s="59"/>
      <c r="CAF221" s="59"/>
      <c r="CAG221" s="59"/>
      <c r="CAH221" s="59"/>
      <c r="CAI221" s="59"/>
      <c r="CAJ221" s="59"/>
      <c r="CAK221" s="59"/>
      <c r="CAL221" s="59"/>
      <c r="CAM221" s="59"/>
      <c r="CAN221" s="59"/>
      <c r="CAO221" s="59"/>
      <c r="CAP221" s="59"/>
      <c r="CAQ221" s="59"/>
      <c r="CAR221" s="59"/>
      <c r="CAS221" s="59"/>
      <c r="CAT221" s="59"/>
      <c r="CAU221" s="59"/>
      <c r="CAV221" s="59"/>
      <c r="CAW221" s="59"/>
      <c r="CAX221" s="59"/>
      <c r="CAY221" s="59"/>
      <c r="CAZ221" s="59"/>
      <c r="CBA221" s="59"/>
      <c r="CBB221" s="59"/>
      <c r="CBC221" s="59"/>
      <c r="CBD221" s="59"/>
      <c r="CBE221" s="59"/>
      <c r="CBF221" s="59"/>
      <c r="CBG221" s="59"/>
      <c r="CBH221" s="59"/>
      <c r="CBI221" s="59"/>
      <c r="CBJ221" s="59"/>
      <c r="CBK221" s="59"/>
      <c r="CBL221" s="59"/>
      <c r="CBM221" s="59"/>
      <c r="CBN221" s="59"/>
      <c r="CBO221" s="59"/>
      <c r="CBP221" s="59"/>
      <c r="CBQ221" s="59"/>
      <c r="CBR221" s="59"/>
      <c r="CBS221" s="59"/>
      <c r="CBT221" s="59"/>
      <c r="CBU221" s="59"/>
      <c r="CBV221" s="59"/>
      <c r="CBW221" s="59"/>
      <c r="CBX221" s="59"/>
      <c r="CBY221" s="59"/>
      <c r="CBZ221" s="59"/>
      <c r="CCA221" s="59"/>
      <c r="CCB221" s="59"/>
      <c r="CCC221" s="59"/>
      <c r="CCD221" s="59"/>
      <c r="CCE221" s="59"/>
      <c r="CCF221" s="59"/>
      <c r="CCG221" s="59"/>
      <c r="CCH221" s="59"/>
      <c r="CCI221" s="59"/>
      <c r="CCJ221" s="59"/>
      <c r="CCK221" s="59"/>
      <c r="CCL221" s="59"/>
      <c r="CCM221" s="59"/>
      <c r="CCN221" s="59"/>
      <c r="CCO221" s="59"/>
      <c r="CCP221" s="59"/>
      <c r="CCQ221" s="59"/>
      <c r="CCR221" s="59"/>
      <c r="CCS221" s="59"/>
      <c r="CCT221" s="59"/>
      <c r="CCU221" s="59"/>
      <c r="CCV221" s="59"/>
      <c r="CCW221" s="59"/>
      <c r="CCX221" s="59"/>
      <c r="CCY221" s="59"/>
      <c r="CCZ221" s="59"/>
      <c r="CDA221" s="59"/>
      <c r="CDB221" s="59"/>
      <c r="CDC221" s="59"/>
      <c r="CDD221" s="59"/>
      <c r="CDE221" s="59"/>
      <c r="CDF221" s="59"/>
      <c r="CDG221" s="59"/>
      <c r="CDH221" s="59"/>
      <c r="CDI221" s="59"/>
      <c r="CDJ221" s="59"/>
      <c r="CDK221" s="59"/>
      <c r="CDL221" s="59"/>
      <c r="CDM221" s="59"/>
      <c r="CDN221" s="59"/>
      <c r="CDO221" s="59"/>
      <c r="CDP221" s="59"/>
      <c r="CDQ221" s="59"/>
      <c r="CDR221" s="59"/>
      <c r="CDS221" s="59"/>
      <c r="CDT221" s="59"/>
      <c r="CDU221" s="59"/>
      <c r="CDV221" s="59"/>
      <c r="CDW221" s="59"/>
      <c r="CDX221" s="59"/>
      <c r="CDY221" s="59"/>
      <c r="CDZ221" s="59"/>
      <c r="CEA221" s="59"/>
      <c r="CEB221" s="59"/>
      <c r="CEC221" s="59"/>
      <c r="CED221" s="59"/>
      <c r="CEE221" s="59"/>
      <c r="CEF221" s="59"/>
      <c r="CEG221" s="59"/>
      <c r="CEH221" s="59"/>
      <c r="CEI221" s="59"/>
      <c r="CEJ221" s="59"/>
      <c r="CEK221" s="59"/>
      <c r="CEL221" s="59"/>
      <c r="CEM221" s="59"/>
      <c r="CEN221" s="59"/>
      <c r="CEO221" s="59"/>
      <c r="CEP221" s="59"/>
      <c r="CEQ221" s="59"/>
      <c r="CER221" s="59"/>
      <c r="CES221" s="59"/>
      <c r="CET221" s="59"/>
      <c r="CEU221" s="59"/>
      <c r="CEV221" s="59"/>
      <c r="CEW221" s="59"/>
      <c r="CEX221" s="59"/>
      <c r="CEY221" s="59"/>
      <c r="CEZ221" s="59"/>
      <c r="CFA221" s="59"/>
      <c r="CFB221" s="59"/>
      <c r="CFC221" s="59"/>
      <c r="CFD221" s="59"/>
      <c r="CFE221" s="59"/>
      <c r="CFF221" s="59"/>
      <c r="CFG221" s="59"/>
      <c r="CFH221" s="59"/>
      <c r="CFI221" s="59"/>
      <c r="CFJ221" s="59"/>
      <c r="CFK221" s="59"/>
      <c r="CFL221" s="59"/>
      <c r="CFM221" s="59"/>
      <c r="CFN221" s="59"/>
      <c r="CFO221" s="59"/>
      <c r="CFP221" s="59"/>
      <c r="CFQ221" s="59"/>
      <c r="CFR221" s="59"/>
      <c r="CFS221" s="59"/>
      <c r="CFT221" s="59"/>
      <c r="CFU221" s="59"/>
      <c r="CFV221" s="59"/>
      <c r="CFW221" s="59"/>
      <c r="CFX221" s="59"/>
      <c r="CFY221" s="59"/>
      <c r="CFZ221" s="59"/>
      <c r="CGA221" s="59"/>
      <c r="CGB221" s="59"/>
      <c r="CGC221" s="59"/>
      <c r="CGD221" s="59"/>
      <c r="CGE221" s="59"/>
      <c r="CGF221" s="59"/>
      <c r="CGG221" s="59"/>
      <c r="CGH221" s="59"/>
      <c r="CGI221" s="59"/>
      <c r="CGJ221" s="59"/>
      <c r="CGK221" s="59"/>
      <c r="CGL221" s="59"/>
      <c r="CGM221" s="59"/>
      <c r="CGN221" s="59"/>
      <c r="CGO221" s="59"/>
      <c r="CGP221" s="59"/>
      <c r="CGQ221" s="59"/>
      <c r="CGR221" s="59"/>
      <c r="CGS221" s="59"/>
      <c r="CGT221" s="59"/>
      <c r="CGU221" s="59"/>
      <c r="CGV221" s="59"/>
      <c r="CGW221" s="59"/>
      <c r="CGX221" s="59"/>
      <c r="CGY221" s="59"/>
      <c r="CGZ221" s="59"/>
      <c r="CHA221" s="59"/>
      <c r="CHB221" s="59"/>
      <c r="CHC221" s="59"/>
      <c r="CHD221" s="59"/>
      <c r="CHE221" s="59"/>
      <c r="CHF221" s="59"/>
      <c r="CHG221" s="59"/>
      <c r="CHH221" s="59"/>
      <c r="CHI221" s="59"/>
      <c r="CHJ221" s="59"/>
      <c r="CHK221" s="59"/>
      <c r="CHL221" s="59"/>
      <c r="CHM221" s="59"/>
      <c r="CHN221" s="59"/>
      <c r="CHO221" s="59"/>
      <c r="CHP221" s="59"/>
      <c r="CHQ221" s="59"/>
      <c r="CHR221" s="59"/>
      <c r="CHS221" s="59"/>
      <c r="CHT221" s="59"/>
      <c r="CHU221" s="59"/>
      <c r="CHV221" s="59"/>
      <c r="CHW221" s="59"/>
      <c r="CHX221" s="59"/>
      <c r="CHY221" s="59"/>
      <c r="CHZ221" s="59"/>
      <c r="CIA221" s="59"/>
      <c r="CIB221" s="59"/>
      <c r="CIC221" s="59"/>
      <c r="CID221" s="59"/>
      <c r="CIE221" s="59"/>
      <c r="CIF221" s="59"/>
      <c r="CIG221" s="59"/>
      <c r="CIH221" s="59"/>
      <c r="CII221" s="59"/>
      <c r="CIJ221" s="59"/>
      <c r="CIK221" s="59"/>
      <c r="CIL221" s="59"/>
      <c r="CIM221" s="59"/>
      <c r="CIN221" s="59"/>
      <c r="CIO221" s="59"/>
      <c r="CIP221" s="59"/>
      <c r="CIQ221" s="59"/>
      <c r="CIR221" s="59"/>
      <c r="CIS221" s="59"/>
      <c r="CIT221" s="59"/>
      <c r="CIU221" s="59"/>
      <c r="CIV221" s="59"/>
      <c r="CIW221" s="59"/>
      <c r="CIX221" s="59"/>
      <c r="CIY221" s="59"/>
      <c r="CIZ221" s="59"/>
      <c r="CJA221" s="59"/>
      <c r="CJB221" s="59"/>
      <c r="CJC221" s="59"/>
      <c r="CJD221" s="59"/>
      <c r="CJE221" s="59"/>
      <c r="CJF221" s="59"/>
      <c r="CJG221" s="59"/>
      <c r="CJH221" s="59"/>
      <c r="CJI221" s="59"/>
      <c r="CJJ221" s="59"/>
      <c r="CJK221" s="59"/>
      <c r="CJL221" s="59"/>
      <c r="CJM221" s="59"/>
      <c r="CJN221" s="59"/>
      <c r="CJO221" s="59"/>
      <c r="CJP221" s="59"/>
      <c r="CJQ221" s="59"/>
      <c r="CJR221" s="59"/>
      <c r="CJS221" s="59"/>
      <c r="CJT221" s="59"/>
      <c r="CJU221" s="59"/>
      <c r="CJV221" s="59"/>
      <c r="CJW221" s="59"/>
      <c r="CJX221" s="59"/>
      <c r="CJY221" s="59"/>
      <c r="CJZ221" s="59"/>
      <c r="CKA221" s="59"/>
      <c r="CKB221" s="59"/>
      <c r="CKC221" s="59"/>
      <c r="CKD221" s="59"/>
      <c r="CKE221" s="59"/>
      <c r="CKF221" s="59"/>
      <c r="CKG221" s="59"/>
      <c r="CKH221" s="59"/>
      <c r="CKI221" s="59"/>
      <c r="CKJ221" s="59"/>
      <c r="CKK221" s="59"/>
      <c r="CKL221" s="59"/>
      <c r="CKM221" s="59"/>
      <c r="CKN221" s="59"/>
      <c r="CKO221" s="59"/>
      <c r="CKP221" s="59"/>
      <c r="CKQ221" s="59"/>
      <c r="CKR221" s="59"/>
      <c r="CKS221" s="59"/>
      <c r="CKT221" s="59"/>
      <c r="CKU221" s="59"/>
      <c r="CKV221" s="59"/>
      <c r="CKW221" s="59"/>
      <c r="CKX221" s="59"/>
      <c r="CKY221" s="59"/>
      <c r="CKZ221" s="59"/>
      <c r="CLA221" s="59"/>
      <c r="CLB221" s="59"/>
      <c r="CLC221" s="59"/>
      <c r="CLD221" s="59"/>
      <c r="CLE221" s="59"/>
      <c r="CLF221" s="59"/>
      <c r="CLG221" s="59"/>
      <c r="CLH221" s="59"/>
      <c r="CLI221" s="59"/>
      <c r="CLJ221" s="59"/>
      <c r="CLK221" s="59"/>
      <c r="CLL221" s="59"/>
      <c r="CLM221" s="59"/>
      <c r="CLN221" s="59"/>
      <c r="CLO221" s="59"/>
      <c r="CLP221" s="59"/>
      <c r="CLQ221" s="59"/>
      <c r="CLR221" s="59"/>
      <c r="CLS221" s="59"/>
      <c r="CLT221" s="59"/>
      <c r="CLU221" s="59"/>
      <c r="CLV221" s="59"/>
      <c r="CLW221" s="59"/>
      <c r="CLX221" s="59"/>
      <c r="CLY221" s="59"/>
      <c r="CLZ221" s="59"/>
      <c r="CMA221" s="59"/>
      <c r="CMB221" s="59"/>
      <c r="CMC221" s="59"/>
      <c r="CMD221" s="59"/>
      <c r="CME221" s="59"/>
      <c r="CMF221" s="59"/>
      <c r="CMG221" s="59"/>
      <c r="CMH221" s="59"/>
      <c r="CMI221" s="59"/>
      <c r="CMJ221" s="59"/>
      <c r="CMK221" s="59"/>
      <c r="CML221" s="59"/>
      <c r="CMM221" s="59"/>
      <c r="CMN221" s="59"/>
      <c r="CMO221" s="59"/>
      <c r="CMP221" s="59"/>
      <c r="CMQ221" s="59"/>
      <c r="CMR221" s="59"/>
      <c r="CMS221" s="59"/>
      <c r="CMT221" s="59"/>
      <c r="CMU221" s="59"/>
      <c r="CMV221" s="59"/>
      <c r="CMW221" s="59"/>
      <c r="CMX221" s="59"/>
      <c r="CMY221" s="59"/>
      <c r="CMZ221" s="59"/>
      <c r="CNA221" s="59"/>
      <c r="CNB221" s="59"/>
      <c r="CNC221" s="59"/>
      <c r="CND221" s="59"/>
      <c r="CNE221" s="59"/>
      <c r="CNF221" s="59"/>
      <c r="CNG221" s="59"/>
      <c r="CNH221" s="59"/>
      <c r="CNI221" s="59"/>
      <c r="CNJ221" s="59"/>
      <c r="CNK221" s="59"/>
      <c r="CNL221" s="59"/>
      <c r="CNM221" s="59"/>
      <c r="CNN221" s="59"/>
      <c r="CNO221" s="59"/>
      <c r="CNP221" s="59"/>
      <c r="CNQ221" s="59"/>
      <c r="CNR221" s="59"/>
      <c r="CNS221" s="59"/>
      <c r="CNT221" s="59"/>
      <c r="CNU221" s="59"/>
      <c r="CNV221" s="59"/>
      <c r="CNW221" s="59"/>
      <c r="CNX221" s="59"/>
      <c r="CNY221" s="59"/>
      <c r="CNZ221" s="59"/>
      <c r="COA221" s="59"/>
      <c r="COB221" s="59"/>
      <c r="COC221" s="59"/>
      <c r="COD221" s="59"/>
      <c r="COE221" s="59"/>
      <c r="COF221" s="59"/>
      <c r="COG221" s="59"/>
      <c r="COH221" s="59"/>
      <c r="COI221" s="59"/>
      <c r="COJ221" s="59"/>
      <c r="COK221" s="59"/>
      <c r="COL221" s="59"/>
      <c r="COM221" s="59"/>
      <c r="CON221" s="59"/>
      <c r="COO221" s="59"/>
      <c r="COP221" s="59"/>
      <c r="COQ221" s="59"/>
      <c r="COR221" s="59"/>
      <c r="COS221" s="59"/>
      <c r="COT221" s="59"/>
      <c r="COU221" s="59"/>
      <c r="COV221" s="59"/>
      <c r="COW221" s="59"/>
      <c r="COX221" s="59"/>
      <c r="COY221" s="59"/>
      <c r="COZ221" s="59"/>
      <c r="CPA221" s="59"/>
      <c r="CPB221" s="59"/>
      <c r="CPC221" s="59"/>
      <c r="CPD221" s="59"/>
      <c r="CPE221" s="59"/>
      <c r="CPF221" s="59"/>
      <c r="CPG221" s="59"/>
      <c r="CPH221" s="59"/>
      <c r="CPI221" s="59"/>
      <c r="CPJ221" s="59"/>
      <c r="CPK221" s="59"/>
      <c r="CPL221" s="59"/>
      <c r="CPM221" s="59"/>
      <c r="CPN221" s="59"/>
      <c r="CPO221" s="59"/>
      <c r="CPP221" s="59"/>
      <c r="CPQ221" s="59"/>
      <c r="CPR221" s="59"/>
      <c r="CPS221" s="59"/>
      <c r="CPT221" s="59"/>
      <c r="CPU221" s="59"/>
      <c r="CPV221" s="59"/>
      <c r="CPW221" s="59"/>
      <c r="CPX221" s="59"/>
      <c r="CPY221" s="59"/>
      <c r="CPZ221" s="59"/>
      <c r="CQA221" s="59"/>
      <c r="CQB221" s="59"/>
      <c r="CQC221" s="59"/>
      <c r="CQD221" s="59"/>
      <c r="CQE221" s="59"/>
      <c r="CQF221" s="59"/>
      <c r="CQG221" s="59"/>
      <c r="CQH221" s="59"/>
      <c r="CQI221" s="59"/>
      <c r="CQJ221" s="59"/>
      <c r="CQK221" s="59"/>
      <c r="CQL221" s="59"/>
      <c r="CQM221" s="59"/>
      <c r="CQN221" s="59"/>
      <c r="CQO221" s="59"/>
      <c r="CQP221" s="59"/>
      <c r="CQQ221" s="59"/>
      <c r="CQR221" s="59"/>
      <c r="CQS221" s="59"/>
      <c r="CQT221" s="59"/>
      <c r="CQU221" s="59"/>
      <c r="CQV221" s="59"/>
      <c r="CQW221" s="59"/>
      <c r="CQX221" s="59"/>
      <c r="CQY221" s="59"/>
      <c r="CQZ221" s="59"/>
      <c r="CRA221" s="59"/>
      <c r="CRB221" s="59"/>
      <c r="CRC221" s="59"/>
      <c r="CRD221" s="59"/>
      <c r="CRE221" s="59"/>
      <c r="CRF221" s="59"/>
      <c r="CRG221" s="59"/>
      <c r="CRH221" s="59"/>
      <c r="CRI221" s="59"/>
      <c r="CRJ221" s="59"/>
      <c r="CRK221" s="59"/>
      <c r="CRL221" s="59"/>
      <c r="CRM221" s="59"/>
      <c r="CRN221" s="59"/>
      <c r="CRO221" s="59"/>
      <c r="CRP221" s="59"/>
      <c r="CRQ221" s="59"/>
      <c r="CRR221" s="59"/>
      <c r="CRS221" s="59"/>
      <c r="CRT221" s="59"/>
      <c r="CRU221" s="59"/>
      <c r="CRV221" s="59"/>
      <c r="CRW221" s="59"/>
      <c r="CRX221" s="59"/>
      <c r="CRY221" s="59"/>
      <c r="CRZ221" s="59"/>
      <c r="CSA221" s="59"/>
      <c r="CSB221" s="59"/>
      <c r="CSC221" s="59"/>
      <c r="CSD221" s="59"/>
      <c r="CSE221" s="59"/>
      <c r="CSF221" s="59"/>
      <c r="CSG221" s="59"/>
      <c r="CSH221" s="59"/>
      <c r="CSI221" s="59"/>
      <c r="CSJ221" s="59"/>
      <c r="CSK221" s="59"/>
      <c r="CSL221" s="59"/>
      <c r="CSM221" s="59"/>
      <c r="CSN221" s="59"/>
      <c r="CSO221" s="59"/>
      <c r="CSP221" s="59"/>
      <c r="CSQ221" s="59"/>
      <c r="CSR221" s="59"/>
      <c r="CSS221" s="59"/>
      <c r="CST221" s="59"/>
      <c r="CSU221" s="59"/>
      <c r="CSV221" s="59"/>
      <c r="CSW221" s="59"/>
      <c r="CSX221" s="59"/>
      <c r="CSY221" s="59"/>
      <c r="CSZ221" s="59"/>
      <c r="CTA221" s="59"/>
      <c r="CTB221" s="59"/>
      <c r="CTC221" s="59"/>
      <c r="CTD221" s="59"/>
      <c r="CTE221" s="59"/>
      <c r="CTF221" s="59"/>
      <c r="CTG221" s="59"/>
      <c r="CTH221" s="59"/>
      <c r="CTI221" s="59"/>
      <c r="CTJ221" s="59"/>
      <c r="CTK221" s="59"/>
      <c r="CTL221" s="59"/>
      <c r="CTM221" s="59"/>
      <c r="CTN221" s="59"/>
      <c r="CTO221" s="59"/>
      <c r="CTP221" s="59"/>
      <c r="CTQ221" s="59"/>
      <c r="CTR221" s="59"/>
      <c r="CTS221" s="59"/>
      <c r="CTT221" s="59"/>
      <c r="CTU221" s="59"/>
      <c r="CTV221" s="59"/>
      <c r="CTW221" s="59"/>
      <c r="CTX221" s="59"/>
      <c r="CTY221" s="59"/>
      <c r="CTZ221" s="59"/>
      <c r="CUA221" s="59"/>
      <c r="CUB221" s="59"/>
      <c r="CUC221" s="59"/>
      <c r="CUD221" s="59"/>
      <c r="CUE221" s="59"/>
      <c r="CUF221" s="59"/>
      <c r="CUG221" s="59"/>
      <c r="CUH221" s="59"/>
      <c r="CUI221" s="59"/>
      <c r="CUJ221" s="59"/>
      <c r="CUK221" s="59"/>
      <c r="CUL221" s="59"/>
      <c r="CUM221" s="59"/>
      <c r="CUN221" s="59"/>
      <c r="CUO221" s="59"/>
      <c r="CUP221" s="59"/>
      <c r="CUQ221" s="59"/>
      <c r="CUR221" s="59"/>
      <c r="CUS221" s="59"/>
      <c r="CUT221" s="59"/>
      <c r="CUU221" s="59"/>
      <c r="CUV221" s="59"/>
      <c r="CUW221" s="59"/>
      <c r="CUX221" s="59"/>
      <c r="CUY221" s="59"/>
      <c r="CUZ221" s="59"/>
      <c r="CVA221" s="59"/>
      <c r="CVB221" s="59"/>
      <c r="CVC221" s="59"/>
      <c r="CVD221" s="59"/>
      <c r="CVE221" s="59"/>
      <c r="CVF221" s="59"/>
      <c r="CVG221" s="59"/>
      <c r="CVH221" s="59"/>
      <c r="CVI221" s="59"/>
      <c r="CVJ221" s="59"/>
      <c r="CVK221" s="59"/>
      <c r="CVL221" s="59"/>
      <c r="CVM221" s="59"/>
      <c r="CVN221" s="59"/>
      <c r="CVO221" s="59"/>
      <c r="CVP221" s="59"/>
      <c r="CVQ221" s="59"/>
      <c r="CVR221" s="59"/>
      <c r="CVS221" s="59"/>
      <c r="CVT221" s="59"/>
      <c r="CVU221" s="59"/>
      <c r="CVV221" s="59"/>
      <c r="CVW221" s="59"/>
      <c r="CVX221" s="59"/>
      <c r="CVY221" s="59"/>
      <c r="CVZ221" s="59"/>
      <c r="CWA221" s="59"/>
      <c r="CWB221" s="59"/>
      <c r="CWC221" s="59"/>
      <c r="CWD221" s="59"/>
      <c r="CWE221" s="59"/>
      <c r="CWF221" s="59"/>
      <c r="CWG221" s="59"/>
      <c r="CWH221" s="59"/>
      <c r="CWI221" s="59"/>
      <c r="CWJ221" s="59"/>
      <c r="CWK221" s="59"/>
      <c r="CWL221" s="59"/>
      <c r="CWM221" s="59"/>
      <c r="CWN221" s="59"/>
      <c r="CWO221" s="59"/>
      <c r="CWP221" s="59"/>
      <c r="CWQ221" s="59"/>
      <c r="CWR221" s="59"/>
      <c r="CWS221" s="59"/>
      <c r="CWT221" s="59"/>
      <c r="CWU221" s="59"/>
      <c r="CWV221" s="59"/>
      <c r="CWW221" s="59"/>
      <c r="CWX221" s="59"/>
      <c r="CWY221" s="59"/>
      <c r="CWZ221" s="59"/>
      <c r="CXA221" s="59"/>
      <c r="CXB221" s="59"/>
      <c r="CXC221" s="59"/>
      <c r="CXD221" s="59"/>
      <c r="CXE221" s="59"/>
      <c r="CXF221" s="59"/>
      <c r="CXG221" s="59"/>
      <c r="CXH221" s="59"/>
      <c r="CXI221" s="59"/>
      <c r="CXJ221" s="59"/>
      <c r="CXK221" s="59"/>
      <c r="CXL221" s="59"/>
      <c r="CXM221" s="59"/>
      <c r="CXN221" s="59"/>
      <c r="CXO221" s="59"/>
      <c r="CXP221" s="59"/>
      <c r="CXQ221" s="59"/>
      <c r="CXR221" s="59"/>
      <c r="CXS221" s="59"/>
      <c r="CXT221" s="59"/>
      <c r="CXU221" s="59"/>
      <c r="CXV221" s="59"/>
      <c r="CXW221" s="59"/>
      <c r="CXX221" s="59"/>
      <c r="CXY221" s="59"/>
      <c r="CXZ221" s="59"/>
      <c r="CYA221" s="59"/>
      <c r="CYB221" s="59"/>
      <c r="CYC221" s="59"/>
      <c r="CYD221" s="59"/>
      <c r="CYE221" s="59"/>
      <c r="CYF221" s="59"/>
      <c r="CYG221" s="59"/>
      <c r="CYH221" s="59"/>
      <c r="CYI221" s="59"/>
      <c r="CYJ221" s="59"/>
      <c r="CYK221" s="59"/>
      <c r="CYL221" s="59"/>
      <c r="CYM221" s="59"/>
      <c r="CYN221" s="59"/>
      <c r="CYO221" s="59"/>
      <c r="CYP221" s="59"/>
      <c r="CYQ221" s="59"/>
      <c r="CYR221" s="59"/>
      <c r="CYS221" s="59"/>
      <c r="CYT221" s="59"/>
      <c r="CYU221" s="59"/>
      <c r="CYV221" s="59"/>
      <c r="CYW221" s="59"/>
      <c r="CYX221" s="59"/>
      <c r="CYY221" s="59"/>
      <c r="CYZ221" s="59"/>
      <c r="CZA221" s="59"/>
      <c r="CZB221" s="59"/>
      <c r="CZC221" s="59"/>
      <c r="CZD221" s="59"/>
      <c r="CZE221" s="59"/>
      <c r="CZF221" s="59"/>
      <c r="CZG221" s="59"/>
      <c r="CZH221" s="59"/>
      <c r="CZI221" s="59"/>
      <c r="CZJ221" s="59"/>
      <c r="CZK221" s="59"/>
      <c r="CZL221" s="59"/>
      <c r="CZM221" s="59"/>
      <c r="CZN221" s="59"/>
      <c r="CZO221" s="59"/>
      <c r="CZP221" s="59"/>
      <c r="CZQ221" s="59"/>
      <c r="CZR221" s="59"/>
      <c r="CZS221" s="59"/>
      <c r="CZT221" s="59"/>
      <c r="CZU221" s="59"/>
      <c r="CZV221" s="59"/>
      <c r="CZW221" s="59"/>
      <c r="CZX221" s="59"/>
      <c r="CZY221" s="59"/>
      <c r="CZZ221" s="59"/>
      <c r="DAA221" s="59"/>
      <c r="DAB221" s="59"/>
      <c r="DAC221" s="59"/>
      <c r="DAD221" s="59"/>
      <c r="DAE221" s="59"/>
      <c r="DAF221" s="59"/>
      <c r="DAG221" s="59"/>
      <c r="DAH221" s="59"/>
      <c r="DAI221" s="59"/>
      <c r="DAJ221" s="59"/>
      <c r="DAK221" s="59"/>
      <c r="DAL221" s="59"/>
      <c r="DAM221" s="59"/>
      <c r="DAN221" s="59"/>
      <c r="DAO221" s="59"/>
      <c r="DAP221" s="59"/>
      <c r="DAQ221" s="59"/>
      <c r="DAR221" s="59"/>
      <c r="DAS221" s="59"/>
      <c r="DAT221" s="59"/>
      <c r="DAU221" s="59"/>
      <c r="DAV221" s="59"/>
      <c r="DAW221" s="59"/>
      <c r="DAX221" s="59"/>
      <c r="DAY221" s="59"/>
      <c r="DAZ221" s="59"/>
      <c r="DBA221" s="59"/>
      <c r="DBB221" s="59"/>
      <c r="DBC221" s="59"/>
      <c r="DBD221" s="59"/>
      <c r="DBE221" s="59"/>
      <c r="DBF221" s="59"/>
      <c r="DBG221" s="59"/>
      <c r="DBH221" s="59"/>
      <c r="DBI221" s="59"/>
      <c r="DBJ221" s="59"/>
      <c r="DBK221" s="59"/>
      <c r="DBL221" s="59"/>
      <c r="DBM221" s="59"/>
      <c r="DBN221" s="59"/>
      <c r="DBO221" s="59"/>
      <c r="DBP221" s="59"/>
      <c r="DBQ221" s="59"/>
      <c r="DBR221" s="59"/>
      <c r="DBS221" s="59"/>
      <c r="DBT221" s="59"/>
      <c r="DBU221" s="59"/>
      <c r="DBV221" s="59"/>
      <c r="DBW221" s="59"/>
      <c r="DBX221" s="59"/>
      <c r="DBY221" s="59"/>
      <c r="DBZ221" s="59"/>
      <c r="DCA221" s="59"/>
      <c r="DCB221" s="59"/>
      <c r="DCC221" s="59"/>
      <c r="DCD221" s="59"/>
      <c r="DCE221" s="59"/>
      <c r="DCF221" s="59"/>
      <c r="DCG221" s="59"/>
      <c r="DCH221" s="59"/>
      <c r="DCI221" s="59"/>
      <c r="DCJ221" s="59"/>
      <c r="DCK221" s="59"/>
      <c r="DCL221" s="59"/>
      <c r="DCM221" s="59"/>
      <c r="DCN221" s="59"/>
      <c r="DCO221" s="59"/>
      <c r="DCP221" s="59"/>
      <c r="DCQ221" s="59"/>
      <c r="DCR221" s="59"/>
      <c r="DCS221" s="59"/>
      <c r="DCT221" s="59"/>
      <c r="DCU221" s="59"/>
      <c r="DCV221" s="59"/>
      <c r="DCW221" s="59"/>
      <c r="DCX221" s="59"/>
      <c r="DCY221" s="59"/>
      <c r="DCZ221" s="59"/>
      <c r="DDA221" s="59"/>
      <c r="DDB221" s="59"/>
      <c r="DDC221" s="59"/>
      <c r="DDD221" s="59"/>
      <c r="DDE221" s="59"/>
      <c r="DDF221" s="59"/>
      <c r="DDG221" s="59"/>
      <c r="DDH221" s="59"/>
      <c r="DDI221" s="59"/>
      <c r="DDJ221" s="59"/>
      <c r="DDK221" s="59"/>
      <c r="DDL221" s="59"/>
      <c r="DDM221" s="59"/>
      <c r="DDN221" s="59"/>
      <c r="DDO221" s="59"/>
      <c r="DDP221" s="59"/>
      <c r="DDQ221" s="59"/>
      <c r="DDR221" s="59"/>
      <c r="DDS221" s="59"/>
      <c r="DDT221" s="59"/>
      <c r="DDU221" s="59"/>
      <c r="DDV221" s="59"/>
      <c r="DDW221" s="59"/>
      <c r="DDX221" s="59"/>
      <c r="DDY221" s="59"/>
      <c r="DDZ221" s="59"/>
      <c r="DEA221" s="59"/>
      <c r="DEB221" s="59"/>
      <c r="DEC221" s="59"/>
      <c r="DED221" s="59"/>
      <c r="DEE221" s="59"/>
      <c r="DEF221" s="59"/>
      <c r="DEG221" s="59"/>
      <c r="DEH221" s="59"/>
      <c r="DEI221" s="59"/>
      <c r="DEJ221" s="59"/>
      <c r="DEK221" s="59"/>
      <c r="DEL221" s="59"/>
      <c r="DEM221" s="59"/>
      <c r="DEN221" s="59"/>
      <c r="DEO221" s="59"/>
      <c r="DEP221" s="59"/>
      <c r="DEQ221" s="59"/>
      <c r="DER221" s="59"/>
      <c r="DES221" s="59"/>
      <c r="DET221" s="59"/>
      <c r="DEU221" s="59"/>
      <c r="DEV221" s="59"/>
      <c r="DEW221" s="59"/>
      <c r="DEX221" s="59"/>
      <c r="DEY221" s="59"/>
      <c r="DEZ221" s="59"/>
      <c r="DFA221" s="59"/>
      <c r="DFB221" s="59"/>
      <c r="DFC221" s="59"/>
      <c r="DFD221" s="59"/>
      <c r="DFE221" s="59"/>
      <c r="DFF221" s="59"/>
      <c r="DFG221" s="59"/>
      <c r="DFH221" s="59"/>
      <c r="DFI221" s="59"/>
      <c r="DFJ221" s="59"/>
      <c r="DFK221" s="59"/>
      <c r="DFL221" s="59"/>
      <c r="DFM221" s="59"/>
      <c r="DFN221" s="59"/>
      <c r="DFO221" s="59"/>
      <c r="DFP221" s="59"/>
      <c r="DFQ221" s="59"/>
      <c r="DFR221" s="59"/>
      <c r="DFS221" s="59"/>
      <c r="DFT221" s="59"/>
      <c r="DFU221" s="59"/>
      <c r="DFV221" s="59"/>
      <c r="DFW221" s="59"/>
      <c r="DFX221" s="59"/>
      <c r="DFY221" s="59"/>
      <c r="DFZ221" s="59"/>
      <c r="DGA221" s="59"/>
      <c r="DGB221" s="59"/>
      <c r="DGC221" s="59"/>
      <c r="DGD221" s="59"/>
      <c r="DGE221" s="59"/>
      <c r="DGF221" s="59"/>
      <c r="DGG221" s="59"/>
      <c r="DGH221" s="59"/>
      <c r="DGI221" s="59"/>
      <c r="DGJ221" s="59"/>
      <c r="DGK221" s="59"/>
      <c r="DGL221" s="59"/>
      <c r="DGM221" s="59"/>
      <c r="DGN221" s="59"/>
      <c r="DGO221" s="59"/>
      <c r="DGP221" s="59"/>
      <c r="DGQ221" s="59"/>
      <c r="DGR221" s="59"/>
      <c r="DGS221" s="59"/>
      <c r="DGT221" s="59"/>
      <c r="DGU221" s="59"/>
      <c r="DGV221" s="59"/>
      <c r="DGW221" s="59"/>
      <c r="DGX221" s="59"/>
      <c r="DGY221" s="59"/>
      <c r="DGZ221" s="59"/>
      <c r="DHA221" s="59"/>
      <c r="DHB221" s="59"/>
      <c r="DHC221" s="59"/>
      <c r="DHD221" s="59"/>
      <c r="DHE221" s="59"/>
      <c r="DHF221" s="59"/>
      <c r="DHG221" s="59"/>
      <c r="DHH221" s="59"/>
      <c r="DHI221" s="59"/>
      <c r="DHJ221" s="59"/>
      <c r="DHK221" s="59"/>
      <c r="DHL221" s="59"/>
      <c r="DHM221" s="59"/>
      <c r="DHN221" s="59"/>
      <c r="DHO221" s="59"/>
      <c r="DHP221" s="59"/>
      <c r="DHQ221" s="59"/>
      <c r="DHR221" s="59"/>
      <c r="DHS221" s="59"/>
      <c r="DHT221" s="59"/>
      <c r="DHU221" s="59"/>
      <c r="DHV221" s="59"/>
      <c r="DHW221" s="59"/>
      <c r="DHX221" s="59"/>
      <c r="DHY221" s="59"/>
      <c r="DHZ221" s="59"/>
      <c r="DIA221" s="59"/>
      <c r="DIB221" s="59"/>
      <c r="DIC221" s="59"/>
      <c r="DID221" s="59"/>
      <c r="DIE221" s="59"/>
      <c r="DIF221" s="59"/>
      <c r="DIG221" s="59"/>
      <c r="DIH221" s="59"/>
      <c r="DII221" s="59"/>
      <c r="DIJ221" s="59"/>
      <c r="DIK221" s="59"/>
      <c r="DIL221" s="59"/>
      <c r="DIM221" s="59"/>
      <c r="DIN221" s="59"/>
      <c r="DIO221" s="59"/>
      <c r="DIP221" s="59"/>
      <c r="DIQ221" s="59"/>
      <c r="DIR221" s="59"/>
      <c r="DIS221" s="59"/>
      <c r="DIT221" s="59"/>
      <c r="DIU221" s="59"/>
      <c r="DIV221" s="59"/>
      <c r="DIW221" s="59"/>
      <c r="DIX221" s="59"/>
      <c r="DIY221" s="59"/>
      <c r="DIZ221" s="59"/>
      <c r="DJA221" s="59"/>
      <c r="DJB221" s="59"/>
      <c r="DJC221" s="59"/>
      <c r="DJD221" s="59"/>
      <c r="DJE221" s="59"/>
      <c r="DJF221" s="59"/>
      <c r="DJG221" s="59"/>
      <c r="DJH221" s="59"/>
      <c r="DJI221" s="59"/>
      <c r="DJJ221" s="59"/>
      <c r="DJK221" s="59"/>
      <c r="DJL221" s="59"/>
      <c r="DJM221" s="59"/>
      <c r="DJN221" s="59"/>
      <c r="DJO221" s="59"/>
      <c r="DJP221" s="59"/>
      <c r="DJQ221" s="59"/>
      <c r="DJR221" s="59"/>
      <c r="DJS221" s="59"/>
      <c r="DJT221" s="59"/>
      <c r="DJU221" s="59"/>
      <c r="DJV221" s="59"/>
      <c r="DJW221" s="59"/>
      <c r="DJX221" s="59"/>
      <c r="DJY221" s="59"/>
      <c r="DJZ221" s="59"/>
      <c r="DKA221" s="59"/>
      <c r="DKB221" s="59"/>
      <c r="DKC221" s="59"/>
      <c r="DKD221" s="59"/>
      <c r="DKE221" s="59"/>
      <c r="DKF221" s="59"/>
      <c r="DKG221" s="59"/>
      <c r="DKH221" s="59"/>
      <c r="DKI221" s="59"/>
      <c r="DKJ221" s="59"/>
      <c r="DKK221" s="59"/>
      <c r="DKL221" s="59"/>
      <c r="DKM221" s="59"/>
      <c r="DKN221" s="59"/>
      <c r="DKO221" s="59"/>
      <c r="DKP221" s="59"/>
      <c r="DKQ221" s="59"/>
      <c r="DKR221" s="59"/>
      <c r="DKS221" s="59"/>
      <c r="DKT221" s="59"/>
      <c r="DKU221" s="59"/>
      <c r="DKV221" s="59"/>
      <c r="DKW221" s="59"/>
      <c r="DKX221" s="59"/>
      <c r="DKY221" s="59"/>
      <c r="DKZ221" s="59"/>
      <c r="DLA221" s="59"/>
      <c r="DLB221" s="59"/>
      <c r="DLC221" s="59"/>
      <c r="DLD221" s="59"/>
      <c r="DLE221" s="59"/>
      <c r="DLF221" s="59"/>
      <c r="DLG221" s="59"/>
      <c r="DLH221" s="59"/>
      <c r="DLI221" s="59"/>
      <c r="DLJ221" s="59"/>
      <c r="DLK221" s="59"/>
      <c r="DLL221" s="59"/>
      <c r="DLM221" s="59"/>
      <c r="DLN221" s="59"/>
      <c r="DLO221" s="59"/>
      <c r="DLP221" s="59"/>
      <c r="DLQ221" s="59"/>
      <c r="DLR221" s="59"/>
      <c r="DLS221" s="59"/>
      <c r="DLT221" s="59"/>
      <c r="DLU221" s="59"/>
      <c r="DLV221" s="59"/>
      <c r="DLW221" s="59"/>
      <c r="DLX221" s="59"/>
      <c r="DLY221" s="59"/>
      <c r="DLZ221" s="59"/>
      <c r="DMA221" s="59"/>
      <c r="DMB221" s="59"/>
      <c r="DMC221" s="59"/>
      <c r="DMD221" s="59"/>
      <c r="DME221" s="59"/>
      <c r="DMF221" s="59"/>
      <c r="DMG221" s="59"/>
      <c r="DMH221" s="59"/>
      <c r="DMI221" s="59"/>
      <c r="DMJ221" s="59"/>
      <c r="DMK221" s="59"/>
      <c r="DML221" s="59"/>
      <c r="DMM221" s="59"/>
      <c r="DMN221" s="59"/>
      <c r="DMO221" s="59"/>
      <c r="DMP221" s="59"/>
      <c r="DMQ221" s="59"/>
      <c r="DMR221" s="59"/>
      <c r="DMS221" s="59"/>
      <c r="DMT221" s="59"/>
      <c r="DMU221" s="59"/>
      <c r="DMV221" s="59"/>
      <c r="DMW221" s="59"/>
      <c r="DMX221" s="59"/>
      <c r="DMY221" s="59"/>
      <c r="DMZ221" s="59"/>
      <c r="DNA221" s="59"/>
      <c r="DNB221" s="59"/>
      <c r="DNC221" s="59"/>
      <c r="DND221" s="59"/>
      <c r="DNE221" s="59"/>
      <c r="DNF221" s="59"/>
      <c r="DNG221" s="59"/>
      <c r="DNH221" s="59"/>
      <c r="DNI221" s="59"/>
      <c r="DNJ221" s="59"/>
      <c r="DNK221" s="59"/>
      <c r="DNL221" s="59"/>
      <c r="DNM221" s="59"/>
      <c r="DNN221" s="59"/>
      <c r="DNO221" s="59"/>
      <c r="DNP221" s="59"/>
      <c r="DNQ221" s="59"/>
      <c r="DNR221" s="59"/>
      <c r="DNS221" s="59"/>
      <c r="DNT221" s="59"/>
      <c r="DNU221" s="59"/>
      <c r="DNV221" s="59"/>
      <c r="DNW221" s="59"/>
      <c r="DNX221" s="59"/>
      <c r="DNY221" s="59"/>
      <c r="DNZ221" s="59"/>
      <c r="DOA221" s="59"/>
      <c r="DOB221" s="59"/>
      <c r="DOC221" s="59"/>
      <c r="DOD221" s="59"/>
      <c r="DOE221" s="59"/>
      <c r="DOF221" s="59"/>
      <c r="DOG221" s="59"/>
      <c r="DOH221" s="59"/>
      <c r="DOI221" s="59"/>
      <c r="DOJ221" s="59"/>
      <c r="DOK221" s="59"/>
      <c r="DOL221" s="59"/>
      <c r="DOM221" s="59"/>
      <c r="DON221" s="59"/>
      <c r="DOO221" s="59"/>
      <c r="DOP221" s="59"/>
      <c r="DOQ221" s="59"/>
      <c r="DOR221" s="59"/>
      <c r="DOS221" s="59"/>
      <c r="DOT221" s="59"/>
      <c r="DOU221" s="59"/>
      <c r="DOV221" s="59"/>
      <c r="DOW221" s="59"/>
      <c r="DOX221" s="59"/>
      <c r="DOY221" s="59"/>
      <c r="DOZ221" s="59"/>
      <c r="DPA221" s="59"/>
      <c r="DPB221" s="59"/>
      <c r="DPC221" s="59"/>
      <c r="DPD221" s="59"/>
      <c r="DPE221" s="59"/>
      <c r="DPF221" s="59"/>
      <c r="DPG221" s="59"/>
      <c r="DPH221" s="59"/>
      <c r="DPI221" s="59"/>
      <c r="DPJ221" s="59"/>
      <c r="DPK221" s="59"/>
      <c r="DPL221" s="59"/>
      <c r="DPM221" s="59"/>
      <c r="DPN221" s="59"/>
      <c r="DPO221" s="59"/>
      <c r="DPP221" s="59"/>
      <c r="DPQ221" s="59"/>
      <c r="DPR221" s="59"/>
      <c r="DPS221" s="59"/>
      <c r="DPT221" s="59"/>
      <c r="DPU221" s="59"/>
      <c r="DPV221" s="59"/>
      <c r="DPW221" s="59"/>
      <c r="DPX221" s="59"/>
      <c r="DPY221" s="59"/>
      <c r="DPZ221" s="59"/>
      <c r="DQA221" s="59"/>
      <c r="DQB221" s="59"/>
      <c r="DQC221" s="59"/>
      <c r="DQD221" s="59"/>
      <c r="DQE221" s="59"/>
      <c r="DQF221" s="59"/>
      <c r="DQG221" s="59"/>
      <c r="DQH221" s="59"/>
      <c r="DQI221" s="59"/>
      <c r="DQJ221" s="59"/>
      <c r="DQK221" s="59"/>
      <c r="DQL221" s="59"/>
      <c r="DQM221" s="59"/>
      <c r="DQN221" s="59"/>
      <c r="DQO221" s="59"/>
      <c r="DQP221" s="59"/>
      <c r="DQQ221" s="59"/>
      <c r="DQR221" s="59"/>
      <c r="DQS221" s="59"/>
      <c r="DQT221" s="59"/>
      <c r="DQU221" s="59"/>
      <c r="DQV221" s="59"/>
      <c r="DQW221" s="59"/>
      <c r="DQX221" s="59"/>
      <c r="DQY221" s="59"/>
      <c r="DQZ221" s="59"/>
      <c r="DRA221" s="59"/>
      <c r="DRB221" s="59"/>
      <c r="DRC221" s="59"/>
      <c r="DRD221" s="59"/>
      <c r="DRE221" s="59"/>
      <c r="DRF221" s="59"/>
      <c r="DRG221" s="59"/>
      <c r="DRH221" s="59"/>
      <c r="DRI221" s="59"/>
      <c r="DRJ221" s="59"/>
      <c r="DRK221" s="59"/>
      <c r="DRL221" s="59"/>
      <c r="DRM221" s="59"/>
      <c r="DRN221" s="59"/>
      <c r="DRO221" s="59"/>
      <c r="DRP221" s="59"/>
      <c r="DRQ221" s="59"/>
      <c r="DRR221" s="59"/>
      <c r="DRS221" s="59"/>
      <c r="DRT221" s="59"/>
      <c r="DRU221" s="59"/>
      <c r="DRV221" s="59"/>
      <c r="DRW221" s="59"/>
      <c r="DRX221" s="59"/>
      <c r="DRY221" s="59"/>
      <c r="DRZ221" s="59"/>
      <c r="DSA221" s="59"/>
      <c r="DSB221" s="59"/>
      <c r="DSC221" s="59"/>
      <c r="DSD221" s="59"/>
      <c r="DSE221" s="59"/>
      <c r="DSF221" s="59"/>
      <c r="DSG221" s="59"/>
      <c r="DSH221" s="59"/>
      <c r="DSI221" s="59"/>
      <c r="DSJ221" s="59"/>
      <c r="DSK221" s="59"/>
      <c r="DSL221" s="59"/>
      <c r="DSM221" s="59"/>
      <c r="DSN221" s="59"/>
      <c r="DSO221" s="59"/>
      <c r="DSP221" s="59"/>
      <c r="DSQ221" s="59"/>
      <c r="DSR221" s="59"/>
      <c r="DSS221" s="59"/>
      <c r="DST221" s="59"/>
      <c r="DSU221" s="59"/>
      <c r="DSV221" s="59"/>
      <c r="DSW221" s="59"/>
      <c r="DSX221" s="59"/>
      <c r="DSY221" s="59"/>
      <c r="DSZ221" s="59"/>
      <c r="DTA221" s="59"/>
      <c r="DTB221" s="59"/>
      <c r="DTC221" s="59"/>
      <c r="DTD221" s="59"/>
      <c r="DTE221" s="59"/>
      <c r="DTF221" s="59"/>
      <c r="DTG221" s="59"/>
      <c r="DTH221" s="59"/>
      <c r="DTI221" s="59"/>
      <c r="DTJ221" s="59"/>
      <c r="DTK221" s="59"/>
      <c r="DTL221" s="59"/>
      <c r="DTM221" s="59"/>
      <c r="DTN221" s="59"/>
      <c r="DTO221" s="59"/>
      <c r="DTP221" s="59"/>
      <c r="DTQ221" s="59"/>
      <c r="DTR221" s="59"/>
      <c r="DTS221" s="59"/>
      <c r="DTT221" s="59"/>
      <c r="DTU221" s="59"/>
      <c r="DTV221" s="59"/>
      <c r="DTW221" s="59"/>
      <c r="DTX221" s="59"/>
      <c r="DTY221" s="59"/>
      <c r="DTZ221" s="59"/>
      <c r="DUA221" s="59"/>
      <c r="DUB221" s="59"/>
      <c r="DUC221" s="59"/>
      <c r="DUD221" s="59"/>
      <c r="DUE221" s="59"/>
      <c r="DUF221" s="59"/>
      <c r="DUG221" s="59"/>
      <c r="DUH221" s="59"/>
      <c r="DUI221" s="59"/>
      <c r="DUJ221" s="59"/>
      <c r="DUK221" s="59"/>
      <c r="DUL221" s="59"/>
      <c r="DUM221" s="59"/>
      <c r="DUN221" s="59"/>
      <c r="DUO221" s="59"/>
      <c r="DUP221" s="59"/>
      <c r="DUQ221" s="59"/>
      <c r="DUR221" s="59"/>
      <c r="DUS221" s="59"/>
      <c r="DUT221" s="59"/>
      <c r="DUU221" s="59"/>
      <c r="DUV221" s="59"/>
      <c r="DUW221" s="59"/>
      <c r="DUX221" s="59"/>
      <c r="DUY221" s="59"/>
      <c r="DUZ221" s="59"/>
      <c r="DVA221" s="59"/>
      <c r="DVB221" s="59"/>
      <c r="DVC221" s="59"/>
      <c r="DVD221" s="59"/>
      <c r="DVE221" s="59"/>
      <c r="DVF221" s="59"/>
      <c r="DVG221" s="59"/>
      <c r="DVH221" s="59"/>
      <c r="DVI221" s="59"/>
      <c r="DVJ221" s="59"/>
      <c r="DVK221" s="59"/>
      <c r="DVL221" s="59"/>
      <c r="DVM221" s="59"/>
      <c r="DVN221" s="59"/>
      <c r="DVO221" s="59"/>
      <c r="DVP221" s="59"/>
      <c r="DVQ221" s="59"/>
      <c r="DVR221" s="59"/>
      <c r="DVS221" s="59"/>
      <c r="DVT221" s="59"/>
      <c r="DVU221" s="59"/>
      <c r="DVV221" s="59"/>
      <c r="DVW221" s="59"/>
      <c r="DVX221" s="59"/>
      <c r="DVY221" s="59"/>
      <c r="DVZ221" s="59"/>
      <c r="DWA221" s="59"/>
      <c r="DWB221" s="59"/>
      <c r="DWC221" s="59"/>
      <c r="DWD221" s="59"/>
      <c r="DWE221" s="59"/>
      <c r="DWF221" s="59"/>
      <c r="DWG221" s="59"/>
      <c r="DWH221" s="59"/>
      <c r="DWI221" s="59"/>
      <c r="DWJ221" s="59"/>
      <c r="DWK221" s="59"/>
      <c r="DWL221" s="59"/>
      <c r="DWM221" s="59"/>
      <c r="DWN221" s="59"/>
      <c r="DWO221" s="59"/>
      <c r="DWP221" s="59"/>
      <c r="DWQ221" s="59"/>
      <c r="DWR221" s="59"/>
      <c r="DWS221" s="59"/>
      <c r="DWT221" s="59"/>
      <c r="DWU221" s="59"/>
      <c r="DWV221" s="59"/>
      <c r="DWW221" s="59"/>
      <c r="DWX221" s="59"/>
      <c r="DWY221" s="59"/>
      <c r="DWZ221" s="59"/>
      <c r="DXA221" s="59"/>
      <c r="DXB221" s="59"/>
      <c r="DXC221" s="59"/>
      <c r="DXD221" s="59"/>
      <c r="DXE221" s="59"/>
      <c r="DXF221" s="59"/>
      <c r="DXG221" s="59"/>
      <c r="DXH221" s="59"/>
      <c r="DXI221" s="59"/>
      <c r="DXJ221" s="59"/>
      <c r="DXK221" s="59"/>
      <c r="DXL221" s="59"/>
      <c r="DXM221" s="59"/>
      <c r="DXN221" s="59"/>
      <c r="DXO221" s="59"/>
      <c r="DXP221" s="59"/>
      <c r="DXQ221" s="59"/>
      <c r="DXR221" s="59"/>
      <c r="DXS221" s="59"/>
      <c r="DXT221" s="59"/>
      <c r="DXU221" s="59"/>
      <c r="DXV221" s="59"/>
      <c r="DXW221" s="59"/>
      <c r="DXX221" s="59"/>
      <c r="DXY221" s="59"/>
      <c r="DXZ221" s="59"/>
      <c r="DYA221" s="59"/>
      <c r="DYB221" s="59"/>
      <c r="DYC221" s="59"/>
      <c r="DYD221" s="59"/>
      <c r="DYE221" s="59"/>
      <c r="DYF221" s="59"/>
      <c r="DYG221" s="59"/>
      <c r="DYH221" s="59"/>
      <c r="DYI221" s="59"/>
      <c r="DYJ221" s="59"/>
      <c r="DYK221" s="59"/>
      <c r="DYL221" s="59"/>
      <c r="DYM221" s="59"/>
      <c r="DYN221" s="59"/>
      <c r="DYO221" s="59"/>
      <c r="DYP221" s="59"/>
      <c r="DYQ221" s="59"/>
      <c r="DYR221" s="59"/>
      <c r="DYS221" s="59"/>
      <c r="DYT221" s="59"/>
      <c r="DYU221" s="59"/>
      <c r="DYV221" s="59"/>
      <c r="DYW221" s="59"/>
      <c r="DYX221" s="59"/>
      <c r="DYY221" s="59"/>
      <c r="DYZ221" s="59"/>
      <c r="DZA221" s="59"/>
      <c r="DZB221" s="59"/>
      <c r="DZC221" s="59"/>
      <c r="DZD221" s="59"/>
      <c r="DZE221" s="59"/>
      <c r="DZF221" s="59"/>
      <c r="DZG221" s="59"/>
      <c r="DZH221" s="59"/>
      <c r="DZI221" s="59"/>
      <c r="DZJ221" s="59"/>
      <c r="DZK221" s="59"/>
      <c r="DZL221" s="59"/>
      <c r="DZM221" s="59"/>
      <c r="DZN221" s="59"/>
      <c r="DZO221" s="59"/>
      <c r="DZP221" s="59"/>
      <c r="DZQ221" s="59"/>
      <c r="DZR221" s="59"/>
      <c r="DZS221" s="59"/>
      <c r="DZT221" s="59"/>
      <c r="DZU221" s="59"/>
      <c r="DZV221" s="59"/>
      <c r="DZW221" s="59"/>
      <c r="DZX221" s="59"/>
      <c r="DZY221" s="59"/>
      <c r="DZZ221" s="59"/>
      <c r="EAA221" s="59"/>
      <c r="EAB221" s="59"/>
      <c r="EAC221" s="59"/>
      <c r="EAD221" s="59"/>
      <c r="EAE221" s="59"/>
      <c r="EAF221" s="59"/>
      <c r="EAG221" s="59"/>
      <c r="EAH221" s="59"/>
      <c r="EAI221" s="59"/>
      <c r="EAJ221" s="59"/>
      <c r="EAK221" s="59"/>
      <c r="EAL221" s="59"/>
      <c r="EAM221" s="59"/>
      <c r="EAN221" s="59"/>
      <c r="EAO221" s="59"/>
      <c r="EAP221" s="59"/>
      <c r="EAQ221" s="59"/>
      <c r="EAR221" s="59"/>
      <c r="EAS221" s="59"/>
      <c r="EAT221" s="59"/>
      <c r="EAU221" s="59"/>
      <c r="EAV221" s="59"/>
      <c r="EAW221" s="59"/>
      <c r="EAX221" s="59"/>
      <c r="EAY221" s="59"/>
      <c r="EAZ221" s="59"/>
      <c r="EBA221" s="59"/>
      <c r="EBB221" s="59"/>
      <c r="EBC221" s="59"/>
      <c r="EBD221" s="59"/>
      <c r="EBE221" s="59"/>
      <c r="EBF221" s="59"/>
      <c r="EBG221" s="59"/>
      <c r="EBH221" s="59"/>
      <c r="EBI221" s="59"/>
      <c r="EBJ221" s="59"/>
      <c r="EBK221" s="59"/>
      <c r="EBL221" s="59"/>
      <c r="EBM221" s="59"/>
      <c r="EBN221" s="59"/>
      <c r="EBO221" s="59"/>
      <c r="EBP221" s="59"/>
      <c r="EBQ221" s="59"/>
      <c r="EBR221" s="59"/>
      <c r="EBS221" s="59"/>
      <c r="EBT221" s="59"/>
      <c r="EBU221" s="59"/>
      <c r="EBV221" s="59"/>
      <c r="EBW221" s="59"/>
      <c r="EBX221" s="59"/>
      <c r="EBY221" s="59"/>
      <c r="EBZ221" s="59"/>
      <c r="ECA221" s="59"/>
      <c r="ECB221" s="59"/>
      <c r="ECC221" s="59"/>
      <c r="ECD221" s="59"/>
      <c r="ECE221" s="59"/>
      <c r="ECF221" s="59"/>
      <c r="ECG221" s="59"/>
      <c r="ECH221" s="59"/>
      <c r="ECI221" s="59"/>
      <c r="ECJ221" s="59"/>
      <c r="ECK221" s="59"/>
      <c r="ECL221" s="59"/>
      <c r="ECM221" s="59"/>
      <c r="ECN221" s="59"/>
      <c r="ECO221" s="59"/>
      <c r="ECP221" s="59"/>
      <c r="ECQ221" s="59"/>
      <c r="ECR221" s="59"/>
      <c r="ECS221" s="59"/>
      <c r="ECT221" s="59"/>
      <c r="ECU221" s="59"/>
      <c r="ECV221" s="59"/>
      <c r="ECW221" s="59"/>
      <c r="ECX221" s="59"/>
      <c r="ECY221" s="59"/>
      <c r="ECZ221" s="59"/>
      <c r="EDA221" s="59"/>
      <c r="EDB221" s="59"/>
      <c r="EDC221" s="59"/>
      <c r="EDD221" s="59"/>
      <c r="EDE221" s="59"/>
      <c r="EDF221" s="59"/>
      <c r="EDG221" s="59"/>
      <c r="EDH221" s="59"/>
      <c r="EDI221" s="59"/>
      <c r="EDJ221" s="59"/>
      <c r="EDK221" s="59"/>
      <c r="EDL221" s="59"/>
      <c r="EDM221" s="59"/>
      <c r="EDN221" s="59"/>
      <c r="EDO221" s="59"/>
      <c r="EDP221" s="59"/>
      <c r="EDQ221" s="59"/>
      <c r="EDR221" s="59"/>
      <c r="EDS221" s="59"/>
      <c r="EDT221" s="59"/>
      <c r="EDU221" s="59"/>
      <c r="EDV221" s="59"/>
      <c r="EDW221" s="59"/>
      <c r="EDX221" s="59"/>
      <c r="EDY221" s="59"/>
      <c r="EDZ221" s="59"/>
      <c r="EEA221" s="59"/>
      <c r="EEB221" s="59"/>
      <c r="EEC221" s="59"/>
      <c r="EED221" s="59"/>
      <c r="EEE221" s="59"/>
      <c r="EEF221" s="59"/>
      <c r="EEG221" s="59"/>
      <c r="EEH221" s="59"/>
      <c r="EEI221" s="59"/>
      <c r="EEJ221" s="59"/>
      <c r="EEK221" s="59"/>
      <c r="EEL221" s="59"/>
      <c r="EEM221" s="59"/>
      <c r="EEN221" s="59"/>
      <c r="EEO221" s="59"/>
      <c r="EEP221" s="59"/>
      <c r="EEQ221" s="59"/>
      <c r="EER221" s="59"/>
      <c r="EES221" s="59"/>
      <c r="EET221" s="59"/>
      <c r="EEU221" s="59"/>
      <c r="EEV221" s="59"/>
      <c r="EEW221" s="59"/>
      <c r="EEX221" s="59"/>
      <c r="EEY221" s="59"/>
      <c r="EEZ221" s="59"/>
      <c r="EFA221" s="59"/>
      <c r="EFB221" s="59"/>
      <c r="EFC221" s="59"/>
      <c r="EFD221" s="59"/>
      <c r="EFE221" s="59"/>
      <c r="EFF221" s="59"/>
      <c r="EFG221" s="59"/>
      <c r="EFH221" s="59"/>
      <c r="EFI221" s="59"/>
      <c r="EFJ221" s="59"/>
      <c r="EFK221" s="59"/>
      <c r="EFL221" s="59"/>
      <c r="EFM221" s="59"/>
      <c r="EFN221" s="59"/>
      <c r="EFO221" s="59"/>
      <c r="EFP221" s="59"/>
      <c r="EFQ221" s="59"/>
      <c r="EFR221" s="59"/>
      <c r="EFS221" s="59"/>
      <c r="EFT221" s="59"/>
      <c r="EFU221" s="59"/>
      <c r="EFV221" s="59"/>
      <c r="EFW221" s="59"/>
      <c r="EFX221" s="59"/>
      <c r="EFY221" s="59"/>
      <c r="EFZ221" s="59"/>
      <c r="EGA221" s="59"/>
      <c r="EGB221" s="59"/>
      <c r="EGC221" s="59"/>
      <c r="EGD221" s="59"/>
      <c r="EGE221" s="59"/>
      <c r="EGF221" s="59"/>
      <c r="EGG221" s="59"/>
      <c r="EGH221" s="59"/>
      <c r="EGI221" s="59"/>
      <c r="EGJ221" s="59"/>
      <c r="EGK221" s="59"/>
      <c r="EGL221" s="59"/>
      <c r="EGM221" s="59"/>
      <c r="EGN221" s="59"/>
      <c r="EGO221" s="59"/>
      <c r="EGP221" s="59"/>
      <c r="EGQ221" s="59"/>
      <c r="EGR221" s="59"/>
      <c r="EGS221" s="59"/>
      <c r="EGT221" s="59"/>
      <c r="EGU221" s="59"/>
      <c r="EGV221" s="59"/>
      <c r="EGW221" s="59"/>
      <c r="EGX221" s="59"/>
      <c r="EGY221" s="59"/>
      <c r="EGZ221" s="59"/>
      <c r="EHA221" s="59"/>
      <c r="EHB221" s="59"/>
      <c r="EHC221" s="59"/>
      <c r="EHD221" s="59"/>
      <c r="EHE221" s="59"/>
      <c r="EHF221" s="59"/>
      <c r="EHG221" s="59"/>
      <c r="EHH221" s="59"/>
      <c r="EHI221" s="59"/>
      <c r="EHJ221" s="59"/>
      <c r="EHK221" s="59"/>
      <c r="EHL221" s="59"/>
      <c r="EHM221" s="59"/>
      <c r="EHN221" s="59"/>
      <c r="EHO221" s="59"/>
      <c r="EHP221" s="59"/>
      <c r="EHQ221" s="59"/>
      <c r="EHR221" s="59"/>
      <c r="EHS221" s="59"/>
      <c r="EHT221" s="59"/>
      <c r="EHU221" s="59"/>
      <c r="EHV221" s="59"/>
      <c r="EHW221" s="59"/>
      <c r="EHX221" s="59"/>
      <c r="EHY221" s="59"/>
      <c r="EHZ221" s="59"/>
      <c r="EIA221" s="59"/>
      <c r="EIB221" s="59"/>
      <c r="EIC221" s="59"/>
      <c r="EID221" s="59"/>
      <c r="EIE221" s="59"/>
      <c r="EIF221" s="59"/>
      <c r="EIG221" s="59"/>
      <c r="EIH221" s="59"/>
      <c r="EII221" s="59"/>
      <c r="EIJ221" s="59"/>
      <c r="EIK221" s="59"/>
      <c r="EIL221" s="59"/>
      <c r="EIM221" s="59"/>
      <c r="EIN221" s="59"/>
      <c r="EIO221" s="59"/>
      <c r="EIP221" s="59"/>
      <c r="EIQ221" s="59"/>
      <c r="EIR221" s="59"/>
      <c r="EIS221" s="59"/>
      <c r="EIT221" s="59"/>
      <c r="EIU221" s="59"/>
      <c r="EIV221" s="59"/>
      <c r="EIW221" s="59"/>
      <c r="EIX221" s="59"/>
      <c r="EIY221" s="59"/>
      <c r="EIZ221" s="59"/>
      <c r="EJA221" s="59"/>
      <c r="EJB221" s="59"/>
      <c r="EJC221" s="59"/>
      <c r="EJD221" s="59"/>
      <c r="EJE221" s="59"/>
      <c r="EJF221" s="59"/>
      <c r="EJG221" s="59"/>
      <c r="EJH221" s="59"/>
      <c r="EJI221" s="59"/>
      <c r="EJJ221" s="59"/>
      <c r="EJK221" s="59"/>
      <c r="EJL221" s="59"/>
      <c r="EJM221" s="59"/>
      <c r="EJN221" s="59"/>
      <c r="EJO221" s="59"/>
      <c r="EJP221" s="59"/>
      <c r="EJQ221" s="59"/>
      <c r="EJR221" s="59"/>
      <c r="EJS221" s="59"/>
      <c r="EJT221" s="59"/>
      <c r="EJU221" s="59"/>
      <c r="EJV221" s="59"/>
      <c r="EJW221" s="59"/>
      <c r="EJX221" s="59"/>
      <c r="EJY221" s="59"/>
      <c r="EJZ221" s="59"/>
      <c r="EKA221" s="59"/>
      <c r="EKB221" s="59"/>
      <c r="EKC221" s="59"/>
      <c r="EKD221" s="59"/>
      <c r="EKE221" s="59"/>
      <c r="EKF221" s="59"/>
      <c r="EKG221" s="59"/>
      <c r="EKH221" s="59"/>
      <c r="EKI221" s="59"/>
      <c r="EKJ221" s="59"/>
      <c r="EKK221" s="59"/>
      <c r="EKL221" s="59"/>
      <c r="EKM221" s="59"/>
      <c r="EKN221" s="59"/>
      <c r="EKO221" s="59"/>
      <c r="EKP221" s="59"/>
      <c r="EKQ221" s="59"/>
      <c r="EKR221" s="59"/>
      <c r="EKS221" s="59"/>
      <c r="EKT221" s="59"/>
      <c r="EKU221" s="59"/>
      <c r="EKV221" s="59"/>
      <c r="EKW221" s="59"/>
      <c r="EKX221" s="59"/>
      <c r="EKY221" s="59"/>
      <c r="EKZ221" s="59"/>
      <c r="ELA221" s="59"/>
      <c r="ELB221" s="59"/>
      <c r="ELC221" s="59"/>
      <c r="ELD221" s="59"/>
      <c r="ELE221" s="59"/>
      <c r="ELF221" s="59"/>
      <c r="ELG221" s="59"/>
      <c r="ELH221" s="59"/>
      <c r="ELI221" s="59"/>
      <c r="ELJ221" s="59"/>
      <c r="ELK221" s="59"/>
      <c r="ELL221" s="59"/>
      <c r="ELM221" s="59"/>
      <c r="ELN221" s="59"/>
      <c r="ELO221" s="59"/>
      <c r="ELP221" s="59"/>
      <c r="ELQ221" s="59"/>
      <c r="ELR221" s="59"/>
      <c r="ELS221" s="59"/>
      <c r="ELT221" s="59"/>
      <c r="ELU221" s="59"/>
      <c r="ELV221" s="59"/>
      <c r="ELW221" s="59"/>
      <c r="ELX221" s="59"/>
      <c r="ELY221" s="59"/>
      <c r="ELZ221" s="59"/>
      <c r="EMA221" s="59"/>
      <c r="EMB221" s="59"/>
      <c r="EMC221" s="59"/>
      <c r="EMD221" s="59"/>
      <c r="EME221" s="59"/>
      <c r="EMF221" s="59"/>
      <c r="EMG221" s="59"/>
      <c r="EMH221" s="59"/>
      <c r="EMI221" s="59"/>
      <c r="EMJ221" s="59"/>
      <c r="EMK221" s="59"/>
      <c r="EML221" s="59"/>
      <c r="EMM221" s="59"/>
      <c r="EMN221" s="59"/>
      <c r="EMO221" s="59"/>
      <c r="EMP221" s="59"/>
      <c r="EMQ221" s="59"/>
      <c r="EMR221" s="59"/>
      <c r="EMS221" s="59"/>
      <c r="EMT221" s="59"/>
      <c r="EMU221" s="59"/>
      <c r="EMV221" s="59"/>
      <c r="EMW221" s="59"/>
      <c r="EMX221" s="59"/>
      <c r="EMY221" s="59"/>
      <c r="EMZ221" s="59"/>
      <c r="ENA221" s="59"/>
      <c r="ENB221" s="59"/>
      <c r="ENC221" s="59"/>
      <c r="END221" s="59"/>
      <c r="ENE221" s="59"/>
      <c r="ENF221" s="59"/>
      <c r="ENG221" s="59"/>
      <c r="ENH221" s="59"/>
      <c r="ENI221" s="59"/>
      <c r="ENJ221" s="59"/>
      <c r="ENK221" s="59"/>
      <c r="ENL221" s="59"/>
      <c r="ENM221" s="59"/>
      <c r="ENN221" s="59"/>
      <c r="ENO221" s="59"/>
      <c r="ENP221" s="59"/>
      <c r="ENQ221" s="59"/>
      <c r="ENR221" s="59"/>
      <c r="ENS221" s="59"/>
      <c r="ENT221" s="59"/>
      <c r="ENU221" s="59"/>
      <c r="ENV221" s="59"/>
      <c r="ENW221" s="59"/>
      <c r="ENX221" s="59"/>
      <c r="ENY221" s="59"/>
      <c r="ENZ221" s="59"/>
      <c r="EOA221" s="59"/>
      <c r="EOB221" s="59"/>
      <c r="EOC221" s="59"/>
      <c r="EOD221" s="59"/>
      <c r="EOE221" s="59"/>
      <c r="EOF221" s="59"/>
      <c r="EOG221" s="59"/>
      <c r="EOH221" s="59"/>
      <c r="EOI221" s="59"/>
      <c r="EOJ221" s="59"/>
      <c r="EOK221" s="59"/>
      <c r="EOL221" s="59"/>
      <c r="EOM221" s="59"/>
      <c r="EON221" s="59"/>
      <c r="EOO221" s="59"/>
      <c r="EOP221" s="59"/>
      <c r="EOQ221" s="59"/>
      <c r="EOR221" s="59"/>
      <c r="EOS221" s="59"/>
      <c r="EOT221" s="59"/>
      <c r="EOU221" s="59"/>
      <c r="EOV221" s="59"/>
      <c r="EOW221" s="59"/>
      <c r="EOX221" s="59"/>
      <c r="EOY221" s="59"/>
      <c r="EOZ221" s="59"/>
      <c r="EPA221" s="59"/>
      <c r="EPB221" s="59"/>
      <c r="EPC221" s="59"/>
      <c r="EPD221" s="59"/>
      <c r="EPE221" s="59"/>
      <c r="EPF221" s="59"/>
      <c r="EPG221" s="59"/>
      <c r="EPH221" s="59"/>
      <c r="EPI221" s="59"/>
      <c r="EPJ221" s="59"/>
      <c r="EPK221" s="59"/>
      <c r="EPL221" s="59"/>
      <c r="EPM221" s="59"/>
      <c r="EPN221" s="59"/>
      <c r="EPO221" s="59"/>
      <c r="EPP221" s="59"/>
      <c r="EPQ221" s="59"/>
      <c r="EPR221" s="59"/>
      <c r="EPS221" s="59"/>
      <c r="EPT221" s="59"/>
      <c r="EPU221" s="59"/>
      <c r="EPV221" s="59"/>
      <c r="EPW221" s="59"/>
      <c r="EPX221" s="59"/>
      <c r="EPY221" s="59"/>
      <c r="EPZ221" s="59"/>
      <c r="EQA221" s="59"/>
      <c r="EQB221" s="59"/>
      <c r="EQC221" s="59"/>
      <c r="EQD221" s="59"/>
      <c r="EQE221" s="59"/>
      <c r="EQF221" s="59"/>
      <c r="EQG221" s="59"/>
      <c r="EQH221" s="59"/>
      <c r="EQI221" s="59"/>
      <c r="EQJ221" s="59"/>
      <c r="EQK221" s="59"/>
      <c r="EQL221" s="59"/>
      <c r="EQM221" s="59"/>
      <c r="EQN221" s="59"/>
      <c r="EQO221" s="59"/>
      <c r="EQP221" s="59"/>
      <c r="EQQ221" s="59"/>
      <c r="EQR221" s="59"/>
      <c r="EQS221" s="59"/>
      <c r="EQT221" s="59"/>
      <c r="EQU221" s="59"/>
      <c r="EQV221" s="59"/>
      <c r="EQW221" s="59"/>
      <c r="EQX221" s="59"/>
      <c r="EQY221" s="59"/>
      <c r="EQZ221" s="59"/>
      <c r="ERA221" s="59"/>
      <c r="ERB221" s="59"/>
      <c r="ERC221" s="59"/>
      <c r="ERD221" s="59"/>
      <c r="ERE221" s="59"/>
      <c r="ERF221" s="59"/>
      <c r="ERG221" s="59"/>
      <c r="ERH221" s="59"/>
      <c r="ERI221" s="59"/>
      <c r="ERJ221" s="59"/>
      <c r="ERK221" s="59"/>
      <c r="ERL221" s="59"/>
      <c r="ERM221" s="59"/>
      <c r="ERN221" s="59"/>
      <c r="ERO221" s="59"/>
      <c r="ERP221" s="59"/>
      <c r="ERQ221" s="59"/>
      <c r="ERR221" s="59"/>
      <c r="ERS221" s="59"/>
      <c r="ERT221" s="59"/>
      <c r="ERU221" s="59"/>
      <c r="ERV221" s="59"/>
      <c r="ERW221" s="59"/>
      <c r="ERX221" s="59"/>
      <c r="ERY221" s="59"/>
      <c r="ERZ221" s="59"/>
      <c r="ESA221" s="59"/>
      <c r="ESB221" s="59"/>
      <c r="ESC221" s="59"/>
      <c r="ESD221" s="59"/>
      <c r="ESE221" s="59"/>
      <c r="ESF221" s="59"/>
      <c r="ESG221" s="59"/>
      <c r="ESH221" s="59"/>
      <c r="ESI221" s="59"/>
      <c r="ESJ221" s="59"/>
      <c r="ESK221" s="59"/>
      <c r="ESL221" s="59"/>
      <c r="ESM221" s="59"/>
      <c r="ESN221" s="59"/>
      <c r="ESO221" s="59"/>
      <c r="ESP221" s="59"/>
      <c r="ESQ221" s="59"/>
      <c r="ESR221" s="59"/>
      <c r="ESS221" s="59"/>
      <c r="EST221" s="59"/>
      <c r="ESU221" s="59"/>
      <c r="ESV221" s="59"/>
      <c r="ESW221" s="59"/>
      <c r="ESX221" s="59"/>
      <c r="ESY221" s="59"/>
      <c r="ESZ221" s="59"/>
      <c r="ETA221" s="59"/>
      <c r="ETB221" s="59"/>
      <c r="ETC221" s="59"/>
      <c r="ETD221" s="59"/>
      <c r="ETE221" s="59"/>
      <c r="ETF221" s="59"/>
      <c r="ETG221" s="59"/>
      <c r="ETH221" s="59"/>
      <c r="ETI221" s="59"/>
      <c r="ETJ221" s="59"/>
      <c r="ETK221" s="59"/>
      <c r="ETL221" s="59"/>
      <c r="ETM221" s="59"/>
      <c r="ETN221" s="59"/>
      <c r="ETO221" s="59"/>
      <c r="ETP221" s="59"/>
      <c r="ETQ221" s="59"/>
      <c r="ETR221" s="59"/>
      <c r="ETS221" s="59"/>
      <c r="ETT221" s="59"/>
      <c r="ETU221" s="59"/>
      <c r="ETV221" s="59"/>
      <c r="ETW221" s="59"/>
      <c r="ETX221" s="59"/>
      <c r="ETY221" s="59"/>
      <c r="ETZ221" s="59"/>
      <c r="EUA221" s="59"/>
      <c r="EUB221" s="59"/>
      <c r="EUC221" s="59"/>
      <c r="EUD221" s="59"/>
      <c r="EUE221" s="59"/>
      <c r="EUF221" s="59"/>
      <c r="EUG221" s="59"/>
      <c r="EUH221" s="59"/>
      <c r="EUI221" s="59"/>
      <c r="EUJ221" s="59"/>
      <c r="EUK221" s="59"/>
      <c r="EUL221" s="59"/>
      <c r="EUM221" s="59"/>
      <c r="EUN221" s="59"/>
      <c r="EUO221" s="59"/>
      <c r="EUP221" s="59"/>
      <c r="EUQ221" s="59"/>
      <c r="EUR221" s="59"/>
      <c r="EUS221" s="59"/>
      <c r="EUT221" s="59"/>
      <c r="EUU221" s="59"/>
      <c r="EUV221" s="59"/>
      <c r="EUW221" s="59"/>
      <c r="EUX221" s="59"/>
      <c r="EUY221" s="59"/>
      <c r="EUZ221" s="59"/>
      <c r="EVA221" s="59"/>
      <c r="EVB221" s="59"/>
      <c r="EVC221" s="59"/>
      <c r="EVD221" s="59"/>
      <c r="EVE221" s="59"/>
      <c r="EVF221" s="59"/>
      <c r="EVG221" s="59"/>
      <c r="EVH221" s="59"/>
      <c r="EVI221" s="59"/>
      <c r="EVJ221" s="59"/>
      <c r="EVK221" s="59"/>
      <c r="EVL221" s="59"/>
      <c r="EVM221" s="59"/>
      <c r="EVN221" s="59"/>
      <c r="EVO221" s="59"/>
      <c r="EVP221" s="59"/>
      <c r="EVQ221" s="59"/>
      <c r="EVR221" s="59"/>
      <c r="EVS221" s="59"/>
      <c r="EVT221" s="59"/>
      <c r="EVU221" s="59"/>
      <c r="EVV221" s="59"/>
      <c r="EVW221" s="59"/>
      <c r="EVX221" s="59"/>
      <c r="EVY221" s="59"/>
      <c r="EVZ221" s="59"/>
      <c r="EWA221" s="59"/>
      <c r="EWB221" s="59"/>
      <c r="EWC221" s="59"/>
      <c r="EWD221" s="59"/>
      <c r="EWE221" s="59"/>
      <c r="EWF221" s="59"/>
      <c r="EWG221" s="59"/>
      <c r="EWH221" s="59"/>
      <c r="EWI221" s="59"/>
      <c r="EWJ221" s="59"/>
      <c r="EWK221" s="59"/>
      <c r="EWL221" s="59"/>
      <c r="EWM221" s="59"/>
      <c r="EWN221" s="59"/>
      <c r="EWO221" s="59"/>
      <c r="EWP221" s="59"/>
      <c r="EWQ221" s="59"/>
      <c r="EWR221" s="59"/>
      <c r="EWS221" s="59"/>
      <c r="EWT221" s="59"/>
      <c r="EWU221" s="59"/>
      <c r="EWV221" s="59"/>
      <c r="EWW221" s="59"/>
      <c r="EWX221" s="59"/>
      <c r="EWY221" s="59"/>
      <c r="EWZ221" s="59"/>
      <c r="EXA221" s="59"/>
      <c r="EXB221" s="59"/>
      <c r="EXC221" s="59"/>
      <c r="EXD221" s="59"/>
      <c r="EXE221" s="59"/>
      <c r="EXF221" s="59"/>
      <c r="EXG221" s="59"/>
      <c r="EXH221" s="59"/>
      <c r="EXI221" s="59"/>
      <c r="EXJ221" s="59"/>
      <c r="EXK221" s="59"/>
      <c r="EXL221" s="59"/>
      <c r="EXM221" s="59"/>
      <c r="EXN221" s="59"/>
      <c r="EXO221" s="59"/>
      <c r="EXP221" s="59"/>
      <c r="EXQ221" s="59"/>
      <c r="EXR221" s="59"/>
      <c r="EXS221" s="59"/>
      <c r="EXT221" s="59"/>
      <c r="EXU221" s="59"/>
      <c r="EXV221" s="59"/>
      <c r="EXW221" s="59"/>
      <c r="EXX221" s="59"/>
      <c r="EXY221" s="59"/>
      <c r="EXZ221" s="59"/>
      <c r="EYA221" s="59"/>
      <c r="EYB221" s="59"/>
      <c r="EYC221" s="59"/>
      <c r="EYD221" s="59"/>
      <c r="EYE221" s="59"/>
      <c r="EYF221" s="59"/>
      <c r="EYG221" s="59"/>
      <c r="EYH221" s="59"/>
      <c r="EYI221" s="59"/>
      <c r="EYJ221" s="59"/>
      <c r="EYK221" s="59"/>
      <c r="EYL221" s="59"/>
      <c r="EYM221" s="59"/>
      <c r="EYN221" s="59"/>
      <c r="EYO221" s="59"/>
      <c r="EYP221" s="59"/>
      <c r="EYQ221" s="59"/>
      <c r="EYR221" s="59"/>
      <c r="EYS221" s="59"/>
      <c r="EYT221" s="59"/>
      <c r="EYU221" s="59"/>
      <c r="EYV221" s="59"/>
      <c r="EYW221" s="59"/>
      <c r="EYX221" s="59"/>
      <c r="EYY221" s="59"/>
      <c r="EYZ221" s="59"/>
      <c r="EZA221" s="59"/>
      <c r="EZB221" s="59"/>
      <c r="EZC221" s="59"/>
      <c r="EZD221" s="59"/>
      <c r="EZE221" s="59"/>
      <c r="EZF221" s="59"/>
      <c r="EZG221" s="59"/>
      <c r="EZH221" s="59"/>
      <c r="EZI221" s="59"/>
      <c r="EZJ221" s="59"/>
      <c r="EZK221" s="59"/>
      <c r="EZL221" s="59"/>
      <c r="EZM221" s="59"/>
      <c r="EZN221" s="59"/>
      <c r="EZO221" s="59"/>
      <c r="EZP221" s="59"/>
      <c r="EZQ221" s="59"/>
      <c r="EZR221" s="59"/>
      <c r="EZS221" s="59"/>
      <c r="EZT221" s="59"/>
      <c r="EZU221" s="59"/>
      <c r="EZV221" s="59"/>
      <c r="EZW221" s="59"/>
      <c r="EZX221" s="59"/>
      <c r="EZY221" s="59"/>
      <c r="EZZ221" s="59"/>
      <c r="FAA221" s="59"/>
      <c r="FAB221" s="59"/>
      <c r="FAC221" s="59"/>
      <c r="FAD221" s="59"/>
      <c r="FAE221" s="59"/>
      <c r="FAF221" s="59"/>
      <c r="FAG221" s="59"/>
      <c r="FAH221" s="59"/>
      <c r="FAI221" s="59"/>
      <c r="FAJ221" s="59"/>
      <c r="FAK221" s="59"/>
      <c r="FAL221" s="59"/>
      <c r="FAM221" s="59"/>
      <c r="FAN221" s="59"/>
      <c r="FAO221" s="59"/>
      <c r="FAP221" s="59"/>
      <c r="FAQ221" s="59"/>
      <c r="FAR221" s="59"/>
      <c r="FAS221" s="59"/>
      <c r="FAT221" s="59"/>
      <c r="FAU221" s="59"/>
      <c r="FAV221" s="59"/>
      <c r="FAW221" s="59"/>
      <c r="FAX221" s="59"/>
      <c r="FAY221" s="59"/>
      <c r="FAZ221" s="59"/>
      <c r="FBA221" s="59"/>
      <c r="FBB221" s="59"/>
      <c r="FBC221" s="59"/>
      <c r="FBD221" s="59"/>
      <c r="FBE221" s="59"/>
      <c r="FBF221" s="59"/>
      <c r="FBG221" s="59"/>
      <c r="FBH221" s="59"/>
      <c r="FBI221" s="59"/>
      <c r="FBJ221" s="59"/>
      <c r="FBK221" s="59"/>
      <c r="FBL221" s="59"/>
      <c r="FBM221" s="59"/>
      <c r="FBN221" s="59"/>
      <c r="FBO221" s="59"/>
      <c r="FBP221" s="59"/>
      <c r="FBQ221" s="59"/>
      <c r="FBR221" s="59"/>
      <c r="FBS221" s="59"/>
      <c r="FBT221" s="59"/>
      <c r="FBU221" s="59"/>
      <c r="FBV221" s="59"/>
      <c r="FBW221" s="59"/>
      <c r="FBX221" s="59"/>
      <c r="FBY221" s="59"/>
      <c r="FBZ221" s="59"/>
      <c r="FCA221" s="59"/>
      <c r="FCB221" s="59"/>
      <c r="FCC221" s="59"/>
      <c r="FCD221" s="59"/>
      <c r="FCE221" s="59"/>
      <c r="FCF221" s="59"/>
      <c r="FCG221" s="59"/>
      <c r="FCH221" s="59"/>
      <c r="FCI221" s="59"/>
      <c r="FCJ221" s="59"/>
      <c r="FCK221" s="59"/>
      <c r="FCL221" s="59"/>
      <c r="FCM221" s="59"/>
      <c r="FCN221" s="59"/>
      <c r="FCO221" s="59"/>
      <c r="FCP221" s="59"/>
      <c r="FCQ221" s="59"/>
      <c r="FCR221" s="59"/>
      <c r="FCS221" s="59"/>
      <c r="FCT221" s="59"/>
      <c r="FCU221" s="59"/>
      <c r="FCV221" s="59"/>
      <c r="FCW221" s="59"/>
      <c r="FCX221" s="59"/>
      <c r="FCY221" s="59"/>
      <c r="FCZ221" s="59"/>
      <c r="FDA221" s="59"/>
      <c r="FDB221" s="59"/>
      <c r="FDC221" s="59"/>
      <c r="FDD221" s="59"/>
      <c r="FDE221" s="59"/>
      <c r="FDF221" s="59"/>
      <c r="FDG221" s="59"/>
      <c r="FDH221" s="59"/>
      <c r="FDI221" s="59"/>
      <c r="FDJ221" s="59"/>
      <c r="FDK221" s="59"/>
      <c r="FDL221" s="59"/>
      <c r="FDM221" s="59"/>
      <c r="FDN221" s="59"/>
      <c r="FDO221" s="59"/>
      <c r="FDP221" s="59"/>
      <c r="FDQ221" s="59"/>
      <c r="FDR221" s="59"/>
      <c r="FDS221" s="59"/>
      <c r="FDT221" s="59"/>
      <c r="FDU221" s="59"/>
      <c r="FDV221" s="59"/>
      <c r="FDW221" s="59"/>
      <c r="FDX221" s="59"/>
      <c r="FDY221" s="59"/>
      <c r="FDZ221" s="59"/>
      <c r="FEA221" s="59"/>
      <c r="FEB221" s="59"/>
      <c r="FEC221" s="59"/>
      <c r="FED221" s="59"/>
      <c r="FEE221" s="59"/>
      <c r="FEF221" s="59"/>
      <c r="FEG221" s="59"/>
      <c r="FEH221" s="59"/>
      <c r="FEI221" s="59"/>
      <c r="FEJ221" s="59"/>
      <c r="FEK221" s="59"/>
      <c r="FEL221" s="59"/>
      <c r="FEM221" s="59"/>
      <c r="FEN221" s="59"/>
      <c r="FEO221" s="59"/>
      <c r="FEP221" s="59"/>
      <c r="FEQ221" s="59"/>
      <c r="FER221" s="59"/>
      <c r="FES221" s="59"/>
      <c r="FET221" s="59"/>
      <c r="FEU221" s="59"/>
      <c r="FEV221" s="59"/>
      <c r="FEW221" s="59"/>
      <c r="FEX221" s="59"/>
      <c r="FEY221" s="59"/>
      <c r="FEZ221" s="59"/>
      <c r="FFA221" s="59"/>
      <c r="FFB221" s="59"/>
      <c r="FFC221" s="59"/>
      <c r="FFD221" s="59"/>
      <c r="FFE221" s="59"/>
      <c r="FFF221" s="59"/>
      <c r="FFG221" s="59"/>
      <c r="FFH221" s="59"/>
      <c r="FFI221" s="59"/>
      <c r="FFJ221" s="59"/>
      <c r="FFK221" s="59"/>
      <c r="FFL221" s="59"/>
      <c r="FFM221" s="59"/>
      <c r="FFN221" s="59"/>
      <c r="FFO221" s="59"/>
      <c r="FFP221" s="59"/>
      <c r="FFQ221" s="59"/>
      <c r="FFR221" s="59"/>
      <c r="FFS221" s="59"/>
      <c r="FFT221" s="59"/>
      <c r="FFU221" s="59"/>
      <c r="FFV221" s="59"/>
      <c r="FFW221" s="59"/>
      <c r="FFX221" s="59"/>
      <c r="FFY221" s="59"/>
      <c r="FFZ221" s="59"/>
      <c r="FGA221" s="59"/>
      <c r="FGB221" s="59"/>
      <c r="FGC221" s="59"/>
      <c r="FGD221" s="59"/>
      <c r="FGE221" s="59"/>
      <c r="FGF221" s="59"/>
      <c r="FGG221" s="59"/>
      <c r="FGH221" s="59"/>
      <c r="FGI221" s="59"/>
      <c r="FGJ221" s="59"/>
      <c r="FGK221" s="59"/>
      <c r="FGL221" s="59"/>
      <c r="FGM221" s="59"/>
      <c r="FGN221" s="59"/>
      <c r="FGO221" s="59"/>
      <c r="FGP221" s="59"/>
      <c r="FGQ221" s="59"/>
      <c r="FGR221" s="59"/>
      <c r="FGS221" s="59"/>
      <c r="FGT221" s="59"/>
      <c r="FGU221" s="59"/>
      <c r="FGV221" s="59"/>
      <c r="FGW221" s="59"/>
      <c r="FGX221" s="59"/>
      <c r="FGY221" s="59"/>
      <c r="FGZ221" s="59"/>
      <c r="FHA221" s="59"/>
      <c r="FHB221" s="59"/>
      <c r="FHC221" s="59"/>
      <c r="FHD221" s="59"/>
      <c r="FHE221" s="59"/>
      <c r="FHF221" s="59"/>
      <c r="FHG221" s="59"/>
      <c r="FHH221" s="59"/>
      <c r="FHI221" s="59"/>
      <c r="FHJ221" s="59"/>
      <c r="FHK221" s="59"/>
      <c r="FHL221" s="59"/>
      <c r="FHM221" s="59"/>
      <c r="FHN221" s="59"/>
      <c r="FHO221" s="59"/>
      <c r="FHP221" s="59"/>
      <c r="FHQ221" s="59"/>
      <c r="FHR221" s="59"/>
      <c r="FHS221" s="59"/>
      <c r="FHT221" s="59"/>
      <c r="FHU221" s="59"/>
      <c r="FHV221" s="59"/>
      <c r="FHW221" s="59"/>
      <c r="FHX221" s="59"/>
      <c r="FHY221" s="59"/>
      <c r="FHZ221" s="59"/>
      <c r="FIA221" s="59"/>
      <c r="FIB221" s="59"/>
      <c r="FIC221" s="59"/>
      <c r="FID221" s="59"/>
      <c r="FIE221" s="59"/>
      <c r="FIF221" s="59"/>
      <c r="FIG221" s="59"/>
      <c r="FIH221" s="59"/>
      <c r="FII221" s="59"/>
      <c r="FIJ221" s="59"/>
      <c r="FIK221" s="59"/>
      <c r="FIL221" s="59"/>
      <c r="FIM221" s="59"/>
      <c r="FIN221" s="59"/>
      <c r="FIO221" s="59"/>
      <c r="FIP221" s="59"/>
      <c r="FIQ221" s="59"/>
      <c r="FIR221" s="59"/>
      <c r="FIS221" s="59"/>
      <c r="FIT221" s="59"/>
      <c r="FIU221" s="59"/>
      <c r="FIV221" s="59"/>
      <c r="FIW221" s="59"/>
      <c r="FIX221" s="59"/>
      <c r="FIY221" s="59"/>
      <c r="FIZ221" s="59"/>
      <c r="FJA221" s="59"/>
      <c r="FJB221" s="59"/>
      <c r="FJC221" s="59"/>
      <c r="FJD221" s="59"/>
      <c r="FJE221" s="59"/>
      <c r="FJF221" s="59"/>
      <c r="FJG221" s="59"/>
      <c r="FJH221" s="59"/>
      <c r="FJI221" s="59"/>
      <c r="FJJ221" s="59"/>
      <c r="FJK221" s="59"/>
      <c r="FJL221" s="59"/>
      <c r="FJM221" s="59"/>
      <c r="FJN221" s="59"/>
      <c r="FJO221" s="59"/>
      <c r="FJP221" s="59"/>
      <c r="FJQ221" s="59"/>
      <c r="FJR221" s="59"/>
      <c r="FJS221" s="59"/>
      <c r="FJT221" s="59"/>
      <c r="FJU221" s="59"/>
      <c r="FJV221" s="59"/>
      <c r="FJW221" s="59"/>
      <c r="FJX221" s="59"/>
      <c r="FJY221" s="59"/>
      <c r="FJZ221" s="59"/>
      <c r="FKA221" s="59"/>
      <c r="FKB221" s="59"/>
      <c r="FKC221" s="59"/>
      <c r="FKD221" s="59"/>
      <c r="FKE221" s="59"/>
      <c r="FKF221" s="59"/>
      <c r="FKG221" s="59"/>
      <c r="FKH221" s="59"/>
      <c r="FKI221" s="59"/>
      <c r="FKJ221" s="59"/>
      <c r="FKK221" s="59"/>
      <c r="FKL221" s="59"/>
      <c r="FKM221" s="59"/>
      <c r="FKN221" s="59"/>
      <c r="FKO221" s="59"/>
      <c r="FKP221" s="59"/>
      <c r="FKQ221" s="59"/>
      <c r="FKR221" s="59"/>
      <c r="FKS221" s="59"/>
      <c r="FKT221" s="59"/>
      <c r="FKU221" s="59"/>
      <c r="FKV221" s="59"/>
      <c r="FKW221" s="59"/>
      <c r="FKX221" s="59"/>
      <c r="FKY221" s="59"/>
      <c r="FKZ221" s="59"/>
      <c r="FLA221" s="59"/>
      <c r="FLB221" s="59"/>
      <c r="FLC221" s="59"/>
      <c r="FLD221" s="59"/>
      <c r="FLE221" s="59"/>
      <c r="FLF221" s="59"/>
      <c r="FLG221" s="59"/>
      <c r="FLH221" s="59"/>
      <c r="FLI221" s="59"/>
      <c r="FLJ221" s="59"/>
      <c r="FLK221" s="59"/>
      <c r="FLL221" s="59"/>
      <c r="FLM221" s="59"/>
      <c r="FLN221" s="59"/>
      <c r="FLO221" s="59"/>
      <c r="FLP221" s="59"/>
      <c r="FLQ221" s="59"/>
      <c r="FLR221" s="59"/>
      <c r="FLS221" s="59"/>
      <c r="FLT221" s="59"/>
      <c r="FLU221" s="59"/>
      <c r="FLV221" s="59"/>
      <c r="FLW221" s="59"/>
      <c r="FLX221" s="59"/>
      <c r="FLY221" s="59"/>
      <c r="FLZ221" s="59"/>
      <c r="FMA221" s="59"/>
      <c r="FMB221" s="59"/>
      <c r="FMC221" s="59"/>
      <c r="FMD221" s="59"/>
      <c r="FME221" s="59"/>
      <c r="FMF221" s="59"/>
      <c r="FMG221" s="59"/>
      <c r="FMH221" s="59"/>
      <c r="FMI221" s="59"/>
      <c r="FMJ221" s="59"/>
      <c r="FMK221" s="59"/>
      <c r="FML221" s="59"/>
      <c r="FMM221" s="59"/>
      <c r="FMN221" s="59"/>
      <c r="FMO221" s="59"/>
      <c r="FMP221" s="59"/>
      <c r="FMQ221" s="59"/>
      <c r="FMR221" s="59"/>
      <c r="FMS221" s="59"/>
      <c r="FMT221" s="59"/>
      <c r="FMU221" s="59"/>
      <c r="FMV221" s="59"/>
      <c r="FMW221" s="59"/>
      <c r="FMX221" s="59"/>
      <c r="FMY221" s="59"/>
      <c r="FMZ221" s="59"/>
      <c r="FNA221" s="59"/>
      <c r="FNB221" s="59"/>
      <c r="FNC221" s="59"/>
      <c r="FND221" s="59"/>
      <c r="FNE221" s="59"/>
      <c r="FNF221" s="59"/>
      <c r="FNG221" s="59"/>
      <c r="FNH221" s="59"/>
      <c r="FNI221" s="59"/>
      <c r="FNJ221" s="59"/>
      <c r="FNK221" s="59"/>
      <c r="FNL221" s="59"/>
      <c r="FNM221" s="59"/>
      <c r="FNN221" s="59"/>
      <c r="FNO221" s="59"/>
      <c r="FNP221" s="59"/>
      <c r="FNQ221" s="59"/>
      <c r="FNR221" s="59"/>
      <c r="FNS221" s="59"/>
      <c r="FNT221" s="59"/>
      <c r="FNU221" s="59"/>
      <c r="FNV221" s="59"/>
      <c r="FNW221" s="59"/>
      <c r="FNX221" s="59"/>
      <c r="FNY221" s="59"/>
      <c r="FNZ221" s="59"/>
      <c r="FOA221" s="59"/>
      <c r="FOB221" s="59"/>
      <c r="FOC221" s="59"/>
      <c r="FOD221" s="59"/>
      <c r="FOE221" s="59"/>
      <c r="FOF221" s="59"/>
      <c r="FOG221" s="59"/>
      <c r="FOH221" s="59"/>
      <c r="FOI221" s="59"/>
      <c r="FOJ221" s="59"/>
      <c r="FOK221" s="59"/>
      <c r="FOL221" s="59"/>
      <c r="FOM221" s="59"/>
      <c r="FON221" s="59"/>
      <c r="FOO221" s="59"/>
      <c r="FOP221" s="59"/>
      <c r="FOQ221" s="59"/>
      <c r="FOR221" s="59"/>
      <c r="FOS221" s="59"/>
      <c r="FOT221" s="59"/>
      <c r="FOU221" s="59"/>
      <c r="FOV221" s="59"/>
      <c r="FOW221" s="59"/>
      <c r="FOX221" s="59"/>
      <c r="FOY221" s="59"/>
      <c r="FOZ221" s="59"/>
      <c r="FPA221" s="59"/>
      <c r="FPB221" s="59"/>
      <c r="FPC221" s="59"/>
      <c r="FPD221" s="59"/>
      <c r="FPE221" s="59"/>
      <c r="FPF221" s="59"/>
      <c r="FPG221" s="59"/>
      <c r="FPH221" s="59"/>
      <c r="FPI221" s="59"/>
      <c r="FPJ221" s="59"/>
      <c r="FPK221" s="59"/>
      <c r="FPL221" s="59"/>
      <c r="FPM221" s="59"/>
      <c r="FPN221" s="59"/>
      <c r="FPO221" s="59"/>
      <c r="FPP221" s="59"/>
      <c r="FPQ221" s="59"/>
      <c r="FPR221" s="59"/>
      <c r="FPS221" s="59"/>
      <c r="FPT221" s="59"/>
      <c r="FPU221" s="59"/>
      <c r="FPV221" s="59"/>
      <c r="FPW221" s="59"/>
      <c r="FPX221" s="59"/>
      <c r="FPY221" s="59"/>
      <c r="FPZ221" s="59"/>
      <c r="FQA221" s="59"/>
      <c r="FQB221" s="59"/>
      <c r="FQC221" s="59"/>
      <c r="FQD221" s="59"/>
      <c r="FQE221" s="59"/>
      <c r="FQF221" s="59"/>
      <c r="FQG221" s="59"/>
      <c r="FQH221" s="59"/>
      <c r="FQI221" s="59"/>
      <c r="FQJ221" s="59"/>
      <c r="FQK221" s="59"/>
      <c r="FQL221" s="59"/>
      <c r="FQM221" s="59"/>
      <c r="FQN221" s="59"/>
      <c r="FQO221" s="59"/>
      <c r="FQP221" s="59"/>
      <c r="FQQ221" s="59"/>
      <c r="FQR221" s="59"/>
      <c r="FQS221" s="59"/>
      <c r="FQT221" s="59"/>
      <c r="FQU221" s="59"/>
      <c r="FQV221" s="59"/>
      <c r="FQW221" s="59"/>
      <c r="FQX221" s="59"/>
      <c r="FQY221" s="59"/>
      <c r="FQZ221" s="59"/>
      <c r="FRA221" s="59"/>
      <c r="FRB221" s="59"/>
      <c r="FRC221" s="59"/>
      <c r="FRD221" s="59"/>
      <c r="FRE221" s="59"/>
      <c r="FRF221" s="59"/>
      <c r="FRG221" s="59"/>
      <c r="FRH221" s="59"/>
      <c r="FRI221" s="59"/>
      <c r="FRJ221" s="59"/>
      <c r="FRK221" s="59"/>
      <c r="FRL221" s="59"/>
      <c r="FRM221" s="59"/>
      <c r="FRN221" s="59"/>
      <c r="FRO221" s="59"/>
      <c r="FRP221" s="59"/>
      <c r="FRQ221" s="59"/>
      <c r="FRR221" s="59"/>
      <c r="FRS221" s="59"/>
      <c r="FRT221" s="59"/>
      <c r="FRU221" s="59"/>
      <c r="FRV221" s="59"/>
      <c r="FRW221" s="59"/>
      <c r="FRX221" s="59"/>
      <c r="FRY221" s="59"/>
      <c r="FRZ221" s="59"/>
      <c r="FSA221" s="59"/>
      <c r="FSB221" s="59"/>
      <c r="FSC221" s="59"/>
      <c r="FSD221" s="59"/>
      <c r="FSE221" s="59"/>
      <c r="FSF221" s="59"/>
      <c r="FSG221" s="59"/>
      <c r="FSH221" s="59"/>
      <c r="FSI221" s="59"/>
      <c r="FSJ221" s="59"/>
      <c r="FSK221" s="59"/>
      <c r="FSL221" s="59"/>
      <c r="FSM221" s="59"/>
      <c r="FSN221" s="59"/>
      <c r="FSO221" s="59"/>
      <c r="FSP221" s="59"/>
      <c r="FSQ221" s="59"/>
      <c r="FSR221" s="59"/>
      <c r="FSS221" s="59"/>
      <c r="FST221" s="59"/>
      <c r="FSU221" s="59"/>
      <c r="FSV221" s="59"/>
      <c r="FSW221" s="59"/>
      <c r="FSX221" s="59"/>
      <c r="FSY221" s="59"/>
      <c r="FSZ221" s="59"/>
      <c r="FTA221" s="59"/>
      <c r="FTB221" s="59"/>
      <c r="FTC221" s="59"/>
      <c r="FTD221" s="59"/>
      <c r="FTE221" s="59"/>
      <c r="FTF221" s="59"/>
      <c r="FTG221" s="59"/>
      <c r="FTH221" s="59"/>
      <c r="FTI221" s="59"/>
      <c r="FTJ221" s="59"/>
      <c r="FTK221" s="59"/>
      <c r="FTL221" s="59"/>
      <c r="FTM221" s="59"/>
      <c r="FTN221" s="59"/>
      <c r="FTO221" s="59"/>
      <c r="FTP221" s="59"/>
      <c r="FTQ221" s="59"/>
      <c r="FTR221" s="59"/>
      <c r="FTS221" s="59"/>
      <c r="FTT221" s="59"/>
      <c r="FTU221" s="59"/>
      <c r="FTV221" s="59"/>
      <c r="FTW221" s="59"/>
      <c r="FTX221" s="59"/>
      <c r="FTY221" s="59"/>
      <c r="FTZ221" s="59"/>
      <c r="FUA221" s="59"/>
      <c r="FUB221" s="59"/>
      <c r="FUC221" s="59"/>
      <c r="FUD221" s="59"/>
      <c r="FUE221" s="59"/>
      <c r="FUF221" s="59"/>
      <c r="FUG221" s="59"/>
      <c r="FUH221" s="59"/>
      <c r="FUI221" s="59"/>
      <c r="FUJ221" s="59"/>
      <c r="FUK221" s="59"/>
      <c r="FUL221" s="59"/>
      <c r="FUM221" s="59"/>
      <c r="FUN221" s="59"/>
      <c r="FUO221" s="59"/>
      <c r="FUP221" s="59"/>
      <c r="FUQ221" s="59"/>
      <c r="FUR221" s="59"/>
      <c r="FUS221" s="59"/>
      <c r="FUT221" s="59"/>
      <c r="FUU221" s="59"/>
      <c r="FUV221" s="59"/>
      <c r="FUW221" s="59"/>
      <c r="FUX221" s="59"/>
      <c r="FUY221" s="59"/>
      <c r="FUZ221" s="59"/>
      <c r="FVA221" s="59"/>
      <c r="FVB221" s="59"/>
      <c r="FVC221" s="59"/>
      <c r="FVD221" s="59"/>
      <c r="FVE221" s="59"/>
      <c r="FVF221" s="59"/>
      <c r="FVG221" s="59"/>
      <c r="FVH221" s="59"/>
      <c r="FVI221" s="59"/>
      <c r="FVJ221" s="59"/>
      <c r="FVK221" s="59"/>
      <c r="FVL221" s="59"/>
      <c r="FVM221" s="59"/>
      <c r="FVN221" s="59"/>
      <c r="FVO221" s="59"/>
      <c r="FVP221" s="59"/>
      <c r="FVQ221" s="59"/>
      <c r="FVR221" s="59"/>
      <c r="FVS221" s="59"/>
      <c r="FVT221" s="59"/>
      <c r="FVU221" s="59"/>
      <c r="FVV221" s="59"/>
      <c r="FVW221" s="59"/>
      <c r="FVX221" s="59"/>
      <c r="FVY221" s="59"/>
      <c r="FVZ221" s="59"/>
      <c r="FWA221" s="59"/>
      <c r="FWB221" s="59"/>
      <c r="FWC221" s="59"/>
      <c r="FWD221" s="59"/>
      <c r="FWE221" s="59"/>
      <c r="FWF221" s="59"/>
      <c r="FWG221" s="59"/>
      <c r="FWH221" s="59"/>
      <c r="FWI221" s="59"/>
      <c r="FWJ221" s="59"/>
      <c r="FWK221" s="59"/>
      <c r="FWL221" s="59"/>
      <c r="FWM221" s="59"/>
      <c r="FWN221" s="59"/>
      <c r="FWO221" s="59"/>
      <c r="FWP221" s="59"/>
      <c r="FWQ221" s="59"/>
      <c r="FWR221" s="59"/>
      <c r="FWS221" s="59"/>
      <c r="FWT221" s="59"/>
      <c r="FWU221" s="59"/>
      <c r="FWV221" s="59"/>
      <c r="FWW221" s="59"/>
      <c r="FWX221" s="59"/>
      <c r="FWY221" s="59"/>
      <c r="FWZ221" s="59"/>
      <c r="FXA221" s="59"/>
      <c r="FXB221" s="59"/>
      <c r="FXC221" s="59"/>
      <c r="FXD221" s="59"/>
      <c r="FXE221" s="59"/>
      <c r="FXF221" s="59"/>
      <c r="FXG221" s="59"/>
      <c r="FXH221" s="59"/>
      <c r="FXI221" s="59"/>
      <c r="FXJ221" s="59"/>
      <c r="FXK221" s="59"/>
      <c r="FXL221" s="59"/>
      <c r="FXM221" s="59"/>
      <c r="FXN221" s="59"/>
      <c r="FXO221" s="59"/>
      <c r="FXP221" s="59"/>
      <c r="FXQ221" s="59"/>
      <c r="FXR221" s="59"/>
      <c r="FXS221" s="59"/>
      <c r="FXT221" s="59"/>
      <c r="FXU221" s="59"/>
      <c r="FXV221" s="59"/>
      <c r="FXW221" s="59"/>
      <c r="FXX221" s="59"/>
      <c r="FXY221" s="59"/>
      <c r="FXZ221" s="59"/>
      <c r="FYA221" s="59"/>
      <c r="FYB221" s="59"/>
      <c r="FYC221" s="59"/>
      <c r="FYD221" s="59"/>
      <c r="FYE221" s="59"/>
      <c r="FYF221" s="59"/>
      <c r="FYG221" s="59"/>
      <c r="FYH221" s="59"/>
      <c r="FYI221" s="59"/>
      <c r="FYJ221" s="59"/>
      <c r="FYK221" s="59"/>
      <c r="FYL221" s="59"/>
      <c r="FYM221" s="59"/>
      <c r="FYN221" s="59"/>
      <c r="FYO221" s="59"/>
      <c r="FYP221" s="59"/>
      <c r="FYQ221" s="59"/>
      <c r="FYR221" s="59"/>
      <c r="FYS221" s="59"/>
      <c r="FYT221" s="59"/>
      <c r="FYU221" s="59"/>
      <c r="FYV221" s="59"/>
      <c r="FYW221" s="59"/>
      <c r="FYX221" s="59"/>
      <c r="FYY221" s="59"/>
      <c r="FYZ221" s="59"/>
      <c r="FZA221" s="59"/>
      <c r="FZB221" s="59"/>
      <c r="FZC221" s="59"/>
      <c r="FZD221" s="59"/>
      <c r="FZE221" s="59"/>
      <c r="FZF221" s="59"/>
      <c r="FZG221" s="59"/>
      <c r="FZH221" s="59"/>
      <c r="FZI221" s="59"/>
      <c r="FZJ221" s="59"/>
      <c r="FZK221" s="59"/>
      <c r="FZL221" s="59"/>
      <c r="FZM221" s="59"/>
      <c r="FZN221" s="59"/>
      <c r="FZO221" s="59"/>
      <c r="FZP221" s="59"/>
      <c r="FZQ221" s="59"/>
      <c r="FZR221" s="59"/>
      <c r="FZS221" s="59"/>
      <c r="FZT221" s="59"/>
      <c r="FZU221" s="59"/>
      <c r="FZV221" s="59"/>
      <c r="FZW221" s="59"/>
      <c r="FZX221" s="59"/>
      <c r="FZY221" s="59"/>
      <c r="FZZ221" s="59"/>
      <c r="GAA221" s="59"/>
      <c r="GAB221" s="59"/>
      <c r="GAC221" s="59"/>
      <c r="GAD221" s="59"/>
      <c r="GAE221" s="59"/>
      <c r="GAF221" s="59"/>
      <c r="GAG221" s="59"/>
      <c r="GAH221" s="59"/>
      <c r="GAI221" s="59"/>
      <c r="GAJ221" s="59"/>
      <c r="GAK221" s="59"/>
      <c r="GAL221" s="59"/>
      <c r="GAM221" s="59"/>
      <c r="GAN221" s="59"/>
      <c r="GAO221" s="59"/>
      <c r="GAP221" s="59"/>
      <c r="GAQ221" s="59"/>
      <c r="GAR221" s="59"/>
      <c r="GAS221" s="59"/>
      <c r="GAT221" s="59"/>
      <c r="GAU221" s="59"/>
      <c r="GAV221" s="59"/>
      <c r="GAW221" s="59"/>
      <c r="GAX221" s="59"/>
      <c r="GAY221" s="59"/>
      <c r="GAZ221" s="59"/>
      <c r="GBA221" s="59"/>
      <c r="GBB221" s="59"/>
      <c r="GBC221" s="59"/>
      <c r="GBD221" s="59"/>
      <c r="GBE221" s="59"/>
      <c r="GBF221" s="59"/>
      <c r="GBG221" s="59"/>
      <c r="GBH221" s="59"/>
      <c r="GBI221" s="59"/>
      <c r="GBJ221" s="59"/>
      <c r="GBK221" s="59"/>
      <c r="GBL221" s="59"/>
      <c r="GBM221" s="59"/>
      <c r="GBN221" s="59"/>
      <c r="GBO221" s="59"/>
      <c r="GBP221" s="59"/>
      <c r="GBQ221" s="59"/>
      <c r="GBR221" s="59"/>
      <c r="GBS221" s="59"/>
      <c r="GBT221" s="59"/>
      <c r="GBU221" s="59"/>
      <c r="GBV221" s="59"/>
      <c r="GBW221" s="59"/>
      <c r="GBX221" s="59"/>
      <c r="GBY221" s="59"/>
      <c r="GBZ221" s="59"/>
      <c r="GCA221" s="59"/>
      <c r="GCB221" s="59"/>
      <c r="GCC221" s="59"/>
      <c r="GCD221" s="59"/>
      <c r="GCE221" s="59"/>
      <c r="GCF221" s="59"/>
      <c r="GCG221" s="59"/>
      <c r="GCH221" s="59"/>
      <c r="GCI221" s="59"/>
      <c r="GCJ221" s="59"/>
      <c r="GCK221" s="59"/>
      <c r="GCL221" s="59"/>
      <c r="GCM221" s="59"/>
      <c r="GCN221" s="59"/>
      <c r="GCO221" s="59"/>
      <c r="GCP221" s="59"/>
      <c r="GCQ221" s="59"/>
      <c r="GCR221" s="59"/>
      <c r="GCS221" s="59"/>
      <c r="GCT221" s="59"/>
      <c r="GCU221" s="59"/>
      <c r="GCV221" s="59"/>
      <c r="GCW221" s="59"/>
      <c r="GCX221" s="59"/>
      <c r="GCY221" s="59"/>
      <c r="GCZ221" s="59"/>
      <c r="GDA221" s="59"/>
      <c r="GDB221" s="59"/>
      <c r="GDC221" s="59"/>
      <c r="GDD221" s="59"/>
      <c r="GDE221" s="59"/>
      <c r="GDF221" s="59"/>
      <c r="GDG221" s="59"/>
      <c r="GDH221" s="59"/>
      <c r="GDI221" s="59"/>
      <c r="GDJ221" s="59"/>
      <c r="GDK221" s="59"/>
      <c r="GDL221" s="59"/>
      <c r="GDM221" s="59"/>
      <c r="GDN221" s="59"/>
      <c r="GDO221" s="59"/>
      <c r="GDP221" s="59"/>
      <c r="GDQ221" s="59"/>
      <c r="GDR221" s="59"/>
      <c r="GDS221" s="59"/>
      <c r="GDT221" s="59"/>
      <c r="GDU221" s="59"/>
      <c r="GDV221" s="59"/>
      <c r="GDW221" s="59"/>
      <c r="GDX221" s="59"/>
      <c r="GDY221" s="59"/>
      <c r="GDZ221" s="59"/>
      <c r="GEA221" s="59"/>
      <c r="GEB221" s="59"/>
      <c r="GEC221" s="59"/>
      <c r="GED221" s="59"/>
      <c r="GEE221" s="59"/>
      <c r="GEF221" s="59"/>
      <c r="GEG221" s="59"/>
      <c r="GEH221" s="59"/>
      <c r="GEI221" s="59"/>
      <c r="GEJ221" s="59"/>
      <c r="GEK221" s="59"/>
      <c r="GEL221" s="59"/>
      <c r="GEM221" s="59"/>
      <c r="GEN221" s="59"/>
      <c r="GEO221" s="59"/>
      <c r="GEP221" s="59"/>
      <c r="GEQ221" s="59"/>
      <c r="GER221" s="59"/>
      <c r="GES221" s="59"/>
      <c r="GET221" s="59"/>
      <c r="GEU221" s="59"/>
      <c r="GEV221" s="59"/>
      <c r="GEW221" s="59"/>
      <c r="GEX221" s="59"/>
      <c r="GEY221" s="59"/>
      <c r="GEZ221" s="59"/>
      <c r="GFA221" s="59"/>
      <c r="GFB221" s="59"/>
      <c r="GFC221" s="59"/>
      <c r="GFD221" s="59"/>
      <c r="GFE221" s="59"/>
      <c r="GFF221" s="59"/>
      <c r="GFG221" s="59"/>
      <c r="GFH221" s="59"/>
      <c r="GFI221" s="59"/>
      <c r="GFJ221" s="59"/>
      <c r="GFK221" s="59"/>
      <c r="GFL221" s="59"/>
      <c r="GFM221" s="59"/>
      <c r="GFN221" s="59"/>
      <c r="GFO221" s="59"/>
      <c r="GFP221" s="59"/>
      <c r="GFQ221" s="59"/>
      <c r="GFR221" s="59"/>
      <c r="GFS221" s="59"/>
      <c r="GFT221" s="59"/>
      <c r="GFU221" s="59"/>
      <c r="GFV221" s="59"/>
      <c r="GFW221" s="59"/>
      <c r="GFX221" s="59"/>
      <c r="GFY221" s="59"/>
      <c r="GFZ221" s="59"/>
      <c r="GGA221" s="59"/>
      <c r="GGB221" s="59"/>
      <c r="GGC221" s="59"/>
      <c r="GGD221" s="59"/>
      <c r="GGE221" s="59"/>
      <c r="GGF221" s="59"/>
      <c r="GGG221" s="59"/>
      <c r="GGH221" s="59"/>
      <c r="GGI221" s="59"/>
      <c r="GGJ221" s="59"/>
      <c r="GGK221" s="59"/>
      <c r="GGL221" s="59"/>
      <c r="GGM221" s="59"/>
      <c r="GGN221" s="59"/>
      <c r="GGO221" s="59"/>
      <c r="GGP221" s="59"/>
      <c r="GGQ221" s="59"/>
      <c r="GGR221" s="59"/>
      <c r="GGS221" s="59"/>
      <c r="GGT221" s="59"/>
      <c r="GGU221" s="59"/>
      <c r="GGV221" s="59"/>
      <c r="GGW221" s="59"/>
      <c r="GGX221" s="59"/>
      <c r="GGY221" s="59"/>
      <c r="GGZ221" s="59"/>
      <c r="GHA221" s="59"/>
      <c r="GHB221" s="59"/>
      <c r="GHC221" s="59"/>
      <c r="GHD221" s="59"/>
      <c r="GHE221" s="59"/>
      <c r="GHF221" s="59"/>
      <c r="GHG221" s="59"/>
      <c r="GHH221" s="59"/>
      <c r="GHI221" s="59"/>
      <c r="GHJ221" s="59"/>
      <c r="GHK221" s="59"/>
      <c r="GHL221" s="59"/>
      <c r="GHM221" s="59"/>
      <c r="GHN221" s="59"/>
      <c r="GHO221" s="59"/>
      <c r="GHP221" s="59"/>
      <c r="GHQ221" s="59"/>
      <c r="GHR221" s="59"/>
      <c r="GHS221" s="59"/>
      <c r="GHT221" s="59"/>
      <c r="GHU221" s="59"/>
      <c r="GHV221" s="59"/>
      <c r="GHW221" s="59"/>
      <c r="GHX221" s="59"/>
      <c r="GHY221" s="59"/>
      <c r="GHZ221" s="59"/>
      <c r="GIA221" s="59"/>
      <c r="GIB221" s="59"/>
      <c r="GIC221" s="59"/>
      <c r="GID221" s="59"/>
      <c r="GIE221" s="59"/>
      <c r="GIF221" s="59"/>
      <c r="GIG221" s="59"/>
      <c r="GIH221" s="59"/>
      <c r="GII221" s="59"/>
      <c r="GIJ221" s="59"/>
      <c r="GIK221" s="59"/>
      <c r="GIL221" s="59"/>
      <c r="GIM221" s="59"/>
      <c r="GIN221" s="59"/>
      <c r="GIO221" s="59"/>
      <c r="GIP221" s="59"/>
      <c r="GIQ221" s="59"/>
      <c r="GIR221" s="59"/>
      <c r="GIS221" s="59"/>
      <c r="GIT221" s="59"/>
      <c r="GIU221" s="59"/>
      <c r="GIV221" s="59"/>
      <c r="GIW221" s="59"/>
      <c r="GIX221" s="59"/>
      <c r="GIY221" s="59"/>
      <c r="GIZ221" s="59"/>
      <c r="GJA221" s="59"/>
      <c r="GJB221" s="59"/>
      <c r="GJC221" s="59"/>
      <c r="GJD221" s="59"/>
      <c r="GJE221" s="59"/>
      <c r="GJF221" s="59"/>
      <c r="GJG221" s="59"/>
      <c r="GJH221" s="59"/>
      <c r="GJI221" s="59"/>
      <c r="GJJ221" s="59"/>
      <c r="GJK221" s="59"/>
      <c r="GJL221" s="59"/>
      <c r="GJM221" s="59"/>
      <c r="GJN221" s="59"/>
      <c r="GJO221" s="59"/>
      <c r="GJP221" s="59"/>
      <c r="GJQ221" s="59"/>
      <c r="GJR221" s="59"/>
      <c r="GJS221" s="59"/>
      <c r="GJT221" s="59"/>
      <c r="GJU221" s="59"/>
      <c r="GJV221" s="59"/>
      <c r="GJW221" s="59"/>
      <c r="GJX221" s="59"/>
      <c r="GJY221" s="59"/>
      <c r="GJZ221" s="59"/>
      <c r="GKA221" s="59"/>
      <c r="GKB221" s="59"/>
      <c r="GKC221" s="59"/>
      <c r="GKD221" s="59"/>
      <c r="GKE221" s="59"/>
      <c r="GKF221" s="59"/>
      <c r="GKG221" s="59"/>
      <c r="GKH221" s="59"/>
      <c r="GKI221" s="59"/>
      <c r="GKJ221" s="59"/>
      <c r="GKK221" s="59"/>
      <c r="GKL221" s="59"/>
      <c r="GKM221" s="59"/>
      <c r="GKN221" s="59"/>
      <c r="GKO221" s="59"/>
      <c r="GKP221" s="59"/>
      <c r="GKQ221" s="59"/>
      <c r="GKR221" s="59"/>
      <c r="GKS221" s="59"/>
      <c r="GKT221" s="59"/>
      <c r="GKU221" s="59"/>
      <c r="GKV221" s="59"/>
      <c r="GKW221" s="59"/>
      <c r="GKX221" s="59"/>
      <c r="GKY221" s="59"/>
      <c r="GKZ221" s="59"/>
      <c r="GLA221" s="59"/>
      <c r="GLB221" s="59"/>
      <c r="GLC221" s="59"/>
      <c r="GLD221" s="59"/>
      <c r="GLE221" s="59"/>
      <c r="GLF221" s="59"/>
      <c r="GLG221" s="59"/>
      <c r="GLH221" s="59"/>
      <c r="GLI221" s="59"/>
      <c r="GLJ221" s="59"/>
      <c r="GLK221" s="59"/>
      <c r="GLL221" s="59"/>
      <c r="GLM221" s="59"/>
      <c r="GLN221" s="59"/>
      <c r="GLO221" s="59"/>
      <c r="GLP221" s="59"/>
      <c r="GLQ221" s="59"/>
      <c r="GLR221" s="59"/>
      <c r="GLS221" s="59"/>
      <c r="GLT221" s="59"/>
      <c r="GLU221" s="59"/>
      <c r="GLV221" s="59"/>
      <c r="GLW221" s="59"/>
      <c r="GLX221" s="59"/>
      <c r="GLY221" s="59"/>
      <c r="GLZ221" s="59"/>
      <c r="GMA221" s="59"/>
      <c r="GMB221" s="59"/>
      <c r="GMC221" s="59"/>
      <c r="GMD221" s="59"/>
      <c r="GME221" s="59"/>
      <c r="GMF221" s="59"/>
      <c r="GMG221" s="59"/>
      <c r="GMH221" s="59"/>
      <c r="GMI221" s="59"/>
      <c r="GMJ221" s="59"/>
      <c r="GMK221" s="59"/>
      <c r="GML221" s="59"/>
      <c r="GMM221" s="59"/>
      <c r="GMN221" s="59"/>
      <c r="GMO221" s="59"/>
      <c r="GMP221" s="59"/>
      <c r="GMQ221" s="59"/>
      <c r="GMR221" s="59"/>
      <c r="GMS221" s="59"/>
      <c r="GMT221" s="59"/>
      <c r="GMU221" s="59"/>
      <c r="GMV221" s="59"/>
      <c r="GMW221" s="59"/>
      <c r="GMX221" s="59"/>
      <c r="GMY221" s="59"/>
      <c r="GMZ221" s="59"/>
      <c r="GNA221" s="59"/>
      <c r="GNB221" s="59"/>
      <c r="GNC221" s="59"/>
      <c r="GND221" s="59"/>
      <c r="GNE221" s="59"/>
      <c r="GNF221" s="59"/>
      <c r="GNG221" s="59"/>
      <c r="GNH221" s="59"/>
      <c r="GNI221" s="59"/>
      <c r="GNJ221" s="59"/>
      <c r="GNK221" s="59"/>
      <c r="GNL221" s="59"/>
      <c r="GNM221" s="59"/>
      <c r="GNN221" s="59"/>
      <c r="GNO221" s="59"/>
      <c r="GNP221" s="59"/>
      <c r="GNQ221" s="59"/>
      <c r="GNR221" s="59"/>
      <c r="GNS221" s="59"/>
      <c r="GNT221" s="59"/>
      <c r="GNU221" s="59"/>
      <c r="GNV221" s="59"/>
      <c r="GNW221" s="59"/>
      <c r="GNX221" s="59"/>
      <c r="GNY221" s="59"/>
      <c r="GNZ221" s="59"/>
      <c r="GOA221" s="59"/>
      <c r="GOB221" s="59"/>
      <c r="GOC221" s="59"/>
      <c r="GOD221" s="59"/>
      <c r="GOE221" s="59"/>
      <c r="GOF221" s="59"/>
      <c r="GOG221" s="59"/>
      <c r="GOH221" s="59"/>
      <c r="GOI221" s="59"/>
      <c r="GOJ221" s="59"/>
      <c r="GOK221" s="59"/>
      <c r="GOL221" s="59"/>
      <c r="GOM221" s="59"/>
      <c r="GON221" s="59"/>
      <c r="GOO221" s="59"/>
      <c r="GOP221" s="59"/>
      <c r="GOQ221" s="59"/>
      <c r="GOR221" s="59"/>
      <c r="GOS221" s="59"/>
      <c r="GOT221" s="59"/>
      <c r="GOU221" s="59"/>
      <c r="GOV221" s="59"/>
      <c r="GOW221" s="59"/>
      <c r="GOX221" s="59"/>
      <c r="GOY221" s="59"/>
      <c r="GOZ221" s="59"/>
      <c r="GPA221" s="59"/>
      <c r="GPB221" s="59"/>
      <c r="GPC221" s="59"/>
      <c r="GPD221" s="59"/>
      <c r="GPE221" s="59"/>
      <c r="GPF221" s="59"/>
      <c r="GPG221" s="59"/>
      <c r="GPH221" s="59"/>
      <c r="GPI221" s="59"/>
      <c r="GPJ221" s="59"/>
      <c r="GPK221" s="59"/>
      <c r="GPL221" s="59"/>
      <c r="GPM221" s="59"/>
      <c r="GPN221" s="59"/>
      <c r="GPO221" s="59"/>
      <c r="GPP221" s="59"/>
      <c r="GPQ221" s="59"/>
      <c r="GPR221" s="59"/>
      <c r="GPS221" s="59"/>
      <c r="GPT221" s="59"/>
      <c r="GPU221" s="59"/>
      <c r="GPV221" s="59"/>
      <c r="GPW221" s="59"/>
      <c r="GPX221" s="59"/>
      <c r="GPY221" s="59"/>
      <c r="GPZ221" s="59"/>
      <c r="GQA221" s="59"/>
      <c r="GQB221" s="59"/>
      <c r="GQC221" s="59"/>
      <c r="GQD221" s="59"/>
      <c r="GQE221" s="59"/>
      <c r="GQF221" s="59"/>
      <c r="GQG221" s="59"/>
      <c r="GQH221" s="59"/>
      <c r="GQI221" s="59"/>
      <c r="GQJ221" s="59"/>
      <c r="GQK221" s="59"/>
      <c r="GQL221" s="59"/>
      <c r="GQM221" s="59"/>
      <c r="GQN221" s="59"/>
      <c r="GQO221" s="59"/>
      <c r="GQP221" s="59"/>
      <c r="GQQ221" s="59"/>
      <c r="GQR221" s="59"/>
      <c r="GQS221" s="59"/>
      <c r="GQT221" s="59"/>
      <c r="GQU221" s="59"/>
      <c r="GQV221" s="59"/>
      <c r="GQW221" s="59"/>
      <c r="GQX221" s="59"/>
      <c r="GQY221" s="59"/>
      <c r="GQZ221" s="59"/>
      <c r="GRA221" s="59"/>
      <c r="GRB221" s="59"/>
      <c r="GRC221" s="59"/>
      <c r="GRD221" s="59"/>
      <c r="GRE221" s="59"/>
      <c r="GRF221" s="59"/>
      <c r="GRG221" s="59"/>
      <c r="GRH221" s="59"/>
      <c r="GRI221" s="59"/>
      <c r="GRJ221" s="59"/>
      <c r="GRK221" s="59"/>
      <c r="GRL221" s="59"/>
      <c r="GRM221" s="59"/>
      <c r="GRN221" s="59"/>
      <c r="GRO221" s="59"/>
      <c r="GRP221" s="59"/>
      <c r="GRQ221" s="59"/>
      <c r="GRR221" s="59"/>
      <c r="GRS221" s="59"/>
      <c r="GRT221" s="59"/>
      <c r="GRU221" s="59"/>
      <c r="GRV221" s="59"/>
      <c r="GRW221" s="59"/>
      <c r="GRX221" s="59"/>
      <c r="GRY221" s="59"/>
      <c r="GRZ221" s="59"/>
      <c r="GSA221" s="59"/>
      <c r="GSB221" s="59"/>
      <c r="GSC221" s="59"/>
      <c r="GSD221" s="59"/>
      <c r="GSE221" s="59"/>
      <c r="GSF221" s="59"/>
      <c r="GSG221" s="59"/>
      <c r="GSH221" s="59"/>
      <c r="GSI221" s="59"/>
      <c r="GSJ221" s="59"/>
      <c r="GSK221" s="59"/>
      <c r="GSL221" s="59"/>
      <c r="GSM221" s="59"/>
      <c r="GSN221" s="59"/>
      <c r="GSO221" s="59"/>
      <c r="GSP221" s="59"/>
      <c r="GSQ221" s="59"/>
      <c r="GSR221" s="59"/>
      <c r="GSS221" s="59"/>
      <c r="GST221" s="59"/>
      <c r="GSU221" s="59"/>
      <c r="GSV221" s="59"/>
      <c r="GSW221" s="59"/>
      <c r="GSX221" s="59"/>
      <c r="GSY221" s="59"/>
      <c r="GSZ221" s="59"/>
      <c r="GTA221" s="59"/>
      <c r="GTB221" s="59"/>
      <c r="GTC221" s="59"/>
      <c r="GTD221" s="59"/>
      <c r="GTE221" s="59"/>
      <c r="GTF221" s="59"/>
      <c r="GTG221" s="59"/>
      <c r="GTH221" s="59"/>
      <c r="GTI221" s="59"/>
      <c r="GTJ221" s="59"/>
      <c r="GTK221" s="59"/>
      <c r="GTL221" s="59"/>
      <c r="GTM221" s="59"/>
      <c r="GTN221" s="59"/>
      <c r="GTO221" s="59"/>
      <c r="GTP221" s="59"/>
      <c r="GTQ221" s="59"/>
      <c r="GTR221" s="59"/>
      <c r="GTS221" s="59"/>
      <c r="GTT221" s="59"/>
      <c r="GTU221" s="59"/>
      <c r="GTV221" s="59"/>
      <c r="GTW221" s="59"/>
      <c r="GTX221" s="59"/>
      <c r="GTY221" s="59"/>
      <c r="GTZ221" s="59"/>
      <c r="GUA221" s="59"/>
      <c r="GUB221" s="59"/>
      <c r="GUC221" s="59"/>
      <c r="GUD221" s="59"/>
      <c r="GUE221" s="59"/>
      <c r="GUF221" s="59"/>
      <c r="GUG221" s="59"/>
      <c r="GUH221" s="59"/>
      <c r="GUI221" s="59"/>
      <c r="GUJ221" s="59"/>
      <c r="GUK221" s="59"/>
      <c r="GUL221" s="59"/>
      <c r="GUM221" s="59"/>
      <c r="GUN221" s="59"/>
      <c r="GUO221" s="59"/>
      <c r="GUP221" s="59"/>
      <c r="GUQ221" s="59"/>
      <c r="GUR221" s="59"/>
      <c r="GUS221" s="59"/>
      <c r="GUT221" s="59"/>
      <c r="GUU221" s="59"/>
      <c r="GUV221" s="59"/>
      <c r="GUW221" s="59"/>
      <c r="GUX221" s="59"/>
      <c r="GUY221" s="59"/>
      <c r="GUZ221" s="59"/>
      <c r="GVA221" s="59"/>
      <c r="GVB221" s="59"/>
      <c r="GVC221" s="59"/>
      <c r="GVD221" s="59"/>
      <c r="GVE221" s="59"/>
      <c r="GVF221" s="59"/>
      <c r="GVG221" s="59"/>
      <c r="GVH221" s="59"/>
      <c r="GVI221" s="59"/>
      <c r="GVJ221" s="59"/>
      <c r="GVK221" s="59"/>
      <c r="GVL221" s="59"/>
      <c r="GVM221" s="59"/>
      <c r="GVN221" s="59"/>
      <c r="GVO221" s="59"/>
      <c r="GVP221" s="59"/>
      <c r="GVQ221" s="59"/>
      <c r="GVR221" s="59"/>
      <c r="GVS221" s="59"/>
      <c r="GVT221" s="59"/>
      <c r="GVU221" s="59"/>
      <c r="GVV221" s="59"/>
      <c r="GVW221" s="59"/>
      <c r="GVX221" s="59"/>
      <c r="GVY221" s="59"/>
      <c r="GVZ221" s="59"/>
      <c r="GWA221" s="59"/>
      <c r="GWB221" s="59"/>
      <c r="GWC221" s="59"/>
      <c r="GWD221" s="59"/>
      <c r="GWE221" s="59"/>
      <c r="GWF221" s="59"/>
      <c r="GWG221" s="59"/>
      <c r="GWH221" s="59"/>
      <c r="GWI221" s="59"/>
      <c r="GWJ221" s="59"/>
      <c r="GWK221" s="59"/>
      <c r="GWL221" s="59"/>
      <c r="GWM221" s="59"/>
      <c r="GWN221" s="59"/>
      <c r="GWO221" s="59"/>
      <c r="GWP221" s="59"/>
      <c r="GWQ221" s="59"/>
      <c r="GWR221" s="59"/>
      <c r="GWS221" s="59"/>
      <c r="GWT221" s="59"/>
      <c r="GWU221" s="59"/>
      <c r="GWV221" s="59"/>
      <c r="GWW221" s="59"/>
      <c r="GWX221" s="59"/>
      <c r="GWY221" s="59"/>
      <c r="GWZ221" s="59"/>
      <c r="GXA221" s="59"/>
      <c r="GXB221" s="59"/>
      <c r="GXC221" s="59"/>
      <c r="GXD221" s="59"/>
      <c r="GXE221" s="59"/>
      <c r="GXF221" s="59"/>
      <c r="GXG221" s="59"/>
      <c r="GXH221" s="59"/>
      <c r="GXI221" s="59"/>
      <c r="GXJ221" s="59"/>
      <c r="GXK221" s="59"/>
      <c r="GXL221" s="59"/>
      <c r="GXM221" s="59"/>
      <c r="GXN221" s="59"/>
      <c r="GXO221" s="59"/>
      <c r="GXP221" s="59"/>
      <c r="GXQ221" s="59"/>
      <c r="GXR221" s="59"/>
      <c r="GXS221" s="59"/>
      <c r="GXT221" s="59"/>
      <c r="GXU221" s="59"/>
      <c r="GXV221" s="59"/>
      <c r="GXW221" s="59"/>
      <c r="GXX221" s="59"/>
      <c r="GXY221" s="59"/>
      <c r="GXZ221" s="59"/>
      <c r="GYA221" s="59"/>
      <c r="GYB221" s="59"/>
      <c r="GYC221" s="59"/>
      <c r="GYD221" s="59"/>
      <c r="GYE221" s="59"/>
      <c r="GYF221" s="59"/>
      <c r="GYG221" s="59"/>
      <c r="GYH221" s="59"/>
      <c r="GYI221" s="59"/>
      <c r="GYJ221" s="59"/>
      <c r="GYK221" s="59"/>
      <c r="GYL221" s="59"/>
      <c r="GYM221" s="59"/>
      <c r="GYN221" s="59"/>
      <c r="GYO221" s="59"/>
      <c r="GYP221" s="59"/>
      <c r="GYQ221" s="59"/>
      <c r="GYR221" s="59"/>
      <c r="GYS221" s="59"/>
      <c r="GYT221" s="59"/>
      <c r="GYU221" s="59"/>
      <c r="GYV221" s="59"/>
      <c r="GYW221" s="59"/>
      <c r="GYX221" s="59"/>
      <c r="GYY221" s="59"/>
      <c r="GYZ221" s="59"/>
      <c r="GZA221" s="59"/>
      <c r="GZB221" s="59"/>
      <c r="GZC221" s="59"/>
      <c r="GZD221" s="59"/>
      <c r="GZE221" s="59"/>
      <c r="GZF221" s="59"/>
      <c r="GZG221" s="59"/>
      <c r="GZH221" s="59"/>
      <c r="GZI221" s="59"/>
      <c r="GZJ221" s="59"/>
      <c r="GZK221" s="59"/>
      <c r="GZL221" s="59"/>
      <c r="GZM221" s="59"/>
      <c r="GZN221" s="59"/>
      <c r="GZO221" s="59"/>
      <c r="GZP221" s="59"/>
      <c r="GZQ221" s="59"/>
      <c r="GZR221" s="59"/>
      <c r="GZS221" s="59"/>
      <c r="GZT221" s="59"/>
      <c r="GZU221" s="59"/>
      <c r="GZV221" s="59"/>
      <c r="GZW221" s="59"/>
      <c r="GZX221" s="59"/>
      <c r="GZY221" s="59"/>
      <c r="GZZ221" s="59"/>
      <c r="HAA221" s="59"/>
      <c r="HAB221" s="59"/>
      <c r="HAC221" s="59"/>
      <c r="HAD221" s="59"/>
      <c r="HAE221" s="59"/>
      <c r="HAF221" s="59"/>
      <c r="HAG221" s="59"/>
      <c r="HAH221" s="59"/>
      <c r="HAI221" s="59"/>
      <c r="HAJ221" s="59"/>
      <c r="HAK221" s="59"/>
      <c r="HAL221" s="59"/>
      <c r="HAM221" s="59"/>
      <c r="HAN221" s="59"/>
      <c r="HAO221" s="59"/>
      <c r="HAP221" s="59"/>
      <c r="HAQ221" s="59"/>
      <c r="HAR221" s="59"/>
      <c r="HAS221" s="59"/>
      <c r="HAT221" s="59"/>
      <c r="HAU221" s="59"/>
      <c r="HAV221" s="59"/>
      <c r="HAW221" s="59"/>
      <c r="HAX221" s="59"/>
      <c r="HAY221" s="59"/>
      <c r="HAZ221" s="59"/>
      <c r="HBA221" s="59"/>
      <c r="HBB221" s="59"/>
      <c r="HBC221" s="59"/>
      <c r="HBD221" s="59"/>
      <c r="HBE221" s="59"/>
      <c r="HBF221" s="59"/>
      <c r="HBG221" s="59"/>
      <c r="HBH221" s="59"/>
      <c r="HBI221" s="59"/>
      <c r="HBJ221" s="59"/>
      <c r="HBK221" s="59"/>
      <c r="HBL221" s="59"/>
      <c r="HBM221" s="59"/>
      <c r="HBN221" s="59"/>
      <c r="HBO221" s="59"/>
      <c r="HBP221" s="59"/>
      <c r="HBQ221" s="59"/>
      <c r="HBR221" s="59"/>
      <c r="HBS221" s="59"/>
      <c r="HBT221" s="59"/>
      <c r="HBU221" s="59"/>
      <c r="HBV221" s="59"/>
      <c r="HBW221" s="59"/>
      <c r="HBX221" s="59"/>
      <c r="HBY221" s="59"/>
      <c r="HBZ221" s="59"/>
      <c r="HCA221" s="59"/>
      <c r="HCB221" s="59"/>
      <c r="HCC221" s="59"/>
      <c r="HCD221" s="59"/>
      <c r="HCE221" s="59"/>
      <c r="HCF221" s="59"/>
      <c r="HCG221" s="59"/>
      <c r="HCH221" s="59"/>
      <c r="HCI221" s="59"/>
      <c r="HCJ221" s="59"/>
      <c r="HCK221" s="59"/>
      <c r="HCL221" s="59"/>
      <c r="HCM221" s="59"/>
      <c r="HCN221" s="59"/>
      <c r="HCO221" s="59"/>
      <c r="HCP221" s="59"/>
      <c r="HCQ221" s="59"/>
      <c r="HCR221" s="59"/>
      <c r="HCS221" s="59"/>
      <c r="HCT221" s="59"/>
      <c r="HCU221" s="59"/>
      <c r="HCV221" s="59"/>
      <c r="HCW221" s="59"/>
      <c r="HCX221" s="59"/>
      <c r="HCY221" s="59"/>
      <c r="HCZ221" s="59"/>
      <c r="HDA221" s="59"/>
      <c r="HDB221" s="59"/>
      <c r="HDC221" s="59"/>
      <c r="HDD221" s="59"/>
      <c r="HDE221" s="59"/>
      <c r="HDF221" s="59"/>
      <c r="HDG221" s="59"/>
      <c r="HDH221" s="59"/>
      <c r="HDI221" s="59"/>
      <c r="HDJ221" s="59"/>
      <c r="HDK221" s="59"/>
      <c r="HDL221" s="59"/>
      <c r="HDM221" s="59"/>
      <c r="HDN221" s="59"/>
      <c r="HDO221" s="59"/>
      <c r="HDP221" s="59"/>
      <c r="HDQ221" s="59"/>
      <c r="HDR221" s="59"/>
      <c r="HDS221" s="59"/>
      <c r="HDT221" s="59"/>
      <c r="HDU221" s="59"/>
      <c r="HDV221" s="59"/>
      <c r="HDW221" s="59"/>
      <c r="HDX221" s="59"/>
      <c r="HDY221" s="59"/>
      <c r="HDZ221" s="59"/>
      <c r="HEA221" s="59"/>
      <c r="HEB221" s="59"/>
      <c r="HEC221" s="59"/>
      <c r="HED221" s="59"/>
      <c r="HEE221" s="59"/>
      <c r="HEF221" s="59"/>
      <c r="HEG221" s="59"/>
      <c r="HEH221" s="59"/>
      <c r="HEI221" s="59"/>
      <c r="HEJ221" s="59"/>
      <c r="HEK221" s="59"/>
      <c r="HEL221" s="59"/>
      <c r="HEM221" s="59"/>
      <c r="HEN221" s="59"/>
      <c r="HEO221" s="59"/>
      <c r="HEP221" s="59"/>
      <c r="HEQ221" s="59"/>
      <c r="HER221" s="59"/>
      <c r="HES221" s="59"/>
      <c r="HET221" s="59"/>
      <c r="HEU221" s="59"/>
      <c r="HEV221" s="59"/>
      <c r="HEW221" s="59"/>
      <c r="HEX221" s="59"/>
      <c r="HEY221" s="59"/>
      <c r="HEZ221" s="59"/>
      <c r="HFA221" s="59"/>
      <c r="HFB221" s="59"/>
      <c r="HFC221" s="59"/>
      <c r="HFD221" s="59"/>
      <c r="HFE221" s="59"/>
      <c r="HFF221" s="59"/>
      <c r="HFG221" s="59"/>
      <c r="HFH221" s="59"/>
      <c r="HFI221" s="59"/>
      <c r="HFJ221" s="59"/>
      <c r="HFK221" s="59"/>
      <c r="HFL221" s="59"/>
      <c r="HFM221" s="59"/>
      <c r="HFN221" s="59"/>
      <c r="HFO221" s="59"/>
      <c r="HFP221" s="59"/>
      <c r="HFQ221" s="59"/>
      <c r="HFR221" s="59"/>
      <c r="HFS221" s="59"/>
      <c r="HFT221" s="59"/>
      <c r="HFU221" s="59"/>
      <c r="HFV221" s="59"/>
      <c r="HFW221" s="59"/>
      <c r="HFX221" s="59"/>
      <c r="HFY221" s="59"/>
      <c r="HFZ221" s="59"/>
      <c r="HGA221" s="59"/>
      <c r="HGB221" s="59"/>
      <c r="HGC221" s="59"/>
      <c r="HGD221" s="59"/>
      <c r="HGE221" s="59"/>
      <c r="HGF221" s="59"/>
      <c r="HGG221" s="59"/>
      <c r="HGH221" s="59"/>
      <c r="HGI221" s="59"/>
      <c r="HGJ221" s="59"/>
      <c r="HGK221" s="59"/>
      <c r="HGL221" s="59"/>
      <c r="HGM221" s="59"/>
      <c r="HGN221" s="59"/>
      <c r="HGO221" s="59"/>
      <c r="HGP221" s="59"/>
      <c r="HGQ221" s="59"/>
      <c r="HGR221" s="59"/>
      <c r="HGS221" s="59"/>
      <c r="HGT221" s="59"/>
      <c r="HGU221" s="59"/>
      <c r="HGV221" s="59"/>
      <c r="HGW221" s="59"/>
      <c r="HGX221" s="59"/>
      <c r="HGY221" s="59"/>
      <c r="HGZ221" s="59"/>
      <c r="HHA221" s="59"/>
      <c r="HHB221" s="59"/>
      <c r="HHC221" s="59"/>
      <c r="HHD221" s="59"/>
      <c r="HHE221" s="59"/>
      <c r="HHF221" s="59"/>
      <c r="HHG221" s="59"/>
      <c r="HHH221" s="59"/>
      <c r="HHI221" s="59"/>
      <c r="HHJ221" s="59"/>
      <c r="HHK221" s="59"/>
      <c r="HHL221" s="59"/>
      <c r="HHM221" s="59"/>
      <c r="HHN221" s="59"/>
      <c r="HHO221" s="59"/>
      <c r="HHP221" s="59"/>
      <c r="HHQ221" s="59"/>
      <c r="HHR221" s="59"/>
      <c r="HHS221" s="59"/>
      <c r="HHT221" s="59"/>
      <c r="HHU221" s="59"/>
      <c r="HHV221" s="59"/>
      <c r="HHW221" s="59"/>
      <c r="HHX221" s="59"/>
      <c r="HHY221" s="59"/>
      <c r="HHZ221" s="59"/>
      <c r="HIA221" s="59"/>
      <c r="HIB221" s="59"/>
      <c r="HIC221" s="59"/>
      <c r="HID221" s="59"/>
      <c r="HIE221" s="59"/>
      <c r="HIF221" s="59"/>
      <c r="HIG221" s="59"/>
      <c r="HIH221" s="59"/>
      <c r="HII221" s="59"/>
      <c r="HIJ221" s="59"/>
      <c r="HIK221" s="59"/>
      <c r="HIL221" s="59"/>
      <c r="HIM221" s="59"/>
      <c r="HIN221" s="59"/>
      <c r="HIO221" s="59"/>
      <c r="HIP221" s="59"/>
      <c r="HIQ221" s="59"/>
      <c r="HIR221" s="59"/>
      <c r="HIS221" s="59"/>
      <c r="HIT221" s="59"/>
      <c r="HIU221" s="59"/>
      <c r="HIV221" s="59"/>
      <c r="HIW221" s="59"/>
      <c r="HIX221" s="59"/>
      <c r="HIY221" s="59"/>
      <c r="HIZ221" s="59"/>
      <c r="HJA221" s="59"/>
      <c r="HJB221" s="59"/>
      <c r="HJC221" s="59"/>
      <c r="HJD221" s="59"/>
      <c r="HJE221" s="59"/>
      <c r="HJF221" s="59"/>
      <c r="HJG221" s="59"/>
      <c r="HJH221" s="59"/>
      <c r="HJI221" s="59"/>
      <c r="HJJ221" s="59"/>
      <c r="HJK221" s="59"/>
      <c r="HJL221" s="59"/>
      <c r="HJM221" s="59"/>
      <c r="HJN221" s="59"/>
      <c r="HJO221" s="59"/>
      <c r="HJP221" s="59"/>
      <c r="HJQ221" s="59"/>
      <c r="HJR221" s="59"/>
      <c r="HJS221" s="59"/>
      <c r="HJT221" s="59"/>
      <c r="HJU221" s="59"/>
      <c r="HJV221" s="59"/>
      <c r="HJW221" s="59"/>
      <c r="HJX221" s="59"/>
      <c r="HJY221" s="59"/>
      <c r="HJZ221" s="59"/>
      <c r="HKA221" s="59"/>
      <c r="HKB221" s="59"/>
      <c r="HKC221" s="59"/>
      <c r="HKD221" s="59"/>
      <c r="HKE221" s="59"/>
      <c r="HKF221" s="59"/>
      <c r="HKG221" s="59"/>
      <c r="HKH221" s="59"/>
      <c r="HKI221" s="59"/>
      <c r="HKJ221" s="59"/>
      <c r="HKK221" s="59"/>
      <c r="HKL221" s="59"/>
      <c r="HKM221" s="59"/>
      <c r="HKN221" s="59"/>
      <c r="HKO221" s="59"/>
      <c r="HKP221" s="59"/>
      <c r="HKQ221" s="59"/>
      <c r="HKR221" s="59"/>
      <c r="HKS221" s="59"/>
      <c r="HKT221" s="59"/>
      <c r="HKU221" s="59"/>
      <c r="HKV221" s="59"/>
      <c r="HKW221" s="59"/>
      <c r="HKX221" s="59"/>
      <c r="HKY221" s="59"/>
      <c r="HKZ221" s="59"/>
      <c r="HLA221" s="59"/>
      <c r="HLB221" s="59"/>
      <c r="HLC221" s="59"/>
      <c r="HLD221" s="59"/>
      <c r="HLE221" s="59"/>
      <c r="HLF221" s="59"/>
      <c r="HLG221" s="59"/>
      <c r="HLH221" s="59"/>
      <c r="HLI221" s="59"/>
      <c r="HLJ221" s="59"/>
      <c r="HLK221" s="59"/>
      <c r="HLL221" s="59"/>
      <c r="HLM221" s="59"/>
      <c r="HLN221" s="59"/>
      <c r="HLO221" s="59"/>
      <c r="HLP221" s="59"/>
      <c r="HLQ221" s="59"/>
      <c r="HLR221" s="59"/>
      <c r="HLS221" s="59"/>
      <c r="HLT221" s="59"/>
      <c r="HLU221" s="59"/>
      <c r="HLV221" s="59"/>
      <c r="HLW221" s="59"/>
      <c r="HLX221" s="59"/>
      <c r="HLY221" s="59"/>
      <c r="HLZ221" s="59"/>
      <c r="HMA221" s="59"/>
      <c r="HMB221" s="59"/>
      <c r="HMC221" s="59"/>
      <c r="HMD221" s="59"/>
      <c r="HME221" s="59"/>
      <c r="HMF221" s="59"/>
      <c r="HMG221" s="59"/>
      <c r="HMH221" s="59"/>
      <c r="HMI221" s="59"/>
      <c r="HMJ221" s="59"/>
      <c r="HMK221" s="59"/>
      <c r="HML221" s="59"/>
      <c r="HMM221" s="59"/>
      <c r="HMN221" s="59"/>
      <c r="HMO221" s="59"/>
      <c r="HMP221" s="59"/>
      <c r="HMQ221" s="59"/>
      <c r="HMR221" s="59"/>
      <c r="HMS221" s="59"/>
      <c r="HMT221" s="59"/>
      <c r="HMU221" s="59"/>
      <c r="HMV221" s="59"/>
      <c r="HMW221" s="59"/>
      <c r="HMX221" s="59"/>
      <c r="HMY221" s="59"/>
      <c r="HMZ221" s="59"/>
      <c r="HNA221" s="59"/>
      <c r="HNB221" s="59"/>
      <c r="HNC221" s="59"/>
      <c r="HND221" s="59"/>
      <c r="HNE221" s="59"/>
      <c r="HNF221" s="59"/>
      <c r="HNG221" s="59"/>
      <c r="HNH221" s="59"/>
      <c r="HNI221" s="59"/>
      <c r="HNJ221" s="59"/>
      <c r="HNK221" s="59"/>
      <c r="HNL221" s="59"/>
      <c r="HNM221" s="59"/>
      <c r="HNN221" s="59"/>
      <c r="HNO221" s="59"/>
      <c r="HNP221" s="59"/>
      <c r="HNQ221" s="59"/>
      <c r="HNR221" s="59"/>
      <c r="HNS221" s="59"/>
      <c r="HNT221" s="59"/>
      <c r="HNU221" s="59"/>
      <c r="HNV221" s="59"/>
      <c r="HNW221" s="59"/>
      <c r="HNX221" s="59"/>
      <c r="HNY221" s="59"/>
      <c r="HNZ221" s="59"/>
      <c r="HOA221" s="59"/>
      <c r="HOB221" s="59"/>
      <c r="HOC221" s="59"/>
      <c r="HOD221" s="59"/>
      <c r="HOE221" s="59"/>
      <c r="HOF221" s="59"/>
      <c r="HOG221" s="59"/>
      <c r="HOH221" s="59"/>
      <c r="HOI221" s="59"/>
      <c r="HOJ221" s="59"/>
      <c r="HOK221" s="59"/>
      <c r="HOL221" s="59"/>
      <c r="HOM221" s="59"/>
      <c r="HON221" s="59"/>
      <c r="HOO221" s="59"/>
      <c r="HOP221" s="59"/>
      <c r="HOQ221" s="59"/>
      <c r="HOR221" s="59"/>
      <c r="HOS221" s="59"/>
      <c r="HOT221" s="59"/>
      <c r="HOU221" s="59"/>
      <c r="HOV221" s="59"/>
      <c r="HOW221" s="59"/>
      <c r="HOX221" s="59"/>
      <c r="HOY221" s="59"/>
      <c r="HOZ221" s="59"/>
      <c r="HPA221" s="59"/>
      <c r="HPB221" s="59"/>
      <c r="HPC221" s="59"/>
      <c r="HPD221" s="59"/>
      <c r="HPE221" s="59"/>
      <c r="HPF221" s="59"/>
      <c r="HPG221" s="59"/>
      <c r="HPH221" s="59"/>
      <c r="HPI221" s="59"/>
      <c r="HPJ221" s="59"/>
      <c r="HPK221" s="59"/>
      <c r="HPL221" s="59"/>
      <c r="HPM221" s="59"/>
      <c r="HPN221" s="59"/>
      <c r="HPO221" s="59"/>
      <c r="HPP221" s="59"/>
      <c r="HPQ221" s="59"/>
      <c r="HPR221" s="59"/>
      <c r="HPS221" s="59"/>
      <c r="HPT221" s="59"/>
      <c r="HPU221" s="59"/>
      <c r="HPV221" s="59"/>
      <c r="HPW221" s="59"/>
      <c r="HPX221" s="59"/>
      <c r="HPY221" s="59"/>
      <c r="HPZ221" s="59"/>
      <c r="HQA221" s="59"/>
      <c r="HQB221" s="59"/>
      <c r="HQC221" s="59"/>
      <c r="HQD221" s="59"/>
      <c r="HQE221" s="59"/>
      <c r="HQF221" s="59"/>
      <c r="HQG221" s="59"/>
      <c r="HQH221" s="59"/>
      <c r="HQI221" s="59"/>
      <c r="HQJ221" s="59"/>
      <c r="HQK221" s="59"/>
      <c r="HQL221" s="59"/>
      <c r="HQM221" s="59"/>
      <c r="HQN221" s="59"/>
      <c r="HQO221" s="59"/>
      <c r="HQP221" s="59"/>
      <c r="HQQ221" s="59"/>
      <c r="HQR221" s="59"/>
      <c r="HQS221" s="59"/>
      <c r="HQT221" s="59"/>
      <c r="HQU221" s="59"/>
      <c r="HQV221" s="59"/>
      <c r="HQW221" s="59"/>
      <c r="HQX221" s="59"/>
      <c r="HQY221" s="59"/>
      <c r="HQZ221" s="59"/>
      <c r="HRA221" s="59"/>
      <c r="HRB221" s="59"/>
      <c r="HRC221" s="59"/>
      <c r="HRD221" s="59"/>
      <c r="HRE221" s="59"/>
      <c r="HRF221" s="59"/>
      <c r="HRG221" s="59"/>
      <c r="HRH221" s="59"/>
      <c r="HRI221" s="59"/>
      <c r="HRJ221" s="59"/>
      <c r="HRK221" s="59"/>
      <c r="HRL221" s="59"/>
      <c r="HRM221" s="59"/>
      <c r="HRN221" s="59"/>
      <c r="HRO221" s="59"/>
      <c r="HRP221" s="59"/>
      <c r="HRQ221" s="59"/>
      <c r="HRR221" s="59"/>
      <c r="HRS221" s="59"/>
      <c r="HRT221" s="59"/>
      <c r="HRU221" s="59"/>
      <c r="HRV221" s="59"/>
      <c r="HRW221" s="59"/>
      <c r="HRX221" s="59"/>
      <c r="HRY221" s="59"/>
      <c r="HRZ221" s="59"/>
      <c r="HSA221" s="59"/>
      <c r="HSB221" s="59"/>
      <c r="HSC221" s="59"/>
      <c r="HSD221" s="59"/>
      <c r="HSE221" s="59"/>
      <c r="HSF221" s="59"/>
      <c r="HSG221" s="59"/>
      <c r="HSH221" s="59"/>
      <c r="HSI221" s="59"/>
      <c r="HSJ221" s="59"/>
      <c r="HSK221" s="59"/>
      <c r="HSL221" s="59"/>
      <c r="HSM221" s="59"/>
      <c r="HSN221" s="59"/>
      <c r="HSO221" s="59"/>
      <c r="HSP221" s="59"/>
      <c r="HSQ221" s="59"/>
      <c r="HSR221" s="59"/>
      <c r="HSS221" s="59"/>
      <c r="HST221" s="59"/>
      <c r="HSU221" s="59"/>
      <c r="HSV221" s="59"/>
      <c r="HSW221" s="59"/>
      <c r="HSX221" s="59"/>
      <c r="HSY221" s="59"/>
      <c r="HSZ221" s="59"/>
      <c r="HTA221" s="59"/>
      <c r="HTB221" s="59"/>
      <c r="HTC221" s="59"/>
      <c r="HTD221" s="59"/>
      <c r="HTE221" s="59"/>
      <c r="HTF221" s="59"/>
      <c r="HTG221" s="59"/>
      <c r="HTH221" s="59"/>
      <c r="HTI221" s="59"/>
      <c r="HTJ221" s="59"/>
      <c r="HTK221" s="59"/>
      <c r="HTL221" s="59"/>
      <c r="HTM221" s="59"/>
      <c r="HTN221" s="59"/>
      <c r="HTO221" s="59"/>
      <c r="HTP221" s="59"/>
      <c r="HTQ221" s="59"/>
      <c r="HTR221" s="59"/>
      <c r="HTS221" s="59"/>
      <c r="HTT221" s="59"/>
      <c r="HTU221" s="59"/>
      <c r="HTV221" s="59"/>
      <c r="HTW221" s="59"/>
      <c r="HTX221" s="59"/>
      <c r="HTY221" s="59"/>
      <c r="HTZ221" s="59"/>
      <c r="HUA221" s="59"/>
      <c r="HUB221" s="59"/>
      <c r="HUC221" s="59"/>
      <c r="HUD221" s="59"/>
      <c r="HUE221" s="59"/>
      <c r="HUF221" s="59"/>
      <c r="HUG221" s="59"/>
      <c r="HUH221" s="59"/>
      <c r="HUI221" s="59"/>
      <c r="HUJ221" s="59"/>
      <c r="HUK221" s="59"/>
      <c r="HUL221" s="59"/>
      <c r="HUM221" s="59"/>
      <c r="HUN221" s="59"/>
      <c r="HUO221" s="59"/>
      <c r="HUP221" s="59"/>
      <c r="HUQ221" s="59"/>
      <c r="HUR221" s="59"/>
      <c r="HUS221" s="59"/>
      <c r="HUT221" s="59"/>
      <c r="HUU221" s="59"/>
      <c r="HUV221" s="59"/>
      <c r="HUW221" s="59"/>
      <c r="HUX221" s="59"/>
      <c r="HUY221" s="59"/>
      <c r="HUZ221" s="59"/>
      <c r="HVA221" s="59"/>
      <c r="HVB221" s="59"/>
      <c r="HVC221" s="59"/>
      <c r="HVD221" s="59"/>
      <c r="HVE221" s="59"/>
      <c r="HVF221" s="59"/>
      <c r="HVG221" s="59"/>
      <c r="HVH221" s="59"/>
      <c r="HVI221" s="59"/>
      <c r="HVJ221" s="59"/>
      <c r="HVK221" s="59"/>
      <c r="HVL221" s="59"/>
      <c r="HVM221" s="59"/>
      <c r="HVN221" s="59"/>
      <c r="HVO221" s="59"/>
      <c r="HVP221" s="59"/>
      <c r="HVQ221" s="59"/>
      <c r="HVR221" s="59"/>
      <c r="HVS221" s="59"/>
      <c r="HVT221" s="59"/>
      <c r="HVU221" s="59"/>
      <c r="HVV221" s="59"/>
      <c r="HVW221" s="59"/>
      <c r="HVX221" s="59"/>
      <c r="HVY221" s="59"/>
      <c r="HVZ221" s="59"/>
      <c r="HWA221" s="59"/>
      <c r="HWB221" s="59"/>
      <c r="HWC221" s="59"/>
      <c r="HWD221" s="59"/>
      <c r="HWE221" s="59"/>
      <c r="HWF221" s="59"/>
      <c r="HWG221" s="59"/>
      <c r="HWH221" s="59"/>
      <c r="HWI221" s="59"/>
      <c r="HWJ221" s="59"/>
      <c r="HWK221" s="59"/>
      <c r="HWL221" s="59"/>
      <c r="HWM221" s="59"/>
      <c r="HWN221" s="59"/>
      <c r="HWO221" s="59"/>
      <c r="HWP221" s="59"/>
      <c r="HWQ221" s="59"/>
      <c r="HWR221" s="59"/>
      <c r="HWS221" s="59"/>
      <c r="HWT221" s="59"/>
      <c r="HWU221" s="59"/>
      <c r="HWV221" s="59"/>
      <c r="HWW221" s="59"/>
      <c r="HWX221" s="59"/>
      <c r="HWY221" s="59"/>
      <c r="HWZ221" s="59"/>
      <c r="HXA221" s="59"/>
      <c r="HXB221" s="59"/>
      <c r="HXC221" s="59"/>
      <c r="HXD221" s="59"/>
      <c r="HXE221" s="59"/>
      <c r="HXF221" s="59"/>
      <c r="HXG221" s="59"/>
      <c r="HXH221" s="59"/>
      <c r="HXI221" s="59"/>
      <c r="HXJ221" s="59"/>
      <c r="HXK221" s="59"/>
      <c r="HXL221" s="59"/>
      <c r="HXM221" s="59"/>
      <c r="HXN221" s="59"/>
      <c r="HXO221" s="59"/>
      <c r="HXP221" s="59"/>
      <c r="HXQ221" s="59"/>
      <c r="HXR221" s="59"/>
      <c r="HXS221" s="59"/>
      <c r="HXT221" s="59"/>
      <c r="HXU221" s="59"/>
      <c r="HXV221" s="59"/>
      <c r="HXW221" s="59"/>
      <c r="HXX221" s="59"/>
      <c r="HXY221" s="59"/>
      <c r="HXZ221" s="59"/>
      <c r="HYA221" s="59"/>
      <c r="HYB221" s="59"/>
      <c r="HYC221" s="59"/>
      <c r="HYD221" s="59"/>
      <c r="HYE221" s="59"/>
      <c r="HYF221" s="59"/>
      <c r="HYG221" s="59"/>
      <c r="HYH221" s="59"/>
      <c r="HYI221" s="59"/>
      <c r="HYJ221" s="59"/>
      <c r="HYK221" s="59"/>
      <c r="HYL221" s="59"/>
      <c r="HYM221" s="59"/>
      <c r="HYN221" s="59"/>
      <c r="HYO221" s="59"/>
      <c r="HYP221" s="59"/>
      <c r="HYQ221" s="59"/>
      <c r="HYR221" s="59"/>
      <c r="HYS221" s="59"/>
      <c r="HYT221" s="59"/>
      <c r="HYU221" s="59"/>
      <c r="HYV221" s="59"/>
      <c r="HYW221" s="59"/>
      <c r="HYX221" s="59"/>
      <c r="HYY221" s="59"/>
      <c r="HYZ221" s="59"/>
      <c r="HZA221" s="59"/>
      <c r="HZB221" s="59"/>
      <c r="HZC221" s="59"/>
      <c r="HZD221" s="59"/>
      <c r="HZE221" s="59"/>
      <c r="HZF221" s="59"/>
      <c r="HZG221" s="59"/>
      <c r="HZH221" s="59"/>
      <c r="HZI221" s="59"/>
      <c r="HZJ221" s="59"/>
      <c r="HZK221" s="59"/>
      <c r="HZL221" s="59"/>
      <c r="HZM221" s="59"/>
      <c r="HZN221" s="59"/>
      <c r="HZO221" s="59"/>
      <c r="HZP221" s="59"/>
      <c r="HZQ221" s="59"/>
      <c r="HZR221" s="59"/>
      <c r="HZS221" s="59"/>
      <c r="HZT221" s="59"/>
      <c r="HZU221" s="59"/>
      <c r="HZV221" s="59"/>
      <c r="HZW221" s="59"/>
      <c r="HZX221" s="59"/>
      <c r="HZY221" s="59"/>
      <c r="HZZ221" s="59"/>
      <c r="IAA221" s="59"/>
      <c r="IAB221" s="59"/>
      <c r="IAC221" s="59"/>
      <c r="IAD221" s="59"/>
      <c r="IAE221" s="59"/>
      <c r="IAF221" s="59"/>
      <c r="IAG221" s="59"/>
      <c r="IAH221" s="59"/>
      <c r="IAI221" s="59"/>
      <c r="IAJ221" s="59"/>
      <c r="IAK221" s="59"/>
      <c r="IAL221" s="59"/>
      <c r="IAM221" s="59"/>
      <c r="IAN221" s="59"/>
      <c r="IAO221" s="59"/>
      <c r="IAP221" s="59"/>
      <c r="IAQ221" s="59"/>
      <c r="IAR221" s="59"/>
      <c r="IAS221" s="59"/>
      <c r="IAT221" s="59"/>
      <c r="IAU221" s="59"/>
      <c r="IAV221" s="59"/>
      <c r="IAW221" s="59"/>
      <c r="IAX221" s="59"/>
      <c r="IAY221" s="59"/>
      <c r="IAZ221" s="59"/>
      <c r="IBA221" s="59"/>
      <c r="IBB221" s="59"/>
      <c r="IBC221" s="59"/>
      <c r="IBD221" s="59"/>
      <c r="IBE221" s="59"/>
      <c r="IBF221" s="59"/>
      <c r="IBG221" s="59"/>
      <c r="IBH221" s="59"/>
      <c r="IBI221" s="59"/>
      <c r="IBJ221" s="59"/>
      <c r="IBK221" s="59"/>
      <c r="IBL221" s="59"/>
      <c r="IBM221" s="59"/>
      <c r="IBN221" s="59"/>
      <c r="IBO221" s="59"/>
      <c r="IBP221" s="59"/>
      <c r="IBQ221" s="59"/>
      <c r="IBR221" s="59"/>
      <c r="IBS221" s="59"/>
      <c r="IBT221" s="59"/>
      <c r="IBU221" s="59"/>
      <c r="IBV221" s="59"/>
      <c r="IBW221" s="59"/>
      <c r="IBX221" s="59"/>
      <c r="IBY221" s="59"/>
      <c r="IBZ221" s="59"/>
      <c r="ICA221" s="59"/>
      <c r="ICB221" s="59"/>
      <c r="ICC221" s="59"/>
      <c r="ICD221" s="59"/>
      <c r="ICE221" s="59"/>
      <c r="ICF221" s="59"/>
      <c r="ICG221" s="59"/>
      <c r="ICH221" s="59"/>
      <c r="ICI221" s="59"/>
      <c r="ICJ221" s="59"/>
      <c r="ICK221" s="59"/>
      <c r="ICL221" s="59"/>
      <c r="ICM221" s="59"/>
      <c r="ICN221" s="59"/>
      <c r="ICO221" s="59"/>
      <c r="ICP221" s="59"/>
      <c r="ICQ221" s="59"/>
      <c r="ICR221" s="59"/>
      <c r="ICS221" s="59"/>
      <c r="ICT221" s="59"/>
      <c r="ICU221" s="59"/>
      <c r="ICV221" s="59"/>
      <c r="ICW221" s="59"/>
      <c r="ICX221" s="59"/>
      <c r="ICY221" s="59"/>
      <c r="ICZ221" s="59"/>
      <c r="IDA221" s="59"/>
      <c r="IDB221" s="59"/>
      <c r="IDC221" s="59"/>
      <c r="IDD221" s="59"/>
      <c r="IDE221" s="59"/>
      <c r="IDF221" s="59"/>
      <c r="IDG221" s="59"/>
      <c r="IDH221" s="59"/>
      <c r="IDI221" s="59"/>
      <c r="IDJ221" s="59"/>
      <c r="IDK221" s="59"/>
      <c r="IDL221" s="59"/>
      <c r="IDM221" s="59"/>
      <c r="IDN221" s="59"/>
      <c r="IDO221" s="59"/>
      <c r="IDP221" s="59"/>
      <c r="IDQ221" s="59"/>
      <c r="IDR221" s="59"/>
      <c r="IDS221" s="59"/>
      <c r="IDT221" s="59"/>
      <c r="IDU221" s="59"/>
      <c r="IDV221" s="59"/>
      <c r="IDW221" s="59"/>
      <c r="IDX221" s="59"/>
      <c r="IDY221" s="59"/>
      <c r="IDZ221" s="59"/>
      <c r="IEA221" s="59"/>
      <c r="IEB221" s="59"/>
      <c r="IEC221" s="59"/>
      <c r="IED221" s="59"/>
      <c r="IEE221" s="59"/>
      <c r="IEF221" s="59"/>
      <c r="IEG221" s="59"/>
      <c r="IEH221" s="59"/>
      <c r="IEI221" s="59"/>
      <c r="IEJ221" s="59"/>
      <c r="IEK221" s="59"/>
      <c r="IEL221" s="59"/>
      <c r="IEM221" s="59"/>
      <c r="IEN221" s="59"/>
      <c r="IEO221" s="59"/>
      <c r="IEP221" s="59"/>
      <c r="IEQ221" s="59"/>
      <c r="IER221" s="59"/>
      <c r="IES221" s="59"/>
      <c r="IET221" s="59"/>
      <c r="IEU221" s="59"/>
      <c r="IEV221" s="59"/>
      <c r="IEW221" s="59"/>
      <c r="IEX221" s="59"/>
      <c r="IEY221" s="59"/>
      <c r="IEZ221" s="59"/>
      <c r="IFA221" s="59"/>
      <c r="IFB221" s="59"/>
      <c r="IFC221" s="59"/>
      <c r="IFD221" s="59"/>
      <c r="IFE221" s="59"/>
      <c r="IFF221" s="59"/>
      <c r="IFG221" s="59"/>
      <c r="IFH221" s="59"/>
      <c r="IFI221" s="59"/>
      <c r="IFJ221" s="59"/>
      <c r="IFK221" s="59"/>
      <c r="IFL221" s="59"/>
      <c r="IFM221" s="59"/>
      <c r="IFN221" s="59"/>
      <c r="IFO221" s="59"/>
      <c r="IFP221" s="59"/>
      <c r="IFQ221" s="59"/>
      <c r="IFR221" s="59"/>
      <c r="IFS221" s="59"/>
      <c r="IFT221" s="59"/>
      <c r="IFU221" s="59"/>
      <c r="IFV221" s="59"/>
      <c r="IFW221" s="59"/>
      <c r="IFX221" s="59"/>
      <c r="IFY221" s="59"/>
      <c r="IFZ221" s="59"/>
      <c r="IGA221" s="59"/>
      <c r="IGB221" s="59"/>
      <c r="IGC221" s="59"/>
      <c r="IGD221" s="59"/>
      <c r="IGE221" s="59"/>
      <c r="IGF221" s="59"/>
      <c r="IGG221" s="59"/>
      <c r="IGH221" s="59"/>
      <c r="IGI221" s="59"/>
      <c r="IGJ221" s="59"/>
      <c r="IGK221" s="59"/>
      <c r="IGL221" s="59"/>
      <c r="IGM221" s="59"/>
      <c r="IGN221" s="59"/>
      <c r="IGO221" s="59"/>
      <c r="IGP221" s="59"/>
      <c r="IGQ221" s="59"/>
      <c r="IGR221" s="59"/>
      <c r="IGS221" s="59"/>
      <c r="IGT221" s="59"/>
      <c r="IGU221" s="59"/>
      <c r="IGV221" s="59"/>
      <c r="IGW221" s="59"/>
      <c r="IGX221" s="59"/>
      <c r="IGY221" s="59"/>
      <c r="IGZ221" s="59"/>
      <c r="IHA221" s="59"/>
      <c r="IHB221" s="59"/>
      <c r="IHC221" s="59"/>
      <c r="IHD221" s="59"/>
      <c r="IHE221" s="59"/>
      <c r="IHF221" s="59"/>
      <c r="IHG221" s="59"/>
      <c r="IHH221" s="59"/>
      <c r="IHI221" s="59"/>
      <c r="IHJ221" s="59"/>
      <c r="IHK221" s="59"/>
      <c r="IHL221" s="59"/>
      <c r="IHM221" s="59"/>
      <c r="IHN221" s="59"/>
      <c r="IHO221" s="59"/>
      <c r="IHP221" s="59"/>
      <c r="IHQ221" s="59"/>
      <c r="IHR221" s="59"/>
      <c r="IHS221" s="59"/>
      <c r="IHT221" s="59"/>
      <c r="IHU221" s="59"/>
      <c r="IHV221" s="59"/>
      <c r="IHW221" s="59"/>
      <c r="IHX221" s="59"/>
      <c r="IHY221" s="59"/>
      <c r="IHZ221" s="59"/>
      <c r="IIA221" s="59"/>
      <c r="IIB221" s="59"/>
      <c r="IIC221" s="59"/>
      <c r="IID221" s="59"/>
      <c r="IIE221" s="59"/>
      <c r="IIF221" s="59"/>
      <c r="IIG221" s="59"/>
      <c r="IIH221" s="59"/>
      <c r="III221" s="59"/>
      <c r="IIJ221" s="59"/>
      <c r="IIK221" s="59"/>
      <c r="IIL221" s="59"/>
      <c r="IIM221" s="59"/>
      <c r="IIN221" s="59"/>
      <c r="IIO221" s="59"/>
      <c r="IIP221" s="59"/>
      <c r="IIQ221" s="59"/>
      <c r="IIR221" s="59"/>
      <c r="IIS221" s="59"/>
      <c r="IIT221" s="59"/>
      <c r="IIU221" s="59"/>
      <c r="IIV221" s="59"/>
      <c r="IIW221" s="59"/>
      <c r="IIX221" s="59"/>
      <c r="IIY221" s="59"/>
      <c r="IIZ221" s="59"/>
      <c r="IJA221" s="59"/>
      <c r="IJB221" s="59"/>
      <c r="IJC221" s="59"/>
      <c r="IJD221" s="59"/>
      <c r="IJE221" s="59"/>
      <c r="IJF221" s="59"/>
      <c r="IJG221" s="59"/>
      <c r="IJH221" s="59"/>
      <c r="IJI221" s="59"/>
      <c r="IJJ221" s="59"/>
      <c r="IJK221" s="59"/>
      <c r="IJL221" s="59"/>
      <c r="IJM221" s="59"/>
      <c r="IJN221" s="59"/>
      <c r="IJO221" s="59"/>
      <c r="IJP221" s="59"/>
      <c r="IJQ221" s="59"/>
      <c r="IJR221" s="59"/>
      <c r="IJS221" s="59"/>
      <c r="IJT221" s="59"/>
      <c r="IJU221" s="59"/>
      <c r="IJV221" s="59"/>
      <c r="IJW221" s="59"/>
      <c r="IJX221" s="59"/>
      <c r="IJY221" s="59"/>
      <c r="IJZ221" s="59"/>
      <c r="IKA221" s="59"/>
      <c r="IKB221" s="59"/>
      <c r="IKC221" s="59"/>
      <c r="IKD221" s="59"/>
      <c r="IKE221" s="59"/>
      <c r="IKF221" s="59"/>
      <c r="IKG221" s="59"/>
      <c r="IKH221" s="59"/>
      <c r="IKI221" s="59"/>
      <c r="IKJ221" s="59"/>
      <c r="IKK221" s="59"/>
      <c r="IKL221" s="59"/>
      <c r="IKM221" s="59"/>
      <c r="IKN221" s="59"/>
      <c r="IKO221" s="59"/>
      <c r="IKP221" s="59"/>
      <c r="IKQ221" s="59"/>
      <c r="IKR221" s="59"/>
      <c r="IKS221" s="59"/>
      <c r="IKT221" s="59"/>
      <c r="IKU221" s="59"/>
      <c r="IKV221" s="59"/>
      <c r="IKW221" s="59"/>
      <c r="IKX221" s="59"/>
      <c r="IKY221" s="59"/>
      <c r="IKZ221" s="59"/>
      <c r="ILA221" s="59"/>
      <c r="ILB221" s="59"/>
      <c r="ILC221" s="59"/>
      <c r="ILD221" s="59"/>
      <c r="ILE221" s="59"/>
      <c r="ILF221" s="59"/>
      <c r="ILG221" s="59"/>
      <c r="ILH221" s="59"/>
      <c r="ILI221" s="59"/>
      <c r="ILJ221" s="59"/>
      <c r="ILK221" s="59"/>
      <c r="ILL221" s="59"/>
      <c r="ILM221" s="59"/>
      <c r="ILN221" s="59"/>
      <c r="ILO221" s="59"/>
      <c r="ILP221" s="59"/>
      <c r="ILQ221" s="59"/>
      <c r="ILR221" s="59"/>
      <c r="ILS221" s="59"/>
      <c r="ILT221" s="59"/>
      <c r="ILU221" s="59"/>
      <c r="ILV221" s="59"/>
      <c r="ILW221" s="59"/>
      <c r="ILX221" s="59"/>
      <c r="ILY221" s="59"/>
      <c r="ILZ221" s="59"/>
      <c r="IMA221" s="59"/>
      <c r="IMB221" s="59"/>
      <c r="IMC221" s="59"/>
      <c r="IMD221" s="59"/>
      <c r="IME221" s="59"/>
      <c r="IMF221" s="59"/>
      <c r="IMG221" s="59"/>
      <c r="IMH221" s="59"/>
      <c r="IMI221" s="59"/>
      <c r="IMJ221" s="59"/>
      <c r="IMK221" s="59"/>
      <c r="IML221" s="59"/>
      <c r="IMM221" s="59"/>
      <c r="IMN221" s="59"/>
      <c r="IMO221" s="59"/>
      <c r="IMP221" s="59"/>
      <c r="IMQ221" s="59"/>
      <c r="IMR221" s="59"/>
      <c r="IMS221" s="59"/>
      <c r="IMT221" s="59"/>
      <c r="IMU221" s="59"/>
      <c r="IMV221" s="59"/>
      <c r="IMW221" s="59"/>
      <c r="IMX221" s="59"/>
      <c r="IMY221" s="59"/>
      <c r="IMZ221" s="59"/>
      <c r="INA221" s="59"/>
      <c r="INB221" s="59"/>
      <c r="INC221" s="59"/>
      <c r="IND221" s="59"/>
      <c r="INE221" s="59"/>
      <c r="INF221" s="59"/>
      <c r="ING221" s="59"/>
      <c r="INH221" s="59"/>
      <c r="INI221" s="59"/>
      <c r="INJ221" s="59"/>
      <c r="INK221" s="59"/>
      <c r="INL221" s="59"/>
      <c r="INM221" s="59"/>
      <c r="INN221" s="59"/>
      <c r="INO221" s="59"/>
      <c r="INP221" s="59"/>
      <c r="INQ221" s="59"/>
      <c r="INR221" s="59"/>
      <c r="INS221" s="59"/>
      <c r="INT221" s="59"/>
      <c r="INU221" s="59"/>
      <c r="INV221" s="59"/>
      <c r="INW221" s="59"/>
      <c r="INX221" s="59"/>
      <c r="INY221" s="59"/>
      <c r="INZ221" s="59"/>
      <c r="IOA221" s="59"/>
      <c r="IOB221" s="59"/>
      <c r="IOC221" s="59"/>
      <c r="IOD221" s="59"/>
      <c r="IOE221" s="59"/>
      <c r="IOF221" s="59"/>
      <c r="IOG221" s="59"/>
      <c r="IOH221" s="59"/>
      <c r="IOI221" s="59"/>
      <c r="IOJ221" s="59"/>
      <c r="IOK221" s="59"/>
      <c r="IOL221" s="59"/>
      <c r="IOM221" s="59"/>
      <c r="ION221" s="59"/>
      <c r="IOO221" s="59"/>
      <c r="IOP221" s="59"/>
      <c r="IOQ221" s="59"/>
      <c r="IOR221" s="59"/>
      <c r="IOS221" s="59"/>
      <c r="IOT221" s="59"/>
      <c r="IOU221" s="59"/>
      <c r="IOV221" s="59"/>
      <c r="IOW221" s="59"/>
      <c r="IOX221" s="59"/>
      <c r="IOY221" s="59"/>
      <c r="IOZ221" s="59"/>
      <c r="IPA221" s="59"/>
      <c r="IPB221" s="59"/>
      <c r="IPC221" s="59"/>
      <c r="IPD221" s="59"/>
      <c r="IPE221" s="59"/>
      <c r="IPF221" s="59"/>
      <c r="IPG221" s="59"/>
      <c r="IPH221" s="59"/>
      <c r="IPI221" s="59"/>
      <c r="IPJ221" s="59"/>
      <c r="IPK221" s="59"/>
      <c r="IPL221" s="59"/>
      <c r="IPM221" s="59"/>
      <c r="IPN221" s="59"/>
      <c r="IPO221" s="59"/>
      <c r="IPP221" s="59"/>
      <c r="IPQ221" s="59"/>
      <c r="IPR221" s="59"/>
      <c r="IPS221" s="59"/>
      <c r="IPT221" s="59"/>
      <c r="IPU221" s="59"/>
      <c r="IPV221" s="59"/>
      <c r="IPW221" s="59"/>
      <c r="IPX221" s="59"/>
      <c r="IPY221" s="59"/>
      <c r="IPZ221" s="59"/>
      <c r="IQA221" s="59"/>
      <c r="IQB221" s="59"/>
      <c r="IQC221" s="59"/>
      <c r="IQD221" s="59"/>
      <c r="IQE221" s="59"/>
      <c r="IQF221" s="59"/>
      <c r="IQG221" s="59"/>
      <c r="IQH221" s="59"/>
      <c r="IQI221" s="59"/>
      <c r="IQJ221" s="59"/>
      <c r="IQK221" s="59"/>
      <c r="IQL221" s="59"/>
      <c r="IQM221" s="59"/>
      <c r="IQN221" s="59"/>
      <c r="IQO221" s="59"/>
      <c r="IQP221" s="59"/>
      <c r="IQQ221" s="59"/>
      <c r="IQR221" s="59"/>
      <c r="IQS221" s="59"/>
      <c r="IQT221" s="59"/>
      <c r="IQU221" s="59"/>
      <c r="IQV221" s="59"/>
      <c r="IQW221" s="59"/>
      <c r="IQX221" s="59"/>
      <c r="IQY221" s="59"/>
      <c r="IQZ221" s="59"/>
      <c r="IRA221" s="59"/>
      <c r="IRB221" s="59"/>
      <c r="IRC221" s="59"/>
      <c r="IRD221" s="59"/>
      <c r="IRE221" s="59"/>
      <c r="IRF221" s="59"/>
      <c r="IRG221" s="59"/>
      <c r="IRH221" s="59"/>
      <c r="IRI221" s="59"/>
      <c r="IRJ221" s="59"/>
      <c r="IRK221" s="59"/>
      <c r="IRL221" s="59"/>
      <c r="IRM221" s="59"/>
      <c r="IRN221" s="59"/>
      <c r="IRO221" s="59"/>
      <c r="IRP221" s="59"/>
      <c r="IRQ221" s="59"/>
      <c r="IRR221" s="59"/>
      <c r="IRS221" s="59"/>
      <c r="IRT221" s="59"/>
      <c r="IRU221" s="59"/>
      <c r="IRV221" s="59"/>
      <c r="IRW221" s="59"/>
      <c r="IRX221" s="59"/>
      <c r="IRY221" s="59"/>
      <c r="IRZ221" s="59"/>
      <c r="ISA221" s="59"/>
      <c r="ISB221" s="59"/>
      <c r="ISC221" s="59"/>
      <c r="ISD221" s="59"/>
      <c r="ISE221" s="59"/>
      <c r="ISF221" s="59"/>
      <c r="ISG221" s="59"/>
      <c r="ISH221" s="59"/>
      <c r="ISI221" s="59"/>
      <c r="ISJ221" s="59"/>
      <c r="ISK221" s="59"/>
      <c r="ISL221" s="59"/>
      <c r="ISM221" s="59"/>
      <c r="ISN221" s="59"/>
      <c r="ISO221" s="59"/>
      <c r="ISP221" s="59"/>
      <c r="ISQ221" s="59"/>
      <c r="ISR221" s="59"/>
      <c r="ISS221" s="59"/>
      <c r="IST221" s="59"/>
      <c r="ISU221" s="59"/>
      <c r="ISV221" s="59"/>
      <c r="ISW221" s="59"/>
      <c r="ISX221" s="59"/>
      <c r="ISY221" s="59"/>
      <c r="ISZ221" s="59"/>
      <c r="ITA221" s="59"/>
      <c r="ITB221" s="59"/>
      <c r="ITC221" s="59"/>
      <c r="ITD221" s="59"/>
      <c r="ITE221" s="59"/>
      <c r="ITF221" s="59"/>
      <c r="ITG221" s="59"/>
      <c r="ITH221" s="59"/>
      <c r="ITI221" s="59"/>
      <c r="ITJ221" s="59"/>
      <c r="ITK221" s="59"/>
      <c r="ITL221" s="59"/>
      <c r="ITM221" s="59"/>
      <c r="ITN221" s="59"/>
      <c r="ITO221" s="59"/>
      <c r="ITP221" s="59"/>
      <c r="ITQ221" s="59"/>
      <c r="ITR221" s="59"/>
      <c r="ITS221" s="59"/>
      <c r="ITT221" s="59"/>
      <c r="ITU221" s="59"/>
      <c r="ITV221" s="59"/>
      <c r="ITW221" s="59"/>
      <c r="ITX221" s="59"/>
      <c r="ITY221" s="59"/>
      <c r="ITZ221" s="59"/>
      <c r="IUA221" s="59"/>
      <c r="IUB221" s="59"/>
      <c r="IUC221" s="59"/>
      <c r="IUD221" s="59"/>
      <c r="IUE221" s="59"/>
      <c r="IUF221" s="59"/>
      <c r="IUG221" s="59"/>
      <c r="IUH221" s="59"/>
      <c r="IUI221" s="59"/>
      <c r="IUJ221" s="59"/>
      <c r="IUK221" s="59"/>
      <c r="IUL221" s="59"/>
      <c r="IUM221" s="59"/>
      <c r="IUN221" s="59"/>
      <c r="IUO221" s="59"/>
      <c r="IUP221" s="59"/>
      <c r="IUQ221" s="59"/>
      <c r="IUR221" s="59"/>
      <c r="IUS221" s="59"/>
      <c r="IUT221" s="59"/>
      <c r="IUU221" s="59"/>
      <c r="IUV221" s="59"/>
      <c r="IUW221" s="59"/>
      <c r="IUX221" s="59"/>
      <c r="IUY221" s="59"/>
      <c r="IUZ221" s="59"/>
      <c r="IVA221" s="59"/>
      <c r="IVB221" s="59"/>
      <c r="IVC221" s="59"/>
      <c r="IVD221" s="59"/>
      <c r="IVE221" s="59"/>
      <c r="IVF221" s="59"/>
      <c r="IVG221" s="59"/>
      <c r="IVH221" s="59"/>
      <c r="IVI221" s="59"/>
      <c r="IVJ221" s="59"/>
      <c r="IVK221" s="59"/>
      <c r="IVL221" s="59"/>
      <c r="IVM221" s="59"/>
      <c r="IVN221" s="59"/>
      <c r="IVO221" s="59"/>
      <c r="IVP221" s="59"/>
      <c r="IVQ221" s="59"/>
      <c r="IVR221" s="59"/>
      <c r="IVS221" s="59"/>
      <c r="IVT221" s="59"/>
      <c r="IVU221" s="59"/>
      <c r="IVV221" s="59"/>
      <c r="IVW221" s="59"/>
      <c r="IVX221" s="59"/>
      <c r="IVY221" s="59"/>
      <c r="IVZ221" s="59"/>
      <c r="IWA221" s="59"/>
      <c r="IWB221" s="59"/>
      <c r="IWC221" s="59"/>
      <c r="IWD221" s="59"/>
      <c r="IWE221" s="59"/>
      <c r="IWF221" s="59"/>
      <c r="IWG221" s="59"/>
      <c r="IWH221" s="59"/>
      <c r="IWI221" s="59"/>
      <c r="IWJ221" s="59"/>
      <c r="IWK221" s="59"/>
      <c r="IWL221" s="59"/>
      <c r="IWM221" s="59"/>
      <c r="IWN221" s="59"/>
      <c r="IWO221" s="59"/>
      <c r="IWP221" s="59"/>
      <c r="IWQ221" s="59"/>
      <c r="IWR221" s="59"/>
      <c r="IWS221" s="59"/>
      <c r="IWT221" s="59"/>
      <c r="IWU221" s="59"/>
      <c r="IWV221" s="59"/>
      <c r="IWW221" s="59"/>
      <c r="IWX221" s="59"/>
      <c r="IWY221" s="59"/>
      <c r="IWZ221" s="59"/>
      <c r="IXA221" s="59"/>
      <c r="IXB221" s="59"/>
      <c r="IXC221" s="59"/>
      <c r="IXD221" s="59"/>
      <c r="IXE221" s="59"/>
      <c r="IXF221" s="59"/>
      <c r="IXG221" s="59"/>
      <c r="IXH221" s="59"/>
      <c r="IXI221" s="59"/>
      <c r="IXJ221" s="59"/>
      <c r="IXK221" s="59"/>
      <c r="IXL221" s="59"/>
      <c r="IXM221" s="59"/>
      <c r="IXN221" s="59"/>
      <c r="IXO221" s="59"/>
      <c r="IXP221" s="59"/>
      <c r="IXQ221" s="59"/>
      <c r="IXR221" s="59"/>
      <c r="IXS221" s="59"/>
      <c r="IXT221" s="59"/>
      <c r="IXU221" s="59"/>
      <c r="IXV221" s="59"/>
      <c r="IXW221" s="59"/>
      <c r="IXX221" s="59"/>
      <c r="IXY221" s="59"/>
      <c r="IXZ221" s="59"/>
      <c r="IYA221" s="59"/>
      <c r="IYB221" s="59"/>
      <c r="IYC221" s="59"/>
      <c r="IYD221" s="59"/>
      <c r="IYE221" s="59"/>
      <c r="IYF221" s="59"/>
      <c r="IYG221" s="59"/>
      <c r="IYH221" s="59"/>
      <c r="IYI221" s="59"/>
      <c r="IYJ221" s="59"/>
      <c r="IYK221" s="59"/>
      <c r="IYL221" s="59"/>
      <c r="IYM221" s="59"/>
      <c r="IYN221" s="59"/>
      <c r="IYO221" s="59"/>
      <c r="IYP221" s="59"/>
      <c r="IYQ221" s="59"/>
      <c r="IYR221" s="59"/>
      <c r="IYS221" s="59"/>
      <c r="IYT221" s="59"/>
      <c r="IYU221" s="59"/>
      <c r="IYV221" s="59"/>
      <c r="IYW221" s="59"/>
      <c r="IYX221" s="59"/>
      <c r="IYY221" s="59"/>
      <c r="IYZ221" s="59"/>
      <c r="IZA221" s="59"/>
      <c r="IZB221" s="59"/>
      <c r="IZC221" s="59"/>
      <c r="IZD221" s="59"/>
      <c r="IZE221" s="59"/>
      <c r="IZF221" s="59"/>
      <c r="IZG221" s="59"/>
      <c r="IZH221" s="59"/>
      <c r="IZI221" s="59"/>
      <c r="IZJ221" s="59"/>
      <c r="IZK221" s="59"/>
      <c r="IZL221" s="59"/>
      <c r="IZM221" s="59"/>
      <c r="IZN221" s="59"/>
      <c r="IZO221" s="59"/>
      <c r="IZP221" s="59"/>
      <c r="IZQ221" s="59"/>
      <c r="IZR221" s="59"/>
      <c r="IZS221" s="59"/>
      <c r="IZT221" s="59"/>
      <c r="IZU221" s="59"/>
      <c r="IZV221" s="59"/>
      <c r="IZW221" s="59"/>
      <c r="IZX221" s="59"/>
      <c r="IZY221" s="59"/>
      <c r="IZZ221" s="59"/>
      <c r="JAA221" s="59"/>
      <c r="JAB221" s="59"/>
      <c r="JAC221" s="59"/>
      <c r="JAD221" s="59"/>
      <c r="JAE221" s="59"/>
      <c r="JAF221" s="59"/>
      <c r="JAG221" s="59"/>
      <c r="JAH221" s="59"/>
      <c r="JAI221" s="59"/>
      <c r="JAJ221" s="59"/>
      <c r="JAK221" s="59"/>
      <c r="JAL221" s="59"/>
      <c r="JAM221" s="59"/>
      <c r="JAN221" s="59"/>
      <c r="JAO221" s="59"/>
      <c r="JAP221" s="59"/>
      <c r="JAQ221" s="59"/>
      <c r="JAR221" s="59"/>
      <c r="JAS221" s="59"/>
      <c r="JAT221" s="59"/>
      <c r="JAU221" s="59"/>
      <c r="JAV221" s="59"/>
      <c r="JAW221" s="59"/>
      <c r="JAX221" s="59"/>
      <c r="JAY221" s="59"/>
      <c r="JAZ221" s="59"/>
      <c r="JBA221" s="59"/>
      <c r="JBB221" s="59"/>
      <c r="JBC221" s="59"/>
      <c r="JBD221" s="59"/>
      <c r="JBE221" s="59"/>
      <c r="JBF221" s="59"/>
      <c r="JBG221" s="59"/>
      <c r="JBH221" s="59"/>
      <c r="JBI221" s="59"/>
      <c r="JBJ221" s="59"/>
      <c r="JBK221" s="59"/>
      <c r="JBL221" s="59"/>
      <c r="JBM221" s="59"/>
      <c r="JBN221" s="59"/>
      <c r="JBO221" s="59"/>
      <c r="JBP221" s="59"/>
      <c r="JBQ221" s="59"/>
      <c r="JBR221" s="59"/>
      <c r="JBS221" s="59"/>
      <c r="JBT221" s="59"/>
      <c r="JBU221" s="59"/>
      <c r="JBV221" s="59"/>
      <c r="JBW221" s="59"/>
      <c r="JBX221" s="59"/>
      <c r="JBY221" s="59"/>
      <c r="JBZ221" s="59"/>
      <c r="JCA221" s="59"/>
      <c r="JCB221" s="59"/>
      <c r="JCC221" s="59"/>
      <c r="JCD221" s="59"/>
      <c r="JCE221" s="59"/>
      <c r="JCF221" s="59"/>
      <c r="JCG221" s="59"/>
      <c r="JCH221" s="59"/>
      <c r="JCI221" s="59"/>
      <c r="JCJ221" s="59"/>
      <c r="JCK221" s="59"/>
      <c r="JCL221" s="59"/>
      <c r="JCM221" s="59"/>
      <c r="JCN221" s="59"/>
      <c r="JCO221" s="59"/>
      <c r="JCP221" s="59"/>
      <c r="JCQ221" s="59"/>
      <c r="JCR221" s="59"/>
      <c r="JCS221" s="59"/>
      <c r="JCT221" s="59"/>
      <c r="JCU221" s="59"/>
      <c r="JCV221" s="59"/>
      <c r="JCW221" s="59"/>
      <c r="JCX221" s="59"/>
      <c r="JCY221" s="59"/>
      <c r="JCZ221" s="59"/>
      <c r="JDA221" s="59"/>
      <c r="JDB221" s="59"/>
      <c r="JDC221" s="59"/>
      <c r="JDD221" s="59"/>
      <c r="JDE221" s="59"/>
      <c r="JDF221" s="59"/>
      <c r="JDG221" s="59"/>
      <c r="JDH221" s="59"/>
      <c r="JDI221" s="59"/>
      <c r="JDJ221" s="59"/>
      <c r="JDK221" s="59"/>
      <c r="JDL221" s="59"/>
      <c r="JDM221" s="59"/>
      <c r="JDN221" s="59"/>
      <c r="JDO221" s="59"/>
      <c r="JDP221" s="59"/>
      <c r="JDQ221" s="59"/>
      <c r="JDR221" s="59"/>
      <c r="JDS221" s="59"/>
      <c r="JDT221" s="59"/>
      <c r="JDU221" s="59"/>
      <c r="JDV221" s="59"/>
      <c r="JDW221" s="59"/>
      <c r="JDX221" s="59"/>
      <c r="JDY221" s="59"/>
      <c r="JDZ221" s="59"/>
      <c r="JEA221" s="59"/>
      <c r="JEB221" s="59"/>
      <c r="JEC221" s="59"/>
      <c r="JED221" s="59"/>
      <c r="JEE221" s="59"/>
      <c r="JEF221" s="59"/>
      <c r="JEG221" s="59"/>
      <c r="JEH221" s="59"/>
      <c r="JEI221" s="59"/>
      <c r="JEJ221" s="59"/>
      <c r="JEK221" s="59"/>
      <c r="JEL221" s="59"/>
      <c r="JEM221" s="59"/>
      <c r="JEN221" s="59"/>
      <c r="JEO221" s="59"/>
      <c r="JEP221" s="59"/>
      <c r="JEQ221" s="59"/>
      <c r="JER221" s="59"/>
      <c r="JES221" s="59"/>
      <c r="JET221" s="59"/>
      <c r="JEU221" s="59"/>
      <c r="JEV221" s="59"/>
      <c r="JEW221" s="59"/>
      <c r="JEX221" s="59"/>
      <c r="JEY221" s="59"/>
      <c r="JEZ221" s="59"/>
      <c r="JFA221" s="59"/>
      <c r="JFB221" s="59"/>
      <c r="JFC221" s="59"/>
      <c r="JFD221" s="59"/>
      <c r="JFE221" s="59"/>
      <c r="JFF221" s="59"/>
      <c r="JFG221" s="59"/>
      <c r="JFH221" s="59"/>
      <c r="JFI221" s="59"/>
      <c r="JFJ221" s="59"/>
      <c r="JFK221" s="59"/>
      <c r="JFL221" s="59"/>
      <c r="JFM221" s="59"/>
      <c r="JFN221" s="59"/>
      <c r="JFO221" s="59"/>
      <c r="JFP221" s="59"/>
      <c r="JFQ221" s="59"/>
      <c r="JFR221" s="59"/>
      <c r="JFS221" s="59"/>
      <c r="JFT221" s="59"/>
      <c r="JFU221" s="59"/>
      <c r="JFV221" s="59"/>
      <c r="JFW221" s="59"/>
      <c r="JFX221" s="59"/>
      <c r="JFY221" s="59"/>
      <c r="JFZ221" s="59"/>
      <c r="JGA221" s="59"/>
      <c r="JGB221" s="59"/>
      <c r="JGC221" s="59"/>
      <c r="JGD221" s="59"/>
      <c r="JGE221" s="59"/>
      <c r="JGF221" s="59"/>
      <c r="JGG221" s="59"/>
      <c r="JGH221" s="59"/>
      <c r="JGI221" s="59"/>
      <c r="JGJ221" s="59"/>
      <c r="JGK221" s="59"/>
      <c r="JGL221" s="59"/>
      <c r="JGM221" s="59"/>
      <c r="JGN221" s="59"/>
      <c r="JGO221" s="59"/>
      <c r="JGP221" s="59"/>
      <c r="JGQ221" s="59"/>
      <c r="JGR221" s="59"/>
      <c r="JGS221" s="59"/>
      <c r="JGT221" s="59"/>
      <c r="JGU221" s="59"/>
      <c r="JGV221" s="59"/>
      <c r="JGW221" s="59"/>
      <c r="JGX221" s="59"/>
      <c r="JGY221" s="59"/>
      <c r="JGZ221" s="59"/>
      <c r="JHA221" s="59"/>
      <c r="JHB221" s="59"/>
      <c r="JHC221" s="59"/>
      <c r="JHD221" s="59"/>
      <c r="JHE221" s="59"/>
      <c r="JHF221" s="59"/>
      <c r="JHG221" s="59"/>
      <c r="JHH221" s="59"/>
      <c r="JHI221" s="59"/>
      <c r="JHJ221" s="59"/>
      <c r="JHK221" s="59"/>
      <c r="JHL221" s="59"/>
      <c r="JHM221" s="59"/>
      <c r="JHN221" s="59"/>
      <c r="JHO221" s="59"/>
      <c r="JHP221" s="59"/>
      <c r="JHQ221" s="59"/>
      <c r="JHR221" s="59"/>
      <c r="JHS221" s="59"/>
      <c r="JHT221" s="59"/>
      <c r="JHU221" s="59"/>
      <c r="JHV221" s="59"/>
      <c r="JHW221" s="59"/>
      <c r="JHX221" s="59"/>
      <c r="JHY221" s="59"/>
      <c r="JHZ221" s="59"/>
      <c r="JIA221" s="59"/>
      <c r="JIB221" s="59"/>
      <c r="JIC221" s="59"/>
      <c r="JID221" s="59"/>
      <c r="JIE221" s="59"/>
      <c r="JIF221" s="59"/>
      <c r="JIG221" s="59"/>
      <c r="JIH221" s="59"/>
      <c r="JII221" s="59"/>
      <c r="JIJ221" s="59"/>
      <c r="JIK221" s="59"/>
      <c r="JIL221" s="59"/>
      <c r="JIM221" s="59"/>
      <c r="JIN221" s="59"/>
      <c r="JIO221" s="59"/>
      <c r="JIP221" s="59"/>
      <c r="JIQ221" s="59"/>
      <c r="JIR221" s="59"/>
      <c r="JIS221" s="59"/>
      <c r="JIT221" s="59"/>
      <c r="JIU221" s="59"/>
      <c r="JIV221" s="59"/>
      <c r="JIW221" s="59"/>
      <c r="JIX221" s="59"/>
      <c r="JIY221" s="59"/>
      <c r="JIZ221" s="59"/>
      <c r="JJA221" s="59"/>
      <c r="JJB221" s="59"/>
      <c r="JJC221" s="59"/>
      <c r="JJD221" s="59"/>
      <c r="JJE221" s="59"/>
      <c r="JJF221" s="59"/>
      <c r="JJG221" s="59"/>
      <c r="JJH221" s="59"/>
      <c r="JJI221" s="59"/>
      <c r="JJJ221" s="59"/>
      <c r="JJK221" s="59"/>
      <c r="JJL221" s="59"/>
      <c r="JJM221" s="59"/>
      <c r="JJN221" s="59"/>
      <c r="JJO221" s="59"/>
      <c r="JJP221" s="59"/>
      <c r="JJQ221" s="59"/>
      <c r="JJR221" s="59"/>
      <c r="JJS221" s="59"/>
      <c r="JJT221" s="59"/>
      <c r="JJU221" s="59"/>
      <c r="JJV221" s="59"/>
      <c r="JJW221" s="59"/>
      <c r="JJX221" s="59"/>
      <c r="JJY221" s="59"/>
      <c r="JJZ221" s="59"/>
      <c r="JKA221" s="59"/>
      <c r="JKB221" s="59"/>
      <c r="JKC221" s="59"/>
      <c r="JKD221" s="59"/>
      <c r="JKE221" s="59"/>
      <c r="JKF221" s="59"/>
      <c r="JKG221" s="59"/>
      <c r="JKH221" s="59"/>
      <c r="JKI221" s="59"/>
      <c r="JKJ221" s="59"/>
      <c r="JKK221" s="59"/>
      <c r="JKL221" s="59"/>
      <c r="JKM221" s="59"/>
      <c r="JKN221" s="59"/>
      <c r="JKO221" s="59"/>
      <c r="JKP221" s="59"/>
      <c r="JKQ221" s="59"/>
      <c r="JKR221" s="59"/>
      <c r="JKS221" s="59"/>
      <c r="JKT221" s="59"/>
      <c r="JKU221" s="59"/>
      <c r="JKV221" s="59"/>
      <c r="JKW221" s="59"/>
      <c r="JKX221" s="59"/>
      <c r="JKY221" s="59"/>
      <c r="JKZ221" s="59"/>
      <c r="JLA221" s="59"/>
      <c r="JLB221" s="59"/>
      <c r="JLC221" s="59"/>
      <c r="JLD221" s="59"/>
      <c r="JLE221" s="59"/>
      <c r="JLF221" s="59"/>
      <c r="JLG221" s="59"/>
      <c r="JLH221" s="59"/>
      <c r="JLI221" s="59"/>
      <c r="JLJ221" s="59"/>
      <c r="JLK221" s="59"/>
      <c r="JLL221" s="59"/>
      <c r="JLM221" s="59"/>
      <c r="JLN221" s="59"/>
      <c r="JLO221" s="59"/>
      <c r="JLP221" s="59"/>
      <c r="JLQ221" s="59"/>
      <c r="JLR221" s="59"/>
      <c r="JLS221" s="59"/>
      <c r="JLT221" s="59"/>
      <c r="JLU221" s="59"/>
      <c r="JLV221" s="59"/>
      <c r="JLW221" s="59"/>
      <c r="JLX221" s="59"/>
      <c r="JLY221" s="59"/>
      <c r="JLZ221" s="59"/>
      <c r="JMA221" s="59"/>
      <c r="JMB221" s="59"/>
      <c r="JMC221" s="59"/>
      <c r="JMD221" s="59"/>
      <c r="JME221" s="59"/>
      <c r="JMF221" s="59"/>
      <c r="JMG221" s="59"/>
      <c r="JMH221" s="59"/>
      <c r="JMI221" s="59"/>
      <c r="JMJ221" s="59"/>
      <c r="JMK221" s="59"/>
      <c r="JML221" s="59"/>
      <c r="JMM221" s="59"/>
      <c r="JMN221" s="59"/>
      <c r="JMO221" s="59"/>
      <c r="JMP221" s="59"/>
      <c r="JMQ221" s="59"/>
      <c r="JMR221" s="59"/>
      <c r="JMS221" s="59"/>
      <c r="JMT221" s="59"/>
      <c r="JMU221" s="59"/>
      <c r="JMV221" s="59"/>
      <c r="JMW221" s="59"/>
      <c r="JMX221" s="59"/>
      <c r="JMY221" s="59"/>
      <c r="JMZ221" s="59"/>
      <c r="JNA221" s="59"/>
      <c r="JNB221" s="59"/>
      <c r="JNC221" s="59"/>
      <c r="JND221" s="59"/>
      <c r="JNE221" s="59"/>
      <c r="JNF221" s="59"/>
      <c r="JNG221" s="59"/>
      <c r="JNH221" s="59"/>
      <c r="JNI221" s="59"/>
      <c r="JNJ221" s="59"/>
      <c r="JNK221" s="59"/>
      <c r="JNL221" s="59"/>
      <c r="JNM221" s="59"/>
      <c r="JNN221" s="59"/>
      <c r="JNO221" s="59"/>
      <c r="JNP221" s="59"/>
      <c r="JNQ221" s="59"/>
      <c r="JNR221" s="59"/>
      <c r="JNS221" s="59"/>
      <c r="JNT221" s="59"/>
      <c r="JNU221" s="59"/>
      <c r="JNV221" s="59"/>
      <c r="JNW221" s="59"/>
      <c r="JNX221" s="59"/>
      <c r="JNY221" s="59"/>
      <c r="JNZ221" s="59"/>
      <c r="JOA221" s="59"/>
      <c r="JOB221" s="59"/>
      <c r="JOC221" s="59"/>
      <c r="JOD221" s="59"/>
      <c r="JOE221" s="59"/>
      <c r="JOF221" s="59"/>
      <c r="JOG221" s="59"/>
      <c r="JOH221" s="59"/>
      <c r="JOI221" s="59"/>
      <c r="JOJ221" s="59"/>
      <c r="JOK221" s="59"/>
      <c r="JOL221" s="59"/>
      <c r="JOM221" s="59"/>
      <c r="JON221" s="59"/>
      <c r="JOO221" s="59"/>
      <c r="JOP221" s="59"/>
      <c r="JOQ221" s="59"/>
      <c r="JOR221" s="59"/>
      <c r="JOS221" s="59"/>
      <c r="JOT221" s="59"/>
      <c r="JOU221" s="59"/>
      <c r="JOV221" s="59"/>
      <c r="JOW221" s="59"/>
      <c r="JOX221" s="59"/>
      <c r="JOY221" s="59"/>
      <c r="JOZ221" s="59"/>
      <c r="JPA221" s="59"/>
      <c r="JPB221" s="59"/>
      <c r="JPC221" s="59"/>
      <c r="JPD221" s="59"/>
      <c r="JPE221" s="59"/>
      <c r="JPF221" s="59"/>
      <c r="JPG221" s="59"/>
      <c r="JPH221" s="59"/>
      <c r="JPI221" s="59"/>
      <c r="JPJ221" s="59"/>
      <c r="JPK221" s="59"/>
      <c r="JPL221" s="59"/>
      <c r="JPM221" s="59"/>
      <c r="JPN221" s="59"/>
      <c r="JPO221" s="59"/>
      <c r="JPP221" s="59"/>
      <c r="JPQ221" s="59"/>
      <c r="JPR221" s="59"/>
      <c r="JPS221" s="59"/>
      <c r="JPT221" s="59"/>
      <c r="JPU221" s="59"/>
      <c r="JPV221" s="59"/>
      <c r="JPW221" s="59"/>
      <c r="JPX221" s="59"/>
      <c r="JPY221" s="59"/>
      <c r="JPZ221" s="59"/>
      <c r="JQA221" s="59"/>
      <c r="JQB221" s="59"/>
      <c r="JQC221" s="59"/>
      <c r="JQD221" s="59"/>
      <c r="JQE221" s="59"/>
      <c r="JQF221" s="59"/>
      <c r="JQG221" s="59"/>
      <c r="JQH221" s="59"/>
      <c r="JQI221" s="59"/>
      <c r="JQJ221" s="59"/>
      <c r="JQK221" s="59"/>
      <c r="JQL221" s="59"/>
      <c r="JQM221" s="59"/>
      <c r="JQN221" s="59"/>
      <c r="JQO221" s="59"/>
      <c r="JQP221" s="59"/>
      <c r="JQQ221" s="59"/>
      <c r="JQR221" s="59"/>
      <c r="JQS221" s="59"/>
      <c r="JQT221" s="59"/>
      <c r="JQU221" s="59"/>
      <c r="JQV221" s="59"/>
      <c r="JQW221" s="59"/>
      <c r="JQX221" s="59"/>
      <c r="JQY221" s="59"/>
      <c r="JQZ221" s="59"/>
      <c r="JRA221" s="59"/>
      <c r="JRB221" s="59"/>
      <c r="JRC221" s="59"/>
      <c r="JRD221" s="59"/>
      <c r="JRE221" s="59"/>
      <c r="JRF221" s="59"/>
      <c r="JRG221" s="59"/>
      <c r="JRH221" s="59"/>
      <c r="JRI221" s="59"/>
      <c r="JRJ221" s="59"/>
      <c r="JRK221" s="59"/>
      <c r="JRL221" s="59"/>
      <c r="JRM221" s="59"/>
      <c r="JRN221" s="59"/>
      <c r="JRO221" s="59"/>
      <c r="JRP221" s="59"/>
      <c r="JRQ221" s="59"/>
      <c r="JRR221" s="59"/>
      <c r="JRS221" s="59"/>
      <c r="JRT221" s="59"/>
      <c r="JRU221" s="59"/>
      <c r="JRV221" s="59"/>
      <c r="JRW221" s="59"/>
      <c r="JRX221" s="59"/>
      <c r="JRY221" s="59"/>
      <c r="JRZ221" s="59"/>
      <c r="JSA221" s="59"/>
      <c r="JSB221" s="59"/>
      <c r="JSC221" s="59"/>
      <c r="JSD221" s="59"/>
      <c r="JSE221" s="59"/>
      <c r="JSF221" s="59"/>
      <c r="JSG221" s="59"/>
      <c r="JSH221" s="59"/>
      <c r="JSI221" s="59"/>
      <c r="JSJ221" s="59"/>
      <c r="JSK221" s="59"/>
      <c r="JSL221" s="59"/>
      <c r="JSM221" s="59"/>
      <c r="JSN221" s="59"/>
      <c r="JSO221" s="59"/>
      <c r="JSP221" s="59"/>
      <c r="JSQ221" s="59"/>
      <c r="JSR221" s="59"/>
      <c r="JSS221" s="59"/>
      <c r="JST221" s="59"/>
      <c r="JSU221" s="59"/>
      <c r="JSV221" s="59"/>
      <c r="JSW221" s="59"/>
      <c r="JSX221" s="59"/>
      <c r="JSY221" s="59"/>
      <c r="JSZ221" s="59"/>
      <c r="JTA221" s="59"/>
      <c r="JTB221" s="59"/>
      <c r="JTC221" s="59"/>
      <c r="JTD221" s="59"/>
      <c r="JTE221" s="59"/>
      <c r="JTF221" s="59"/>
      <c r="JTG221" s="59"/>
      <c r="JTH221" s="59"/>
      <c r="JTI221" s="59"/>
      <c r="JTJ221" s="59"/>
      <c r="JTK221" s="59"/>
      <c r="JTL221" s="59"/>
      <c r="JTM221" s="59"/>
      <c r="JTN221" s="59"/>
      <c r="JTO221" s="59"/>
      <c r="JTP221" s="59"/>
      <c r="JTQ221" s="59"/>
      <c r="JTR221" s="59"/>
      <c r="JTS221" s="59"/>
      <c r="JTT221" s="59"/>
      <c r="JTU221" s="59"/>
      <c r="JTV221" s="59"/>
      <c r="JTW221" s="59"/>
      <c r="JTX221" s="59"/>
      <c r="JTY221" s="59"/>
      <c r="JTZ221" s="59"/>
      <c r="JUA221" s="59"/>
      <c r="JUB221" s="59"/>
      <c r="JUC221" s="59"/>
      <c r="JUD221" s="59"/>
      <c r="JUE221" s="59"/>
      <c r="JUF221" s="59"/>
      <c r="JUG221" s="59"/>
      <c r="JUH221" s="59"/>
      <c r="JUI221" s="59"/>
      <c r="JUJ221" s="59"/>
      <c r="JUK221" s="59"/>
      <c r="JUL221" s="59"/>
      <c r="JUM221" s="59"/>
      <c r="JUN221" s="59"/>
      <c r="JUO221" s="59"/>
      <c r="JUP221" s="59"/>
      <c r="JUQ221" s="59"/>
      <c r="JUR221" s="59"/>
      <c r="JUS221" s="59"/>
      <c r="JUT221" s="59"/>
      <c r="JUU221" s="59"/>
      <c r="JUV221" s="59"/>
      <c r="JUW221" s="59"/>
      <c r="JUX221" s="59"/>
      <c r="JUY221" s="59"/>
      <c r="JUZ221" s="59"/>
      <c r="JVA221" s="59"/>
      <c r="JVB221" s="59"/>
      <c r="JVC221" s="59"/>
      <c r="JVD221" s="59"/>
      <c r="JVE221" s="59"/>
      <c r="JVF221" s="59"/>
      <c r="JVG221" s="59"/>
      <c r="JVH221" s="59"/>
      <c r="JVI221" s="59"/>
      <c r="JVJ221" s="59"/>
      <c r="JVK221" s="59"/>
      <c r="JVL221" s="59"/>
      <c r="JVM221" s="59"/>
      <c r="JVN221" s="59"/>
      <c r="JVO221" s="59"/>
      <c r="JVP221" s="59"/>
      <c r="JVQ221" s="59"/>
      <c r="JVR221" s="59"/>
      <c r="JVS221" s="59"/>
      <c r="JVT221" s="59"/>
      <c r="JVU221" s="59"/>
      <c r="JVV221" s="59"/>
      <c r="JVW221" s="59"/>
      <c r="JVX221" s="59"/>
      <c r="JVY221" s="59"/>
      <c r="JVZ221" s="59"/>
      <c r="JWA221" s="59"/>
      <c r="JWB221" s="59"/>
      <c r="JWC221" s="59"/>
      <c r="JWD221" s="59"/>
      <c r="JWE221" s="59"/>
      <c r="JWF221" s="59"/>
      <c r="JWG221" s="59"/>
      <c r="JWH221" s="59"/>
      <c r="JWI221" s="59"/>
      <c r="JWJ221" s="59"/>
      <c r="JWK221" s="59"/>
      <c r="JWL221" s="59"/>
      <c r="JWM221" s="59"/>
      <c r="JWN221" s="59"/>
      <c r="JWO221" s="59"/>
      <c r="JWP221" s="59"/>
      <c r="JWQ221" s="59"/>
      <c r="JWR221" s="59"/>
      <c r="JWS221" s="59"/>
      <c r="JWT221" s="59"/>
      <c r="JWU221" s="59"/>
      <c r="JWV221" s="59"/>
      <c r="JWW221" s="59"/>
      <c r="JWX221" s="59"/>
      <c r="JWY221" s="59"/>
      <c r="JWZ221" s="59"/>
      <c r="JXA221" s="59"/>
      <c r="JXB221" s="59"/>
      <c r="JXC221" s="59"/>
      <c r="JXD221" s="59"/>
      <c r="JXE221" s="59"/>
      <c r="JXF221" s="59"/>
      <c r="JXG221" s="59"/>
      <c r="JXH221" s="59"/>
      <c r="JXI221" s="59"/>
      <c r="JXJ221" s="59"/>
      <c r="JXK221" s="59"/>
      <c r="JXL221" s="59"/>
      <c r="JXM221" s="59"/>
      <c r="JXN221" s="59"/>
      <c r="JXO221" s="59"/>
      <c r="JXP221" s="59"/>
      <c r="JXQ221" s="59"/>
      <c r="JXR221" s="59"/>
      <c r="JXS221" s="59"/>
      <c r="JXT221" s="59"/>
      <c r="JXU221" s="59"/>
      <c r="JXV221" s="59"/>
      <c r="JXW221" s="59"/>
      <c r="JXX221" s="59"/>
      <c r="JXY221" s="59"/>
      <c r="JXZ221" s="59"/>
      <c r="JYA221" s="59"/>
      <c r="JYB221" s="59"/>
      <c r="JYC221" s="59"/>
      <c r="JYD221" s="59"/>
      <c r="JYE221" s="59"/>
      <c r="JYF221" s="59"/>
      <c r="JYG221" s="59"/>
      <c r="JYH221" s="59"/>
      <c r="JYI221" s="59"/>
      <c r="JYJ221" s="59"/>
      <c r="JYK221" s="59"/>
      <c r="JYL221" s="59"/>
      <c r="JYM221" s="59"/>
      <c r="JYN221" s="59"/>
      <c r="JYO221" s="59"/>
      <c r="JYP221" s="59"/>
      <c r="JYQ221" s="59"/>
      <c r="JYR221" s="59"/>
      <c r="JYS221" s="59"/>
      <c r="JYT221" s="59"/>
      <c r="JYU221" s="59"/>
      <c r="JYV221" s="59"/>
      <c r="JYW221" s="59"/>
      <c r="JYX221" s="59"/>
      <c r="JYY221" s="59"/>
      <c r="JYZ221" s="59"/>
      <c r="JZA221" s="59"/>
      <c r="JZB221" s="59"/>
      <c r="JZC221" s="59"/>
      <c r="JZD221" s="59"/>
      <c r="JZE221" s="59"/>
      <c r="JZF221" s="59"/>
      <c r="JZG221" s="59"/>
      <c r="JZH221" s="59"/>
      <c r="JZI221" s="59"/>
      <c r="JZJ221" s="59"/>
      <c r="JZK221" s="59"/>
      <c r="JZL221" s="59"/>
      <c r="JZM221" s="59"/>
      <c r="JZN221" s="59"/>
      <c r="JZO221" s="59"/>
      <c r="JZP221" s="59"/>
      <c r="JZQ221" s="59"/>
      <c r="JZR221" s="59"/>
      <c r="JZS221" s="59"/>
      <c r="JZT221" s="59"/>
      <c r="JZU221" s="59"/>
      <c r="JZV221" s="59"/>
      <c r="JZW221" s="59"/>
      <c r="JZX221" s="59"/>
      <c r="JZY221" s="59"/>
      <c r="JZZ221" s="59"/>
      <c r="KAA221" s="59"/>
      <c r="KAB221" s="59"/>
      <c r="KAC221" s="59"/>
      <c r="KAD221" s="59"/>
      <c r="KAE221" s="59"/>
      <c r="KAF221" s="59"/>
      <c r="KAG221" s="59"/>
      <c r="KAH221" s="59"/>
      <c r="KAI221" s="59"/>
      <c r="KAJ221" s="59"/>
      <c r="KAK221" s="59"/>
      <c r="KAL221" s="59"/>
      <c r="KAM221" s="59"/>
      <c r="KAN221" s="59"/>
      <c r="KAO221" s="59"/>
      <c r="KAP221" s="59"/>
      <c r="KAQ221" s="59"/>
      <c r="KAR221" s="59"/>
      <c r="KAS221" s="59"/>
      <c r="KAT221" s="59"/>
      <c r="KAU221" s="59"/>
      <c r="KAV221" s="59"/>
      <c r="KAW221" s="59"/>
      <c r="KAX221" s="59"/>
      <c r="KAY221" s="59"/>
      <c r="KAZ221" s="59"/>
      <c r="KBA221" s="59"/>
      <c r="KBB221" s="59"/>
      <c r="KBC221" s="59"/>
      <c r="KBD221" s="59"/>
      <c r="KBE221" s="59"/>
      <c r="KBF221" s="59"/>
      <c r="KBG221" s="59"/>
      <c r="KBH221" s="59"/>
      <c r="KBI221" s="59"/>
      <c r="KBJ221" s="59"/>
      <c r="KBK221" s="59"/>
      <c r="KBL221" s="59"/>
      <c r="KBM221" s="59"/>
      <c r="KBN221" s="59"/>
      <c r="KBO221" s="59"/>
      <c r="KBP221" s="59"/>
      <c r="KBQ221" s="59"/>
      <c r="KBR221" s="59"/>
      <c r="KBS221" s="59"/>
      <c r="KBT221" s="59"/>
      <c r="KBU221" s="59"/>
      <c r="KBV221" s="59"/>
      <c r="KBW221" s="59"/>
      <c r="KBX221" s="59"/>
      <c r="KBY221" s="59"/>
      <c r="KBZ221" s="59"/>
      <c r="KCA221" s="59"/>
      <c r="KCB221" s="59"/>
      <c r="KCC221" s="59"/>
      <c r="KCD221" s="59"/>
      <c r="KCE221" s="59"/>
      <c r="KCF221" s="59"/>
      <c r="KCG221" s="59"/>
      <c r="KCH221" s="59"/>
      <c r="KCI221" s="59"/>
      <c r="KCJ221" s="59"/>
      <c r="KCK221" s="59"/>
      <c r="KCL221" s="59"/>
      <c r="KCM221" s="59"/>
      <c r="KCN221" s="59"/>
      <c r="KCO221" s="59"/>
      <c r="KCP221" s="59"/>
      <c r="KCQ221" s="59"/>
      <c r="KCR221" s="59"/>
      <c r="KCS221" s="59"/>
      <c r="KCT221" s="59"/>
      <c r="KCU221" s="59"/>
      <c r="KCV221" s="59"/>
      <c r="KCW221" s="59"/>
      <c r="KCX221" s="59"/>
      <c r="KCY221" s="59"/>
      <c r="KCZ221" s="59"/>
      <c r="KDA221" s="59"/>
      <c r="KDB221" s="59"/>
      <c r="KDC221" s="59"/>
      <c r="KDD221" s="59"/>
      <c r="KDE221" s="59"/>
      <c r="KDF221" s="59"/>
      <c r="KDG221" s="59"/>
      <c r="KDH221" s="59"/>
      <c r="KDI221" s="59"/>
      <c r="KDJ221" s="59"/>
      <c r="KDK221" s="59"/>
      <c r="KDL221" s="59"/>
      <c r="KDM221" s="59"/>
      <c r="KDN221" s="59"/>
      <c r="KDO221" s="59"/>
      <c r="KDP221" s="59"/>
      <c r="KDQ221" s="59"/>
      <c r="KDR221" s="59"/>
      <c r="KDS221" s="59"/>
      <c r="KDT221" s="59"/>
      <c r="KDU221" s="59"/>
      <c r="KDV221" s="59"/>
      <c r="KDW221" s="59"/>
      <c r="KDX221" s="59"/>
      <c r="KDY221" s="59"/>
      <c r="KDZ221" s="59"/>
      <c r="KEA221" s="59"/>
      <c r="KEB221" s="59"/>
      <c r="KEC221" s="59"/>
      <c r="KED221" s="59"/>
      <c r="KEE221" s="59"/>
      <c r="KEF221" s="59"/>
      <c r="KEG221" s="59"/>
      <c r="KEH221" s="59"/>
      <c r="KEI221" s="59"/>
      <c r="KEJ221" s="59"/>
      <c r="KEK221" s="59"/>
      <c r="KEL221" s="59"/>
      <c r="KEM221" s="59"/>
      <c r="KEN221" s="59"/>
      <c r="KEO221" s="59"/>
      <c r="KEP221" s="59"/>
      <c r="KEQ221" s="59"/>
      <c r="KER221" s="59"/>
      <c r="KES221" s="59"/>
      <c r="KET221" s="59"/>
      <c r="KEU221" s="59"/>
      <c r="KEV221" s="59"/>
      <c r="KEW221" s="59"/>
      <c r="KEX221" s="59"/>
      <c r="KEY221" s="59"/>
      <c r="KEZ221" s="59"/>
      <c r="KFA221" s="59"/>
      <c r="KFB221" s="59"/>
      <c r="KFC221" s="59"/>
      <c r="KFD221" s="59"/>
      <c r="KFE221" s="59"/>
      <c r="KFF221" s="59"/>
      <c r="KFG221" s="59"/>
      <c r="KFH221" s="59"/>
      <c r="KFI221" s="59"/>
      <c r="KFJ221" s="59"/>
      <c r="KFK221" s="59"/>
      <c r="KFL221" s="59"/>
      <c r="KFM221" s="59"/>
      <c r="KFN221" s="59"/>
      <c r="KFO221" s="59"/>
      <c r="KFP221" s="59"/>
      <c r="KFQ221" s="59"/>
      <c r="KFR221" s="59"/>
      <c r="KFS221" s="59"/>
      <c r="KFT221" s="59"/>
      <c r="KFU221" s="59"/>
      <c r="KFV221" s="59"/>
      <c r="KFW221" s="59"/>
      <c r="KFX221" s="59"/>
      <c r="KFY221" s="59"/>
      <c r="KFZ221" s="59"/>
      <c r="KGA221" s="59"/>
      <c r="KGB221" s="59"/>
      <c r="KGC221" s="59"/>
      <c r="KGD221" s="59"/>
      <c r="KGE221" s="59"/>
      <c r="KGF221" s="59"/>
      <c r="KGG221" s="59"/>
      <c r="KGH221" s="59"/>
      <c r="KGI221" s="59"/>
      <c r="KGJ221" s="59"/>
      <c r="KGK221" s="59"/>
      <c r="KGL221" s="59"/>
      <c r="KGM221" s="59"/>
      <c r="KGN221" s="59"/>
      <c r="KGO221" s="59"/>
      <c r="KGP221" s="59"/>
      <c r="KGQ221" s="59"/>
      <c r="KGR221" s="59"/>
      <c r="KGS221" s="59"/>
      <c r="KGT221" s="59"/>
      <c r="KGU221" s="59"/>
      <c r="KGV221" s="59"/>
      <c r="KGW221" s="59"/>
      <c r="KGX221" s="59"/>
      <c r="KGY221" s="59"/>
      <c r="KGZ221" s="59"/>
      <c r="KHA221" s="59"/>
      <c r="KHB221" s="59"/>
      <c r="KHC221" s="59"/>
      <c r="KHD221" s="59"/>
      <c r="KHE221" s="59"/>
      <c r="KHF221" s="59"/>
      <c r="KHG221" s="59"/>
      <c r="KHH221" s="59"/>
      <c r="KHI221" s="59"/>
      <c r="KHJ221" s="59"/>
      <c r="KHK221" s="59"/>
      <c r="KHL221" s="59"/>
      <c r="KHM221" s="59"/>
      <c r="KHN221" s="59"/>
      <c r="KHO221" s="59"/>
      <c r="KHP221" s="59"/>
      <c r="KHQ221" s="59"/>
      <c r="KHR221" s="59"/>
      <c r="KHS221" s="59"/>
      <c r="KHT221" s="59"/>
      <c r="KHU221" s="59"/>
      <c r="KHV221" s="59"/>
      <c r="KHW221" s="59"/>
      <c r="KHX221" s="59"/>
      <c r="KHY221" s="59"/>
      <c r="KHZ221" s="59"/>
      <c r="KIA221" s="59"/>
      <c r="KIB221" s="59"/>
      <c r="KIC221" s="59"/>
      <c r="KID221" s="59"/>
      <c r="KIE221" s="59"/>
      <c r="KIF221" s="59"/>
      <c r="KIG221" s="59"/>
      <c r="KIH221" s="59"/>
      <c r="KII221" s="59"/>
      <c r="KIJ221" s="59"/>
      <c r="KIK221" s="59"/>
      <c r="KIL221" s="59"/>
      <c r="KIM221" s="59"/>
      <c r="KIN221" s="59"/>
      <c r="KIO221" s="59"/>
      <c r="KIP221" s="59"/>
      <c r="KIQ221" s="59"/>
      <c r="KIR221" s="59"/>
      <c r="KIS221" s="59"/>
      <c r="KIT221" s="59"/>
      <c r="KIU221" s="59"/>
      <c r="KIV221" s="59"/>
      <c r="KIW221" s="59"/>
      <c r="KIX221" s="59"/>
      <c r="KIY221" s="59"/>
      <c r="KIZ221" s="59"/>
      <c r="KJA221" s="59"/>
      <c r="KJB221" s="59"/>
      <c r="KJC221" s="59"/>
      <c r="KJD221" s="59"/>
      <c r="KJE221" s="59"/>
      <c r="KJF221" s="59"/>
      <c r="KJG221" s="59"/>
      <c r="KJH221" s="59"/>
      <c r="KJI221" s="59"/>
      <c r="KJJ221" s="59"/>
      <c r="KJK221" s="59"/>
      <c r="KJL221" s="59"/>
      <c r="KJM221" s="59"/>
      <c r="KJN221" s="59"/>
      <c r="KJO221" s="59"/>
      <c r="KJP221" s="59"/>
      <c r="KJQ221" s="59"/>
      <c r="KJR221" s="59"/>
      <c r="KJS221" s="59"/>
      <c r="KJT221" s="59"/>
      <c r="KJU221" s="59"/>
      <c r="KJV221" s="59"/>
      <c r="KJW221" s="59"/>
      <c r="KJX221" s="59"/>
      <c r="KJY221" s="59"/>
      <c r="KJZ221" s="59"/>
      <c r="KKA221" s="59"/>
      <c r="KKB221" s="59"/>
      <c r="KKC221" s="59"/>
      <c r="KKD221" s="59"/>
      <c r="KKE221" s="59"/>
      <c r="KKF221" s="59"/>
      <c r="KKG221" s="59"/>
      <c r="KKH221" s="59"/>
      <c r="KKI221" s="59"/>
      <c r="KKJ221" s="59"/>
      <c r="KKK221" s="59"/>
      <c r="KKL221" s="59"/>
      <c r="KKM221" s="59"/>
      <c r="KKN221" s="59"/>
      <c r="KKO221" s="59"/>
      <c r="KKP221" s="59"/>
      <c r="KKQ221" s="59"/>
      <c r="KKR221" s="59"/>
      <c r="KKS221" s="59"/>
      <c r="KKT221" s="59"/>
      <c r="KKU221" s="59"/>
      <c r="KKV221" s="59"/>
      <c r="KKW221" s="59"/>
      <c r="KKX221" s="59"/>
      <c r="KKY221" s="59"/>
      <c r="KKZ221" s="59"/>
      <c r="KLA221" s="59"/>
      <c r="KLB221" s="59"/>
      <c r="KLC221" s="59"/>
      <c r="KLD221" s="59"/>
      <c r="KLE221" s="59"/>
      <c r="KLF221" s="59"/>
      <c r="KLG221" s="59"/>
      <c r="KLH221" s="59"/>
      <c r="KLI221" s="59"/>
      <c r="KLJ221" s="59"/>
      <c r="KLK221" s="59"/>
      <c r="KLL221" s="59"/>
      <c r="KLM221" s="59"/>
      <c r="KLN221" s="59"/>
      <c r="KLO221" s="59"/>
      <c r="KLP221" s="59"/>
      <c r="KLQ221" s="59"/>
      <c r="KLR221" s="59"/>
      <c r="KLS221" s="59"/>
      <c r="KLT221" s="59"/>
      <c r="KLU221" s="59"/>
      <c r="KLV221" s="59"/>
      <c r="KLW221" s="59"/>
      <c r="KLX221" s="59"/>
      <c r="KLY221" s="59"/>
      <c r="KLZ221" s="59"/>
      <c r="KMA221" s="59"/>
      <c r="KMB221" s="59"/>
      <c r="KMC221" s="59"/>
      <c r="KMD221" s="59"/>
      <c r="KME221" s="59"/>
      <c r="KMF221" s="59"/>
      <c r="KMG221" s="59"/>
      <c r="KMH221" s="59"/>
      <c r="KMI221" s="59"/>
      <c r="KMJ221" s="59"/>
      <c r="KMK221" s="59"/>
      <c r="KML221" s="59"/>
      <c r="KMM221" s="59"/>
      <c r="KMN221" s="59"/>
      <c r="KMO221" s="59"/>
      <c r="KMP221" s="59"/>
      <c r="KMQ221" s="59"/>
      <c r="KMR221" s="59"/>
      <c r="KMS221" s="59"/>
      <c r="KMT221" s="59"/>
      <c r="KMU221" s="59"/>
      <c r="KMV221" s="59"/>
      <c r="KMW221" s="59"/>
      <c r="KMX221" s="59"/>
      <c r="KMY221" s="59"/>
      <c r="KMZ221" s="59"/>
      <c r="KNA221" s="59"/>
      <c r="KNB221" s="59"/>
      <c r="KNC221" s="59"/>
      <c r="KND221" s="59"/>
      <c r="KNE221" s="59"/>
      <c r="KNF221" s="59"/>
      <c r="KNG221" s="59"/>
      <c r="KNH221" s="59"/>
      <c r="KNI221" s="59"/>
      <c r="KNJ221" s="59"/>
      <c r="KNK221" s="59"/>
      <c r="KNL221" s="59"/>
      <c r="KNM221" s="59"/>
      <c r="KNN221" s="59"/>
      <c r="KNO221" s="59"/>
      <c r="KNP221" s="59"/>
      <c r="KNQ221" s="59"/>
      <c r="KNR221" s="59"/>
      <c r="KNS221" s="59"/>
      <c r="KNT221" s="59"/>
      <c r="KNU221" s="59"/>
      <c r="KNV221" s="59"/>
      <c r="KNW221" s="59"/>
      <c r="KNX221" s="59"/>
      <c r="KNY221" s="59"/>
      <c r="KNZ221" s="59"/>
      <c r="KOA221" s="59"/>
      <c r="KOB221" s="59"/>
      <c r="KOC221" s="59"/>
      <c r="KOD221" s="59"/>
      <c r="KOE221" s="59"/>
      <c r="KOF221" s="59"/>
      <c r="KOG221" s="59"/>
      <c r="KOH221" s="59"/>
      <c r="KOI221" s="59"/>
      <c r="KOJ221" s="59"/>
      <c r="KOK221" s="59"/>
      <c r="KOL221" s="59"/>
      <c r="KOM221" s="59"/>
      <c r="KON221" s="59"/>
      <c r="KOO221" s="59"/>
      <c r="KOP221" s="59"/>
      <c r="KOQ221" s="59"/>
      <c r="KOR221" s="59"/>
      <c r="KOS221" s="59"/>
      <c r="KOT221" s="59"/>
      <c r="KOU221" s="59"/>
      <c r="KOV221" s="59"/>
      <c r="KOW221" s="59"/>
      <c r="KOX221" s="59"/>
      <c r="KOY221" s="59"/>
      <c r="KOZ221" s="59"/>
      <c r="KPA221" s="59"/>
      <c r="KPB221" s="59"/>
      <c r="KPC221" s="59"/>
      <c r="KPD221" s="59"/>
      <c r="KPE221" s="59"/>
      <c r="KPF221" s="59"/>
      <c r="KPG221" s="59"/>
      <c r="KPH221" s="59"/>
      <c r="KPI221" s="59"/>
      <c r="KPJ221" s="59"/>
      <c r="KPK221" s="59"/>
      <c r="KPL221" s="59"/>
      <c r="KPM221" s="59"/>
      <c r="KPN221" s="59"/>
      <c r="KPO221" s="59"/>
      <c r="KPP221" s="59"/>
      <c r="KPQ221" s="59"/>
      <c r="KPR221" s="59"/>
      <c r="KPS221" s="59"/>
      <c r="KPT221" s="59"/>
      <c r="KPU221" s="59"/>
      <c r="KPV221" s="59"/>
      <c r="KPW221" s="59"/>
      <c r="KPX221" s="59"/>
      <c r="KPY221" s="59"/>
      <c r="KPZ221" s="59"/>
      <c r="KQA221" s="59"/>
      <c r="KQB221" s="59"/>
      <c r="KQC221" s="59"/>
      <c r="KQD221" s="59"/>
      <c r="KQE221" s="59"/>
      <c r="KQF221" s="59"/>
      <c r="KQG221" s="59"/>
      <c r="KQH221" s="59"/>
      <c r="KQI221" s="59"/>
      <c r="KQJ221" s="59"/>
      <c r="KQK221" s="59"/>
      <c r="KQL221" s="59"/>
      <c r="KQM221" s="59"/>
      <c r="KQN221" s="59"/>
      <c r="KQO221" s="59"/>
      <c r="KQP221" s="59"/>
      <c r="KQQ221" s="59"/>
      <c r="KQR221" s="59"/>
      <c r="KQS221" s="59"/>
      <c r="KQT221" s="59"/>
      <c r="KQU221" s="59"/>
      <c r="KQV221" s="59"/>
      <c r="KQW221" s="59"/>
      <c r="KQX221" s="59"/>
      <c r="KQY221" s="59"/>
      <c r="KQZ221" s="59"/>
      <c r="KRA221" s="59"/>
      <c r="KRB221" s="59"/>
      <c r="KRC221" s="59"/>
      <c r="KRD221" s="59"/>
      <c r="KRE221" s="59"/>
      <c r="KRF221" s="59"/>
      <c r="KRG221" s="59"/>
      <c r="KRH221" s="59"/>
      <c r="KRI221" s="59"/>
      <c r="KRJ221" s="59"/>
      <c r="KRK221" s="59"/>
      <c r="KRL221" s="59"/>
      <c r="KRM221" s="59"/>
      <c r="KRN221" s="59"/>
      <c r="KRO221" s="59"/>
      <c r="KRP221" s="59"/>
      <c r="KRQ221" s="59"/>
      <c r="KRR221" s="59"/>
      <c r="KRS221" s="59"/>
      <c r="KRT221" s="59"/>
      <c r="KRU221" s="59"/>
      <c r="KRV221" s="59"/>
      <c r="KRW221" s="59"/>
      <c r="KRX221" s="59"/>
      <c r="KRY221" s="59"/>
      <c r="KRZ221" s="59"/>
      <c r="KSA221" s="59"/>
      <c r="KSB221" s="59"/>
      <c r="KSC221" s="59"/>
      <c r="KSD221" s="59"/>
      <c r="KSE221" s="59"/>
      <c r="KSF221" s="59"/>
      <c r="KSG221" s="59"/>
      <c r="KSH221" s="59"/>
      <c r="KSI221" s="59"/>
      <c r="KSJ221" s="59"/>
      <c r="KSK221" s="59"/>
      <c r="KSL221" s="59"/>
      <c r="KSM221" s="59"/>
      <c r="KSN221" s="59"/>
      <c r="KSO221" s="59"/>
      <c r="KSP221" s="59"/>
      <c r="KSQ221" s="59"/>
      <c r="KSR221" s="59"/>
      <c r="KSS221" s="59"/>
      <c r="KST221" s="59"/>
      <c r="KSU221" s="59"/>
      <c r="KSV221" s="59"/>
      <c r="KSW221" s="59"/>
      <c r="KSX221" s="59"/>
      <c r="KSY221" s="59"/>
      <c r="KSZ221" s="59"/>
      <c r="KTA221" s="59"/>
      <c r="KTB221" s="59"/>
      <c r="KTC221" s="59"/>
      <c r="KTD221" s="59"/>
      <c r="KTE221" s="59"/>
      <c r="KTF221" s="59"/>
      <c r="KTG221" s="59"/>
      <c r="KTH221" s="59"/>
      <c r="KTI221" s="59"/>
      <c r="KTJ221" s="59"/>
      <c r="KTK221" s="59"/>
      <c r="KTL221" s="59"/>
      <c r="KTM221" s="59"/>
      <c r="KTN221" s="59"/>
      <c r="KTO221" s="59"/>
      <c r="KTP221" s="59"/>
      <c r="KTQ221" s="59"/>
      <c r="KTR221" s="59"/>
      <c r="KTS221" s="59"/>
      <c r="KTT221" s="59"/>
      <c r="KTU221" s="59"/>
      <c r="KTV221" s="59"/>
      <c r="KTW221" s="59"/>
      <c r="KTX221" s="59"/>
      <c r="KTY221" s="59"/>
      <c r="KTZ221" s="59"/>
      <c r="KUA221" s="59"/>
      <c r="KUB221" s="59"/>
      <c r="KUC221" s="59"/>
      <c r="KUD221" s="59"/>
      <c r="KUE221" s="59"/>
      <c r="KUF221" s="59"/>
      <c r="KUG221" s="59"/>
      <c r="KUH221" s="59"/>
      <c r="KUI221" s="59"/>
      <c r="KUJ221" s="59"/>
      <c r="KUK221" s="59"/>
      <c r="KUL221" s="59"/>
      <c r="KUM221" s="59"/>
      <c r="KUN221" s="59"/>
      <c r="KUO221" s="59"/>
      <c r="KUP221" s="59"/>
      <c r="KUQ221" s="59"/>
      <c r="KUR221" s="59"/>
      <c r="KUS221" s="59"/>
      <c r="KUT221" s="59"/>
      <c r="KUU221" s="59"/>
      <c r="KUV221" s="59"/>
      <c r="KUW221" s="59"/>
      <c r="KUX221" s="59"/>
      <c r="KUY221" s="59"/>
      <c r="KUZ221" s="59"/>
      <c r="KVA221" s="59"/>
      <c r="KVB221" s="59"/>
      <c r="KVC221" s="59"/>
      <c r="KVD221" s="59"/>
      <c r="KVE221" s="59"/>
      <c r="KVF221" s="59"/>
      <c r="KVG221" s="59"/>
      <c r="KVH221" s="59"/>
      <c r="KVI221" s="59"/>
      <c r="KVJ221" s="59"/>
      <c r="KVK221" s="59"/>
      <c r="KVL221" s="59"/>
      <c r="KVM221" s="59"/>
      <c r="KVN221" s="59"/>
      <c r="KVO221" s="59"/>
      <c r="KVP221" s="59"/>
      <c r="KVQ221" s="59"/>
      <c r="KVR221" s="59"/>
      <c r="KVS221" s="59"/>
      <c r="KVT221" s="59"/>
      <c r="KVU221" s="59"/>
      <c r="KVV221" s="59"/>
      <c r="KVW221" s="59"/>
      <c r="KVX221" s="59"/>
      <c r="KVY221" s="59"/>
      <c r="KVZ221" s="59"/>
      <c r="KWA221" s="59"/>
      <c r="KWB221" s="59"/>
      <c r="KWC221" s="59"/>
      <c r="KWD221" s="59"/>
      <c r="KWE221" s="59"/>
      <c r="KWF221" s="59"/>
      <c r="KWG221" s="59"/>
      <c r="KWH221" s="59"/>
      <c r="KWI221" s="59"/>
      <c r="KWJ221" s="59"/>
      <c r="KWK221" s="59"/>
      <c r="KWL221" s="59"/>
      <c r="KWM221" s="59"/>
      <c r="KWN221" s="59"/>
      <c r="KWO221" s="59"/>
      <c r="KWP221" s="59"/>
      <c r="KWQ221" s="59"/>
      <c r="KWR221" s="59"/>
      <c r="KWS221" s="59"/>
      <c r="KWT221" s="59"/>
      <c r="KWU221" s="59"/>
      <c r="KWV221" s="59"/>
      <c r="KWW221" s="59"/>
      <c r="KWX221" s="59"/>
      <c r="KWY221" s="59"/>
      <c r="KWZ221" s="59"/>
      <c r="KXA221" s="59"/>
      <c r="KXB221" s="59"/>
      <c r="KXC221" s="59"/>
      <c r="KXD221" s="59"/>
      <c r="KXE221" s="59"/>
      <c r="KXF221" s="59"/>
      <c r="KXG221" s="59"/>
      <c r="KXH221" s="59"/>
      <c r="KXI221" s="59"/>
      <c r="KXJ221" s="59"/>
      <c r="KXK221" s="59"/>
      <c r="KXL221" s="59"/>
      <c r="KXM221" s="59"/>
      <c r="KXN221" s="59"/>
      <c r="KXO221" s="59"/>
      <c r="KXP221" s="59"/>
      <c r="KXQ221" s="59"/>
      <c r="KXR221" s="59"/>
      <c r="KXS221" s="59"/>
      <c r="KXT221" s="59"/>
      <c r="KXU221" s="59"/>
      <c r="KXV221" s="59"/>
      <c r="KXW221" s="59"/>
      <c r="KXX221" s="59"/>
      <c r="KXY221" s="59"/>
      <c r="KXZ221" s="59"/>
      <c r="KYA221" s="59"/>
      <c r="KYB221" s="59"/>
      <c r="KYC221" s="59"/>
      <c r="KYD221" s="59"/>
      <c r="KYE221" s="59"/>
      <c r="KYF221" s="59"/>
      <c r="KYG221" s="59"/>
      <c r="KYH221" s="59"/>
      <c r="KYI221" s="59"/>
      <c r="KYJ221" s="59"/>
      <c r="KYK221" s="59"/>
      <c r="KYL221" s="59"/>
      <c r="KYM221" s="59"/>
      <c r="KYN221" s="59"/>
      <c r="KYO221" s="59"/>
      <c r="KYP221" s="59"/>
      <c r="KYQ221" s="59"/>
      <c r="KYR221" s="59"/>
      <c r="KYS221" s="59"/>
      <c r="KYT221" s="59"/>
      <c r="KYU221" s="59"/>
      <c r="KYV221" s="59"/>
      <c r="KYW221" s="59"/>
      <c r="KYX221" s="59"/>
      <c r="KYY221" s="59"/>
      <c r="KYZ221" s="59"/>
      <c r="KZA221" s="59"/>
      <c r="KZB221" s="59"/>
      <c r="KZC221" s="59"/>
      <c r="KZD221" s="59"/>
      <c r="KZE221" s="59"/>
      <c r="KZF221" s="59"/>
      <c r="KZG221" s="59"/>
      <c r="KZH221" s="59"/>
      <c r="KZI221" s="59"/>
      <c r="KZJ221" s="59"/>
      <c r="KZK221" s="59"/>
      <c r="KZL221" s="59"/>
      <c r="KZM221" s="59"/>
      <c r="KZN221" s="59"/>
      <c r="KZO221" s="59"/>
      <c r="KZP221" s="59"/>
      <c r="KZQ221" s="59"/>
      <c r="KZR221" s="59"/>
      <c r="KZS221" s="59"/>
      <c r="KZT221" s="59"/>
      <c r="KZU221" s="59"/>
      <c r="KZV221" s="59"/>
      <c r="KZW221" s="59"/>
      <c r="KZX221" s="59"/>
      <c r="KZY221" s="59"/>
      <c r="KZZ221" s="59"/>
      <c r="LAA221" s="59"/>
      <c r="LAB221" s="59"/>
      <c r="LAC221" s="59"/>
      <c r="LAD221" s="59"/>
      <c r="LAE221" s="59"/>
      <c r="LAF221" s="59"/>
      <c r="LAG221" s="59"/>
      <c r="LAH221" s="59"/>
      <c r="LAI221" s="59"/>
      <c r="LAJ221" s="59"/>
      <c r="LAK221" s="59"/>
      <c r="LAL221" s="59"/>
      <c r="LAM221" s="59"/>
      <c r="LAN221" s="59"/>
      <c r="LAO221" s="59"/>
      <c r="LAP221" s="59"/>
      <c r="LAQ221" s="59"/>
      <c r="LAR221" s="59"/>
      <c r="LAS221" s="59"/>
      <c r="LAT221" s="59"/>
      <c r="LAU221" s="59"/>
      <c r="LAV221" s="59"/>
      <c r="LAW221" s="59"/>
      <c r="LAX221" s="59"/>
      <c r="LAY221" s="59"/>
      <c r="LAZ221" s="59"/>
      <c r="LBA221" s="59"/>
      <c r="LBB221" s="59"/>
      <c r="LBC221" s="59"/>
      <c r="LBD221" s="59"/>
      <c r="LBE221" s="59"/>
      <c r="LBF221" s="59"/>
      <c r="LBG221" s="59"/>
      <c r="LBH221" s="59"/>
      <c r="LBI221" s="59"/>
      <c r="LBJ221" s="59"/>
      <c r="LBK221" s="59"/>
      <c r="LBL221" s="59"/>
      <c r="LBM221" s="59"/>
      <c r="LBN221" s="59"/>
      <c r="LBO221" s="59"/>
      <c r="LBP221" s="59"/>
      <c r="LBQ221" s="59"/>
      <c r="LBR221" s="59"/>
      <c r="LBS221" s="59"/>
      <c r="LBT221" s="59"/>
      <c r="LBU221" s="59"/>
      <c r="LBV221" s="59"/>
      <c r="LBW221" s="59"/>
      <c r="LBX221" s="59"/>
      <c r="LBY221" s="59"/>
      <c r="LBZ221" s="59"/>
      <c r="LCA221" s="59"/>
      <c r="LCB221" s="59"/>
      <c r="LCC221" s="59"/>
      <c r="LCD221" s="59"/>
      <c r="LCE221" s="59"/>
      <c r="LCF221" s="59"/>
      <c r="LCG221" s="59"/>
      <c r="LCH221" s="59"/>
      <c r="LCI221" s="59"/>
      <c r="LCJ221" s="59"/>
      <c r="LCK221" s="59"/>
      <c r="LCL221" s="59"/>
      <c r="LCM221" s="59"/>
      <c r="LCN221" s="59"/>
      <c r="LCO221" s="59"/>
      <c r="LCP221" s="59"/>
      <c r="LCQ221" s="59"/>
      <c r="LCR221" s="59"/>
      <c r="LCS221" s="59"/>
      <c r="LCT221" s="59"/>
      <c r="LCU221" s="59"/>
      <c r="LCV221" s="59"/>
      <c r="LCW221" s="59"/>
      <c r="LCX221" s="59"/>
      <c r="LCY221" s="59"/>
      <c r="LCZ221" s="59"/>
      <c r="LDA221" s="59"/>
      <c r="LDB221" s="59"/>
      <c r="LDC221" s="59"/>
      <c r="LDD221" s="59"/>
      <c r="LDE221" s="59"/>
      <c r="LDF221" s="59"/>
      <c r="LDG221" s="59"/>
      <c r="LDH221" s="59"/>
      <c r="LDI221" s="59"/>
      <c r="LDJ221" s="59"/>
      <c r="LDK221" s="59"/>
      <c r="LDL221" s="59"/>
      <c r="LDM221" s="59"/>
      <c r="LDN221" s="59"/>
      <c r="LDO221" s="59"/>
      <c r="LDP221" s="59"/>
      <c r="LDQ221" s="59"/>
      <c r="LDR221" s="59"/>
      <c r="LDS221" s="59"/>
      <c r="LDT221" s="59"/>
      <c r="LDU221" s="59"/>
      <c r="LDV221" s="59"/>
      <c r="LDW221" s="59"/>
      <c r="LDX221" s="59"/>
      <c r="LDY221" s="59"/>
      <c r="LDZ221" s="59"/>
      <c r="LEA221" s="59"/>
      <c r="LEB221" s="59"/>
      <c r="LEC221" s="59"/>
      <c r="LED221" s="59"/>
      <c r="LEE221" s="59"/>
      <c r="LEF221" s="59"/>
      <c r="LEG221" s="59"/>
      <c r="LEH221" s="59"/>
      <c r="LEI221" s="59"/>
      <c r="LEJ221" s="59"/>
      <c r="LEK221" s="59"/>
      <c r="LEL221" s="59"/>
      <c r="LEM221" s="59"/>
      <c r="LEN221" s="59"/>
      <c r="LEO221" s="59"/>
      <c r="LEP221" s="59"/>
      <c r="LEQ221" s="59"/>
      <c r="LER221" s="59"/>
      <c r="LES221" s="59"/>
      <c r="LET221" s="59"/>
      <c r="LEU221" s="59"/>
      <c r="LEV221" s="59"/>
      <c r="LEW221" s="59"/>
      <c r="LEX221" s="59"/>
      <c r="LEY221" s="59"/>
      <c r="LEZ221" s="59"/>
      <c r="LFA221" s="59"/>
      <c r="LFB221" s="59"/>
      <c r="LFC221" s="59"/>
      <c r="LFD221" s="59"/>
      <c r="LFE221" s="59"/>
      <c r="LFF221" s="59"/>
      <c r="LFG221" s="59"/>
      <c r="LFH221" s="59"/>
      <c r="LFI221" s="59"/>
      <c r="LFJ221" s="59"/>
      <c r="LFK221" s="59"/>
      <c r="LFL221" s="59"/>
      <c r="LFM221" s="59"/>
      <c r="LFN221" s="59"/>
      <c r="LFO221" s="59"/>
      <c r="LFP221" s="59"/>
      <c r="LFQ221" s="59"/>
      <c r="LFR221" s="59"/>
      <c r="LFS221" s="59"/>
      <c r="LFT221" s="59"/>
      <c r="LFU221" s="59"/>
      <c r="LFV221" s="59"/>
      <c r="LFW221" s="59"/>
      <c r="LFX221" s="59"/>
      <c r="LFY221" s="59"/>
      <c r="LFZ221" s="59"/>
      <c r="LGA221" s="59"/>
      <c r="LGB221" s="59"/>
      <c r="LGC221" s="59"/>
      <c r="LGD221" s="59"/>
      <c r="LGE221" s="59"/>
      <c r="LGF221" s="59"/>
      <c r="LGG221" s="59"/>
      <c r="LGH221" s="59"/>
      <c r="LGI221" s="59"/>
      <c r="LGJ221" s="59"/>
      <c r="LGK221" s="59"/>
      <c r="LGL221" s="59"/>
      <c r="LGM221" s="59"/>
      <c r="LGN221" s="59"/>
      <c r="LGO221" s="59"/>
      <c r="LGP221" s="59"/>
      <c r="LGQ221" s="59"/>
      <c r="LGR221" s="59"/>
      <c r="LGS221" s="59"/>
      <c r="LGT221" s="59"/>
      <c r="LGU221" s="59"/>
      <c r="LGV221" s="59"/>
      <c r="LGW221" s="59"/>
      <c r="LGX221" s="59"/>
      <c r="LGY221" s="59"/>
      <c r="LGZ221" s="59"/>
      <c r="LHA221" s="59"/>
      <c r="LHB221" s="59"/>
      <c r="LHC221" s="59"/>
      <c r="LHD221" s="59"/>
      <c r="LHE221" s="59"/>
      <c r="LHF221" s="59"/>
      <c r="LHG221" s="59"/>
      <c r="LHH221" s="59"/>
      <c r="LHI221" s="59"/>
      <c r="LHJ221" s="59"/>
      <c r="LHK221" s="59"/>
      <c r="LHL221" s="59"/>
      <c r="LHM221" s="59"/>
      <c r="LHN221" s="59"/>
      <c r="LHO221" s="59"/>
      <c r="LHP221" s="59"/>
      <c r="LHQ221" s="59"/>
      <c r="LHR221" s="59"/>
      <c r="LHS221" s="59"/>
      <c r="LHT221" s="59"/>
      <c r="LHU221" s="59"/>
      <c r="LHV221" s="59"/>
      <c r="LHW221" s="59"/>
      <c r="LHX221" s="59"/>
      <c r="LHY221" s="59"/>
      <c r="LHZ221" s="59"/>
      <c r="LIA221" s="59"/>
      <c r="LIB221" s="59"/>
      <c r="LIC221" s="59"/>
      <c r="LID221" s="59"/>
      <c r="LIE221" s="59"/>
      <c r="LIF221" s="59"/>
      <c r="LIG221" s="59"/>
      <c r="LIH221" s="59"/>
      <c r="LII221" s="59"/>
      <c r="LIJ221" s="59"/>
      <c r="LIK221" s="59"/>
      <c r="LIL221" s="59"/>
      <c r="LIM221" s="59"/>
      <c r="LIN221" s="59"/>
      <c r="LIO221" s="59"/>
      <c r="LIP221" s="59"/>
      <c r="LIQ221" s="59"/>
      <c r="LIR221" s="59"/>
      <c r="LIS221" s="59"/>
      <c r="LIT221" s="59"/>
      <c r="LIU221" s="59"/>
      <c r="LIV221" s="59"/>
      <c r="LIW221" s="59"/>
      <c r="LIX221" s="59"/>
      <c r="LIY221" s="59"/>
      <c r="LIZ221" s="59"/>
      <c r="LJA221" s="59"/>
      <c r="LJB221" s="59"/>
      <c r="LJC221" s="59"/>
      <c r="LJD221" s="59"/>
      <c r="LJE221" s="59"/>
      <c r="LJF221" s="59"/>
      <c r="LJG221" s="59"/>
      <c r="LJH221" s="59"/>
      <c r="LJI221" s="59"/>
      <c r="LJJ221" s="59"/>
      <c r="LJK221" s="59"/>
      <c r="LJL221" s="59"/>
      <c r="LJM221" s="59"/>
      <c r="LJN221" s="59"/>
      <c r="LJO221" s="59"/>
      <c r="LJP221" s="59"/>
      <c r="LJQ221" s="59"/>
      <c r="LJR221" s="59"/>
      <c r="LJS221" s="59"/>
      <c r="LJT221" s="59"/>
      <c r="LJU221" s="59"/>
      <c r="LJV221" s="59"/>
      <c r="LJW221" s="59"/>
      <c r="LJX221" s="59"/>
      <c r="LJY221" s="59"/>
      <c r="LJZ221" s="59"/>
      <c r="LKA221" s="59"/>
      <c r="LKB221" s="59"/>
      <c r="LKC221" s="59"/>
      <c r="LKD221" s="59"/>
      <c r="LKE221" s="59"/>
      <c r="LKF221" s="59"/>
      <c r="LKG221" s="59"/>
      <c r="LKH221" s="59"/>
      <c r="LKI221" s="59"/>
      <c r="LKJ221" s="59"/>
      <c r="LKK221" s="59"/>
      <c r="LKL221" s="59"/>
      <c r="LKM221" s="59"/>
      <c r="LKN221" s="59"/>
      <c r="LKO221" s="59"/>
      <c r="LKP221" s="59"/>
      <c r="LKQ221" s="59"/>
      <c r="LKR221" s="59"/>
      <c r="LKS221" s="59"/>
      <c r="LKT221" s="59"/>
      <c r="LKU221" s="59"/>
      <c r="LKV221" s="59"/>
      <c r="LKW221" s="59"/>
      <c r="LKX221" s="59"/>
      <c r="LKY221" s="59"/>
      <c r="LKZ221" s="59"/>
      <c r="LLA221" s="59"/>
      <c r="LLB221" s="59"/>
      <c r="LLC221" s="59"/>
      <c r="LLD221" s="59"/>
      <c r="LLE221" s="59"/>
      <c r="LLF221" s="59"/>
      <c r="LLG221" s="59"/>
      <c r="LLH221" s="59"/>
      <c r="LLI221" s="59"/>
      <c r="LLJ221" s="59"/>
      <c r="LLK221" s="59"/>
      <c r="LLL221" s="59"/>
      <c r="LLM221" s="59"/>
      <c r="LLN221" s="59"/>
      <c r="LLO221" s="59"/>
      <c r="LLP221" s="59"/>
      <c r="LLQ221" s="59"/>
      <c r="LLR221" s="59"/>
      <c r="LLS221" s="59"/>
      <c r="LLT221" s="59"/>
      <c r="LLU221" s="59"/>
      <c r="LLV221" s="59"/>
      <c r="LLW221" s="59"/>
      <c r="LLX221" s="59"/>
      <c r="LLY221" s="59"/>
      <c r="LLZ221" s="59"/>
      <c r="LMA221" s="59"/>
      <c r="LMB221" s="59"/>
      <c r="LMC221" s="59"/>
      <c r="LMD221" s="59"/>
      <c r="LME221" s="59"/>
      <c r="LMF221" s="59"/>
      <c r="LMG221" s="59"/>
      <c r="LMH221" s="59"/>
      <c r="LMI221" s="59"/>
      <c r="LMJ221" s="59"/>
      <c r="LMK221" s="59"/>
      <c r="LML221" s="59"/>
      <c r="LMM221" s="59"/>
      <c r="LMN221" s="59"/>
      <c r="LMO221" s="59"/>
      <c r="LMP221" s="59"/>
      <c r="LMQ221" s="59"/>
      <c r="LMR221" s="59"/>
      <c r="LMS221" s="59"/>
      <c r="LMT221" s="59"/>
      <c r="LMU221" s="59"/>
      <c r="LMV221" s="59"/>
      <c r="LMW221" s="59"/>
      <c r="LMX221" s="59"/>
      <c r="LMY221" s="59"/>
      <c r="LMZ221" s="59"/>
      <c r="LNA221" s="59"/>
      <c r="LNB221" s="59"/>
      <c r="LNC221" s="59"/>
      <c r="LND221" s="59"/>
      <c r="LNE221" s="59"/>
      <c r="LNF221" s="59"/>
      <c r="LNG221" s="59"/>
      <c r="LNH221" s="59"/>
      <c r="LNI221" s="59"/>
      <c r="LNJ221" s="59"/>
      <c r="LNK221" s="59"/>
      <c r="LNL221" s="59"/>
      <c r="LNM221" s="59"/>
      <c r="LNN221" s="59"/>
      <c r="LNO221" s="59"/>
      <c r="LNP221" s="59"/>
      <c r="LNQ221" s="59"/>
      <c r="LNR221" s="59"/>
      <c r="LNS221" s="59"/>
      <c r="LNT221" s="59"/>
      <c r="LNU221" s="59"/>
      <c r="LNV221" s="59"/>
      <c r="LNW221" s="59"/>
      <c r="LNX221" s="59"/>
      <c r="LNY221" s="59"/>
      <c r="LNZ221" s="59"/>
      <c r="LOA221" s="59"/>
      <c r="LOB221" s="59"/>
      <c r="LOC221" s="59"/>
      <c r="LOD221" s="59"/>
      <c r="LOE221" s="59"/>
      <c r="LOF221" s="59"/>
      <c r="LOG221" s="59"/>
      <c r="LOH221" s="59"/>
      <c r="LOI221" s="59"/>
      <c r="LOJ221" s="59"/>
      <c r="LOK221" s="59"/>
      <c r="LOL221" s="59"/>
      <c r="LOM221" s="59"/>
      <c r="LON221" s="59"/>
      <c r="LOO221" s="59"/>
      <c r="LOP221" s="59"/>
      <c r="LOQ221" s="59"/>
      <c r="LOR221" s="59"/>
      <c r="LOS221" s="59"/>
      <c r="LOT221" s="59"/>
      <c r="LOU221" s="59"/>
      <c r="LOV221" s="59"/>
      <c r="LOW221" s="59"/>
      <c r="LOX221" s="59"/>
      <c r="LOY221" s="59"/>
      <c r="LOZ221" s="59"/>
      <c r="LPA221" s="59"/>
      <c r="LPB221" s="59"/>
      <c r="LPC221" s="59"/>
      <c r="LPD221" s="59"/>
      <c r="LPE221" s="59"/>
      <c r="LPF221" s="59"/>
      <c r="LPG221" s="59"/>
      <c r="LPH221" s="59"/>
      <c r="LPI221" s="59"/>
      <c r="LPJ221" s="59"/>
      <c r="LPK221" s="59"/>
      <c r="LPL221" s="59"/>
      <c r="LPM221" s="59"/>
      <c r="LPN221" s="59"/>
      <c r="LPO221" s="59"/>
      <c r="LPP221" s="59"/>
      <c r="LPQ221" s="59"/>
      <c r="LPR221" s="59"/>
      <c r="LPS221" s="59"/>
      <c r="LPT221" s="59"/>
      <c r="LPU221" s="59"/>
      <c r="LPV221" s="59"/>
      <c r="LPW221" s="59"/>
      <c r="LPX221" s="59"/>
      <c r="LPY221" s="59"/>
      <c r="LPZ221" s="59"/>
      <c r="LQA221" s="59"/>
      <c r="LQB221" s="59"/>
      <c r="LQC221" s="59"/>
      <c r="LQD221" s="59"/>
      <c r="LQE221" s="59"/>
      <c r="LQF221" s="59"/>
      <c r="LQG221" s="59"/>
      <c r="LQH221" s="59"/>
      <c r="LQI221" s="59"/>
      <c r="LQJ221" s="59"/>
      <c r="LQK221" s="59"/>
      <c r="LQL221" s="59"/>
      <c r="LQM221" s="59"/>
      <c r="LQN221" s="59"/>
      <c r="LQO221" s="59"/>
      <c r="LQP221" s="59"/>
      <c r="LQQ221" s="59"/>
      <c r="LQR221" s="59"/>
      <c r="LQS221" s="59"/>
      <c r="LQT221" s="59"/>
      <c r="LQU221" s="59"/>
      <c r="LQV221" s="59"/>
      <c r="LQW221" s="59"/>
      <c r="LQX221" s="59"/>
      <c r="LQY221" s="59"/>
      <c r="LQZ221" s="59"/>
      <c r="LRA221" s="59"/>
      <c r="LRB221" s="59"/>
      <c r="LRC221" s="59"/>
      <c r="LRD221" s="59"/>
      <c r="LRE221" s="59"/>
      <c r="LRF221" s="59"/>
      <c r="LRG221" s="59"/>
      <c r="LRH221" s="59"/>
      <c r="LRI221" s="59"/>
      <c r="LRJ221" s="59"/>
      <c r="LRK221" s="59"/>
      <c r="LRL221" s="59"/>
      <c r="LRM221" s="59"/>
      <c r="LRN221" s="59"/>
      <c r="LRO221" s="59"/>
      <c r="LRP221" s="59"/>
      <c r="LRQ221" s="59"/>
      <c r="LRR221" s="59"/>
      <c r="LRS221" s="59"/>
      <c r="LRT221" s="59"/>
      <c r="LRU221" s="59"/>
      <c r="LRV221" s="59"/>
      <c r="LRW221" s="59"/>
      <c r="LRX221" s="59"/>
      <c r="LRY221" s="59"/>
      <c r="LRZ221" s="59"/>
      <c r="LSA221" s="59"/>
      <c r="LSB221" s="59"/>
      <c r="LSC221" s="59"/>
      <c r="LSD221" s="59"/>
      <c r="LSE221" s="59"/>
      <c r="LSF221" s="59"/>
      <c r="LSG221" s="59"/>
      <c r="LSH221" s="59"/>
      <c r="LSI221" s="59"/>
      <c r="LSJ221" s="59"/>
      <c r="LSK221" s="59"/>
      <c r="LSL221" s="59"/>
      <c r="LSM221" s="59"/>
      <c r="LSN221" s="59"/>
      <c r="LSO221" s="59"/>
      <c r="LSP221" s="59"/>
      <c r="LSQ221" s="59"/>
      <c r="LSR221" s="59"/>
      <c r="LSS221" s="59"/>
      <c r="LST221" s="59"/>
      <c r="LSU221" s="59"/>
      <c r="LSV221" s="59"/>
      <c r="LSW221" s="59"/>
      <c r="LSX221" s="59"/>
      <c r="LSY221" s="59"/>
      <c r="LSZ221" s="59"/>
      <c r="LTA221" s="59"/>
      <c r="LTB221" s="59"/>
      <c r="LTC221" s="59"/>
      <c r="LTD221" s="59"/>
      <c r="LTE221" s="59"/>
      <c r="LTF221" s="59"/>
      <c r="LTG221" s="59"/>
      <c r="LTH221" s="59"/>
      <c r="LTI221" s="59"/>
      <c r="LTJ221" s="59"/>
      <c r="LTK221" s="59"/>
      <c r="LTL221" s="59"/>
      <c r="LTM221" s="59"/>
      <c r="LTN221" s="59"/>
      <c r="LTO221" s="59"/>
      <c r="LTP221" s="59"/>
      <c r="LTQ221" s="59"/>
      <c r="LTR221" s="59"/>
      <c r="LTS221" s="59"/>
      <c r="LTT221" s="59"/>
      <c r="LTU221" s="59"/>
      <c r="LTV221" s="59"/>
      <c r="LTW221" s="59"/>
      <c r="LTX221" s="59"/>
      <c r="LTY221" s="59"/>
      <c r="LTZ221" s="59"/>
      <c r="LUA221" s="59"/>
      <c r="LUB221" s="59"/>
      <c r="LUC221" s="59"/>
      <c r="LUD221" s="59"/>
      <c r="LUE221" s="59"/>
      <c r="LUF221" s="59"/>
      <c r="LUG221" s="59"/>
      <c r="LUH221" s="59"/>
      <c r="LUI221" s="59"/>
      <c r="LUJ221" s="59"/>
      <c r="LUK221" s="59"/>
      <c r="LUL221" s="59"/>
      <c r="LUM221" s="59"/>
      <c r="LUN221" s="59"/>
      <c r="LUO221" s="59"/>
      <c r="LUP221" s="59"/>
      <c r="LUQ221" s="59"/>
      <c r="LUR221" s="59"/>
      <c r="LUS221" s="59"/>
      <c r="LUT221" s="59"/>
      <c r="LUU221" s="59"/>
      <c r="LUV221" s="59"/>
      <c r="LUW221" s="59"/>
      <c r="LUX221" s="59"/>
      <c r="LUY221" s="59"/>
      <c r="LUZ221" s="59"/>
      <c r="LVA221" s="59"/>
      <c r="LVB221" s="59"/>
      <c r="LVC221" s="59"/>
      <c r="LVD221" s="59"/>
      <c r="LVE221" s="59"/>
      <c r="LVF221" s="59"/>
      <c r="LVG221" s="59"/>
      <c r="LVH221" s="59"/>
      <c r="LVI221" s="59"/>
      <c r="LVJ221" s="59"/>
      <c r="LVK221" s="59"/>
      <c r="LVL221" s="59"/>
      <c r="LVM221" s="59"/>
      <c r="LVN221" s="59"/>
      <c r="LVO221" s="59"/>
      <c r="LVP221" s="59"/>
      <c r="LVQ221" s="59"/>
      <c r="LVR221" s="59"/>
      <c r="LVS221" s="59"/>
      <c r="LVT221" s="59"/>
      <c r="LVU221" s="59"/>
      <c r="LVV221" s="59"/>
      <c r="LVW221" s="59"/>
      <c r="LVX221" s="59"/>
      <c r="LVY221" s="59"/>
      <c r="LVZ221" s="59"/>
      <c r="LWA221" s="59"/>
      <c r="LWB221" s="59"/>
      <c r="LWC221" s="59"/>
      <c r="LWD221" s="59"/>
      <c r="LWE221" s="59"/>
      <c r="LWF221" s="59"/>
      <c r="LWG221" s="59"/>
      <c r="LWH221" s="59"/>
      <c r="LWI221" s="59"/>
      <c r="LWJ221" s="59"/>
      <c r="LWK221" s="59"/>
      <c r="LWL221" s="59"/>
      <c r="LWM221" s="59"/>
      <c r="LWN221" s="59"/>
      <c r="LWO221" s="59"/>
      <c r="LWP221" s="59"/>
      <c r="LWQ221" s="59"/>
      <c r="LWR221" s="59"/>
      <c r="LWS221" s="59"/>
      <c r="LWT221" s="59"/>
      <c r="LWU221" s="59"/>
      <c r="LWV221" s="59"/>
      <c r="LWW221" s="59"/>
      <c r="LWX221" s="59"/>
      <c r="LWY221" s="59"/>
      <c r="LWZ221" s="59"/>
      <c r="LXA221" s="59"/>
      <c r="LXB221" s="59"/>
      <c r="LXC221" s="59"/>
      <c r="LXD221" s="59"/>
      <c r="LXE221" s="59"/>
      <c r="LXF221" s="59"/>
      <c r="LXG221" s="59"/>
      <c r="LXH221" s="59"/>
      <c r="LXI221" s="59"/>
      <c r="LXJ221" s="59"/>
      <c r="LXK221" s="59"/>
      <c r="LXL221" s="59"/>
      <c r="LXM221" s="59"/>
      <c r="LXN221" s="59"/>
      <c r="LXO221" s="59"/>
      <c r="LXP221" s="59"/>
      <c r="LXQ221" s="59"/>
      <c r="LXR221" s="59"/>
      <c r="LXS221" s="59"/>
      <c r="LXT221" s="59"/>
      <c r="LXU221" s="59"/>
      <c r="LXV221" s="59"/>
      <c r="LXW221" s="59"/>
      <c r="LXX221" s="59"/>
      <c r="LXY221" s="59"/>
      <c r="LXZ221" s="59"/>
      <c r="LYA221" s="59"/>
      <c r="LYB221" s="59"/>
      <c r="LYC221" s="59"/>
      <c r="LYD221" s="59"/>
      <c r="LYE221" s="59"/>
      <c r="LYF221" s="59"/>
      <c r="LYG221" s="59"/>
      <c r="LYH221" s="59"/>
      <c r="LYI221" s="59"/>
      <c r="LYJ221" s="59"/>
      <c r="LYK221" s="59"/>
      <c r="LYL221" s="59"/>
      <c r="LYM221" s="59"/>
      <c r="LYN221" s="59"/>
      <c r="LYO221" s="59"/>
      <c r="LYP221" s="59"/>
      <c r="LYQ221" s="59"/>
      <c r="LYR221" s="59"/>
      <c r="LYS221" s="59"/>
      <c r="LYT221" s="59"/>
      <c r="LYU221" s="59"/>
      <c r="LYV221" s="59"/>
      <c r="LYW221" s="59"/>
      <c r="LYX221" s="59"/>
      <c r="LYY221" s="59"/>
      <c r="LYZ221" s="59"/>
      <c r="LZA221" s="59"/>
      <c r="LZB221" s="59"/>
      <c r="LZC221" s="59"/>
      <c r="LZD221" s="59"/>
      <c r="LZE221" s="59"/>
      <c r="LZF221" s="59"/>
      <c r="LZG221" s="59"/>
      <c r="LZH221" s="59"/>
      <c r="LZI221" s="59"/>
      <c r="LZJ221" s="59"/>
      <c r="LZK221" s="59"/>
      <c r="LZL221" s="59"/>
      <c r="LZM221" s="59"/>
      <c r="LZN221" s="59"/>
      <c r="LZO221" s="59"/>
      <c r="LZP221" s="59"/>
      <c r="LZQ221" s="59"/>
      <c r="LZR221" s="59"/>
      <c r="LZS221" s="59"/>
      <c r="LZT221" s="59"/>
      <c r="LZU221" s="59"/>
      <c r="LZV221" s="59"/>
      <c r="LZW221" s="59"/>
      <c r="LZX221" s="59"/>
      <c r="LZY221" s="59"/>
      <c r="LZZ221" s="59"/>
      <c r="MAA221" s="59"/>
      <c r="MAB221" s="59"/>
      <c r="MAC221" s="59"/>
      <c r="MAD221" s="59"/>
      <c r="MAE221" s="59"/>
      <c r="MAF221" s="59"/>
      <c r="MAG221" s="59"/>
      <c r="MAH221" s="59"/>
      <c r="MAI221" s="59"/>
      <c r="MAJ221" s="59"/>
      <c r="MAK221" s="59"/>
      <c r="MAL221" s="59"/>
      <c r="MAM221" s="59"/>
      <c r="MAN221" s="59"/>
      <c r="MAO221" s="59"/>
      <c r="MAP221" s="59"/>
      <c r="MAQ221" s="59"/>
      <c r="MAR221" s="59"/>
      <c r="MAS221" s="59"/>
      <c r="MAT221" s="59"/>
      <c r="MAU221" s="59"/>
      <c r="MAV221" s="59"/>
      <c r="MAW221" s="59"/>
      <c r="MAX221" s="59"/>
      <c r="MAY221" s="59"/>
      <c r="MAZ221" s="59"/>
      <c r="MBA221" s="59"/>
      <c r="MBB221" s="59"/>
      <c r="MBC221" s="59"/>
      <c r="MBD221" s="59"/>
      <c r="MBE221" s="59"/>
      <c r="MBF221" s="59"/>
      <c r="MBG221" s="59"/>
      <c r="MBH221" s="59"/>
      <c r="MBI221" s="59"/>
      <c r="MBJ221" s="59"/>
      <c r="MBK221" s="59"/>
      <c r="MBL221" s="59"/>
      <c r="MBM221" s="59"/>
      <c r="MBN221" s="59"/>
      <c r="MBO221" s="59"/>
      <c r="MBP221" s="59"/>
      <c r="MBQ221" s="59"/>
      <c r="MBR221" s="59"/>
      <c r="MBS221" s="59"/>
      <c r="MBT221" s="59"/>
      <c r="MBU221" s="59"/>
      <c r="MBV221" s="59"/>
      <c r="MBW221" s="59"/>
      <c r="MBX221" s="59"/>
      <c r="MBY221" s="59"/>
      <c r="MBZ221" s="59"/>
      <c r="MCA221" s="59"/>
      <c r="MCB221" s="59"/>
      <c r="MCC221" s="59"/>
      <c r="MCD221" s="59"/>
      <c r="MCE221" s="59"/>
      <c r="MCF221" s="59"/>
      <c r="MCG221" s="59"/>
      <c r="MCH221" s="59"/>
      <c r="MCI221" s="59"/>
      <c r="MCJ221" s="59"/>
      <c r="MCK221" s="59"/>
      <c r="MCL221" s="59"/>
      <c r="MCM221" s="59"/>
      <c r="MCN221" s="59"/>
      <c r="MCO221" s="59"/>
      <c r="MCP221" s="59"/>
      <c r="MCQ221" s="59"/>
      <c r="MCR221" s="59"/>
      <c r="MCS221" s="59"/>
      <c r="MCT221" s="59"/>
      <c r="MCU221" s="59"/>
      <c r="MCV221" s="59"/>
      <c r="MCW221" s="59"/>
      <c r="MCX221" s="59"/>
      <c r="MCY221" s="59"/>
      <c r="MCZ221" s="59"/>
      <c r="MDA221" s="59"/>
      <c r="MDB221" s="59"/>
      <c r="MDC221" s="59"/>
      <c r="MDD221" s="59"/>
      <c r="MDE221" s="59"/>
      <c r="MDF221" s="59"/>
      <c r="MDG221" s="59"/>
      <c r="MDH221" s="59"/>
      <c r="MDI221" s="59"/>
      <c r="MDJ221" s="59"/>
      <c r="MDK221" s="59"/>
      <c r="MDL221" s="59"/>
      <c r="MDM221" s="59"/>
      <c r="MDN221" s="59"/>
      <c r="MDO221" s="59"/>
      <c r="MDP221" s="59"/>
      <c r="MDQ221" s="59"/>
      <c r="MDR221" s="59"/>
      <c r="MDS221" s="59"/>
      <c r="MDT221" s="59"/>
      <c r="MDU221" s="59"/>
      <c r="MDV221" s="59"/>
      <c r="MDW221" s="59"/>
      <c r="MDX221" s="59"/>
      <c r="MDY221" s="59"/>
      <c r="MDZ221" s="59"/>
      <c r="MEA221" s="59"/>
      <c r="MEB221" s="59"/>
      <c r="MEC221" s="59"/>
      <c r="MED221" s="59"/>
      <c r="MEE221" s="59"/>
      <c r="MEF221" s="59"/>
      <c r="MEG221" s="59"/>
      <c r="MEH221" s="59"/>
      <c r="MEI221" s="59"/>
      <c r="MEJ221" s="59"/>
      <c r="MEK221" s="59"/>
      <c r="MEL221" s="59"/>
      <c r="MEM221" s="59"/>
      <c r="MEN221" s="59"/>
      <c r="MEO221" s="59"/>
      <c r="MEP221" s="59"/>
      <c r="MEQ221" s="59"/>
      <c r="MER221" s="59"/>
      <c r="MES221" s="59"/>
      <c r="MET221" s="59"/>
      <c r="MEU221" s="59"/>
      <c r="MEV221" s="59"/>
      <c r="MEW221" s="59"/>
      <c r="MEX221" s="59"/>
      <c r="MEY221" s="59"/>
      <c r="MEZ221" s="59"/>
      <c r="MFA221" s="59"/>
      <c r="MFB221" s="59"/>
      <c r="MFC221" s="59"/>
      <c r="MFD221" s="59"/>
      <c r="MFE221" s="59"/>
      <c r="MFF221" s="59"/>
      <c r="MFG221" s="59"/>
      <c r="MFH221" s="59"/>
      <c r="MFI221" s="59"/>
      <c r="MFJ221" s="59"/>
      <c r="MFK221" s="59"/>
      <c r="MFL221" s="59"/>
      <c r="MFM221" s="59"/>
      <c r="MFN221" s="59"/>
      <c r="MFO221" s="59"/>
      <c r="MFP221" s="59"/>
      <c r="MFQ221" s="59"/>
      <c r="MFR221" s="59"/>
      <c r="MFS221" s="59"/>
      <c r="MFT221" s="59"/>
      <c r="MFU221" s="59"/>
      <c r="MFV221" s="59"/>
      <c r="MFW221" s="59"/>
      <c r="MFX221" s="59"/>
      <c r="MFY221" s="59"/>
      <c r="MFZ221" s="59"/>
      <c r="MGA221" s="59"/>
      <c r="MGB221" s="59"/>
      <c r="MGC221" s="59"/>
      <c r="MGD221" s="59"/>
      <c r="MGE221" s="59"/>
      <c r="MGF221" s="59"/>
      <c r="MGG221" s="59"/>
      <c r="MGH221" s="59"/>
      <c r="MGI221" s="59"/>
      <c r="MGJ221" s="59"/>
      <c r="MGK221" s="59"/>
      <c r="MGL221" s="59"/>
      <c r="MGM221" s="59"/>
      <c r="MGN221" s="59"/>
      <c r="MGO221" s="59"/>
      <c r="MGP221" s="59"/>
      <c r="MGQ221" s="59"/>
      <c r="MGR221" s="59"/>
      <c r="MGS221" s="59"/>
      <c r="MGT221" s="59"/>
      <c r="MGU221" s="59"/>
      <c r="MGV221" s="59"/>
      <c r="MGW221" s="59"/>
      <c r="MGX221" s="59"/>
      <c r="MGY221" s="59"/>
      <c r="MGZ221" s="59"/>
      <c r="MHA221" s="59"/>
      <c r="MHB221" s="59"/>
      <c r="MHC221" s="59"/>
      <c r="MHD221" s="59"/>
      <c r="MHE221" s="59"/>
      <c r="MHF221" s="59"/>
      <c r="MHG221" s="59"/>
      <c r="MHH221" s="59"/>
      <c r="MHI221" s="59"/>
      <c r="MHJ221" s="59"/>
      <c r="MHK221" s="59"/>
      <c r="MHL221" s="59"/>
      <c r="MHM221" s="59"/>
      <c r="MHN221" s="59"/>
      <c r="MHO221" s="59"/>
      <c r="MHP221" s="59"/>
      <c r="MHQ221" s="59"/>
      <c r="MHR221" s="59"/>
      <c r="MHS221" s="59"/>
      <c r="MHT221" s="59"/>
      <c r="MHU221" s="59"/>
      <c r="MHV221" s="59"/>
      <c r="MHW221" s="59"/>
      <c r="MHX221" s="59"/>
      <c r="MHY221" s="59"/>
      <c r="MHZ221" s="59"/>
      <c r="MIA221" s="59"/>
      <c r="MIB221" s="59"/>
      <c r="MIC221" s="59"/>
      <c r="MID221" s="59"/>
      <c r="MIE221" s="59"/>
      <c r="MIF221" s="59"/>
      <c r="MIG221" s="59"/>
      <c r="MIH221" s="59"/>
      <c r="MII221" s="59"/>
      <c r="MIJ221" s="59"/>
      <c r="MIK221" s="59"/>
      <c r="MIL221" s="59"/>
      <c r="MIM221" s="59"/>
      <c r="MIN221" s="59"/>
      <c r="MIO221" s="59"/>
      <c r="MIP221" s="59"/>
      <c r="MIQ221" s="59"/>
      <c r="MIR221" s="59"/>
      <c r="MIS221" s="59"/>
      <c r="MIT221" s="59"/>
      <c r="MIU221" s="59"/>
      <c r="MIV221" s="59"/>
      <c r="MIW221" s="59"/>
      <c r="MIX221" s="59"/>
      <c r="MIY221" s="59"/>
      <c r="MIZ221" s="59"/>
      <c r="MJA221" s="59"/>
      <c r="MJB221" s="59"/>
      <c r="MJC221" s="59"/>
      <c r="MJD221" s="59"/>
      <c r="MJE221" s="59"/>
      <c r="MJF221" s="59"/>
      <c r="MJG221" s="59"/>
      <c r="MJH221" s="59"/>
      <c r="MJI221" s="59"/>
      <c r="MJJ221" s="59"/>
      <c r="MJK221" s="59"/>
      <c r="MJL221" s="59"/>
      <c r="MJM221" s="59"/>
      <c r="MJN221" s="59"/>
      <c r="MJO221" s="59"/>
      <c r="MJP221" s="59"/>
      <c r="MJQ221" s="59"/>
      <c r="MJR221" s="59"/>
      <c r="MJS221" s="59"/>
      <c r="MJT221" s="59"/>
      <c r="MJU221" s="59"/>
      <c r="MJV221" s="59"/>
      <c r="MJW221" s="59"/>
      <c r="MJX221" s="59"/>
      <c r="MJY221" s="59"/>
      <c r="MJZ221" s="59"/>
      <c r="MKA221" s="59"/>
      <c r="MKB221" s="59"/>
      <c r="MKC221" s="59"/>
      <c r="MKD221" s="59"/>
      <c r="MKE221" s="59"/>
      <c r="MKF221" s="59"/>
      <c r="MKG221" s="59"/>
      <c r="MKH221" s="59"/>
      <c r="MKI221" s="59"/>
      <c r="MKJ221" s="59"/>
      <c r="MKK221" s="59"/>
      <c r="MKL221" s="59"/>
      <c r="MKM221" s="59"/>
      <c r="MKN221" s="59"/>
      <c r="MKO221" s="59"/>
      <c r="MKP221" s="59"/>
      <c r="MKQ221" s="59"/>
      <c r="MKR221" s="59"/>
      <c r="MKS221" s="59"/>
      <c r="MKT221" s="59"/>
      <c r="MKU221" s="59"/>
      <c r="MKV221" s="59"/>
      <c r="MKW221" s="59"/>
      <c r="MKX221" s="59"/>
      <c r="MKY221" s="59"/>
      <c r="MKZ221" s="59"/>
      <c r="MLA221" s="59"/>
      <c r="MLB221" s="59"/>
      <c r="MLC221" s="59"/>
      <c r="MLD221" s="59"/>
      <c r="MLE221" s="59"/>
      <c r="MLF221" s="59"/>
      <c r="MLG221" s="59"/>
      <c r="MLH221" s="59"/>
      <c r="MLI221" s="59"/>
      <c r="MLJ221" s="59"/>
      <c r="MLK221" s="59"/>
      <c r="MLL221" s="59"/>
      <c r="MLM221" s="59"/>
      <c r="MLN221" s="59"/>
      <c r="MLO221" s="59"/>
      <c r="MLP221" s="59"/>
      <c r="MLQ221" s="59"/>
      <c r="MLR221" s="59"/>
      <c r="MLS221" s="59"/>
      <c r="MLT221" s="59"/>
      <c r="MLU221" s="59"/>
      <c r="MLV221" s="59"/>
      <c r="MLW221" s="59"/>
      <c r="MLX221" s="59"/>
      <c r="MLY221" s="59"/>
      <c r="MLZ221" s="59"/>
      <c r="MMA221" s="59"/>
      <c r="MMB221" s="59"/>
      <c r="MMC221" s="59"/>
      <c r="MMD221" s="59"/>
      <c r="MME221" s="59"/>
      <c r="MMF221" s="59"/>
      <c r="MMG221" s="59"/>
      <c r="MMH221" s="59"/>
      <c r="MMI221" s="59"/>
      <c r="MMJ221" s="59"/>
      <c r="MMK221" s="59"/>
      <c r="MML221" s="59"/>
      <c r="MMM221" s="59"/>
      <c r="MMN221" s="59"/>
      <c r="MMO221" s="59"/>
      <c r="MMP221" s="59"/>
      <c r="MMQ221" s="59"/>
      <c r="MMR221" s="59"/>
      <c r="MMS221" s="59"/>
      <c r="MMT221" s="59"/>
      <c r="MMU221" s="59"/>
      <c r="MMV221" s="59"/>
      <c r="MMW221" s="59"/>
      <c r="MMX221" s="59"/>
      <c r="MMY221" s="59"/>
      <c r="MMZ221" s="59"/>
      <c r="MNA221" s="59"/>
      <c r="MNB221" s="59"/>
      <c r="MNC221" s="59"/>
      <c r="MND221" s="59"/>
      <c r="MNE221" s="59"/>
      <c r="MNF221" s="59"/>
      <c r="MNG221" s="59"/>
      <c r="MNH221" s="59"/>
      <c r="MNI221" s="59"/>
      <c r="MNJ221" s="59"/>
      <c r="MNK221" s="59"/>
      <c r="MNL221" s="59"/>
      <c r="MNM221" s="59"/>
      <c r="MNN221" s="59"/>
      <c r="MNO221" s="59"/>
      <c r="MNP221" s="59"/>
      <c r="MNQ221" s="59"/>
      <c r="MNR221" s="59"/>
      <c r="MNS221" s="59"/>
      <c r="MNT221" s="59"/>
      <c r="MNU221" s="59"/>
      <c r="MNV221" s="59"/>
      <c r="MNW221" s="59"/>
      <c r="MNX221" s="59"/>
      <c r="MNY221" s="59"/>
      <c r="MNZ221" s="59"/>
      <c r="MOA221" s="59"/>
      <c r="MOB221" s="59"/>
      <c r="MOC221" s="59"/>
      <c r="MOD221" s="59"/>
      <c r="MOE221" s="59"/>
      <c r="MOF221" s="59"/>
      <c r="MOG221" s="59"/>
      <c r="MOH221" s="59"/>
      <c r="MOI221" s="59"/>
      <c r="MOJ221" s="59"/>
      <c r="MOK221" s="59"/>
      <c r="MOL221" s="59"/>
      <c r="MOM221" s="59"/>
      <c r="MON221" s="59"/>
      <c r="MOO221" s="59"/>
      <c r="MOP221" s="59"/>
      <c r="MOQ221" s="59"/>
      <c r="MOR221" s="59"/>
      <c r="MOS221" s="59"/>
      <c r="MOT221" s="59"/>
      <c r="MOU221" s="59"/>
      <c r="MOV221" s="59"/>
      <c r="MOW221" s="59"/>
      <c r="MOX221" s="59"/>
      <c r="MOY221" s="59"/>
      <c r="MOZ221" s="59"/>
      <c r="MPA221" s="59"/>
      <c r="MPB221" s="59"/>
      <c r="MPC221" s="59"/>
      <c r="MPD221" s="59"/>
      <c r="MPE221" s="59"/>
      <c r="MPF221" s="59"/>
      <c r="MPG221" s="59"/>
      <c r="MPH221" s="59"/>
      <c r="MPI221" s="59"/>
      <c r="MPJ221" s="59"/>
      <c r="MPK221" s="59"/>
      <c r="MPL221" s="59"/>
      <c r="MPM221" s="59"/>
      <c r="MPN221" s="59"/>
      <c r="MPO221" s="59"/>
      <c r="MPP221" s="59"/>
      <c r="MPQ221" s="59"/>
      <c r="MPR221" s="59"/>
      <c r="MPS221" s="59"/>
      <c r="MPT221" s="59"/>
      <c r="MPU221" s="59"/>
      <c r="MPV221" s="59"/>
      <c r="MPW221" s="59"/>
      <c r="MPX221" s="59"/>
      <c r="MPY221" s="59"/>
      <c r="MPZ221" s="59"/>
      <c r="MQA221" s="59"/>
      <c r="MQB221" s="59"/>
      <c r="MQC221" s="59"/>
      <c r="MQD221" s="59"/>
      <c r="MQE221" s="59"/>
      <c r="MQF221" s="59"/>
      <c r="MQG221" s="59"/>
      <c r="MQH221" s="59"/>
      <c r="MQI221" s="59"/>
      <c r="MQJ221" s="59"/>
      <c r="MQK221" s="59"/>
      <c r="MQL221" s="59"/>
      <c r="MQM221" s="59"/>
      <c r="MQN221" s="59"/>
      <c r="MQO221" s="59"/>
      <c r="MQP221" s="59"/>
      <c r="MQQ221" s="59"/>
      <c r="MQR221" s="59"/>
      <c r="MQS221" s="59"/>
      <c r="MQT221" s="59"/>
      <c r="MQU221" s="59"/>
      <c r="MQV221" s="59"/>
      <c r="MQW221" s="59"/>
      <c r="MQX221" s="59"/>
      <c r="MQY221" s="59"/>
      <c r="MQZ221" s="59"/>
      <c r="MRA221" s="59"/>
      <c r="MRB221" s="59"/>
      <c r="MRC221" s="59"/>
      <c r="MRD221" s="59"/>
      <c r="MRE221" s="59"/>
      <c r="MRF221" s="59"/>
      <c r="MRG221" s="59"/>
      <c r="MRH221" s="59"/>
      <c r="MRI221" s="59"/>
      <c r="MRJ221" s="59"/>
      <c r="MRK221" s="59"/>
      <c r="MRL221" s="59"/>
      <c r="MRM221" s="59"/>
      <c r="MRN221" s="59"/>
      <c r="MRO221" s="59"/>
      <c r="MRP221" s="59"/>
      <c r="MRQ221" s="59"/>
      <c r="MRR221" s="59"/>
      <c r="MRS221" s="59"/>
      <c r="MRT221" s="59"/>
      <c r="MRU221" s="59"/>
      <c r="MRV221" s="59"/>
      <c r="MRW221" s="59"/>
      <c r="MRX221" s="59"/>
      <c r="MRY221" s="59"/>
      <c r="MRZ221" s="59"/>
      <c r="MSA221" s="59"/>
      <c r="MSB221" s="59"/>
      <c r="MSC221" s="59"/>
      <c r="MSD221" s="59"/>
      <c r="MSE221" s="59"/>
      <c r="MSF221" s="59"/>
      <c r="MSG221" s="59"/>
      <c r="MSH221" s="59"/>
      <c r="MSI221" s="59"/>
      <c r="MSJ221" s="59"/>
      <c r="MSK221" s="59"/>
      <c r="MSL221" s="59"/>
      <c r="MSM221" s="59"/>
      <c r="MSN221" s="59"/>
      <c r="MSO221" s="59"/>
      <c r="MSP221" s="59"/>
      <c r="MSQ221" s="59"/>
      <c r="MSR221" s="59"/>
      <c r="MSS221" s="59"/>
      <c r="MST221" s="59"/>
      <c r="MSU221" s="59"/>
      <c r="MSV221" s="59"/>
      <c r="MSW221" s="59"/>
      <c r="MSX221" s="59"/>
      <c r="MSY221" s="59"/>
      <c r="MSZ221" s="59"/>
      <c r="MTA221" s="59"/>
      <c r="MTB221" s="59"/>
      <c r="MTC221" s="59"/>
      <c r="MTD221" s="59"/>
      <c r="MTE221" s="59"/>
      <c r="MTF221" s="59"/>
      <c r="MTG221" s="59"/>
      <c r="MTH221" s="59"/>
      <c r="MTI221" s="59"/>
      <c r="MTJ221" s="59"/>
      <c r="MTK221" s="59"/>
      <c r="MTL221" s="59"/>
      <c r="MTM221" s="59"/>
      <c r="MTN221" s="59"/>
      <c r="MTO221" s="59"/>
      <c r="MTP221" s="59"/>
      <c r="MTQ221" s="59"/>
      <c r="MTR221" s="59"/>
      <c r="MTS221" s="59"/>
      <c r="MTT221" s="59"/>
      <c r="MTU221" s="59"/>
      <c r="MTV221" s="59"/>
      <c r="MTW221" s="59"/>
      <c r="MTX221" s="59"/>
      <c r="MTY221" s="59"/>
      <c r="MTZ221" s="59"/>
      <c r="MUA221" s="59"/>
      <c r="MUB221" s="59"/>
      <c r="MUC221" s="59"/>
      <c r="MUD221" s="59"/>
      <c r="MUE221" s="59"/>
      <c r="MUF221" s="59"/>
      <c r="MUG221" s="59"/>
      <c r="MUH221" s="59"/>
      <c r="MUI221" s="59"/>
      <c r="MUJ221" s="59"/>
      <c r="MUK221" s="59"/>
      <c r="MUL221" s="59"/>
      <c r="MUM221" s="59"/>
      <c r="MUN221" s="59"/>
      <c r="MUO221" s="59"/>
      <c r="MUP221" s="59"/>
      <c r="MUQ221" s="59"/>
      <c r="MUR221" s="59"/>
      <c r="MUS221" s="59"/>
      <c r="MUT221" s="59"/>
      <c r="MUU221" s="59"/>
      <c r="MUV221" s="59"/>
      <c r="MUW221" s="59"/>
      <c r="MUX221" s="59"/>
      <c r="MUY221" s="59"/>
      <c r="MUZ221" s="59"/>
      <c r="MVA221" s="59"/>
      <c r="MVB221" s="59"/>
      <c r="MVC221" s="59"/>
      <c r="MVD221" s="59"/>
      <c r="MVE221" s="59"/>
      <c r="MVF221" s="59"/>
      <c r="MVG221" s="59"/>
      <c r="MVH221" s="59"/>
      <c r="MVI221" s="59"/>
      <c r="MVJ221" s="59"/>
      <c r="MVK221" s="59"/>
      <c r="MVL221" s="59"/>
      <c r="MVM221" s="59"/>
      <c r="MVN221" s="59"/>
      <c r="MVO221" s="59"/>
      <c r="MVP221" s="59"/>
      <c r="MVQ221" s="59"/>
      <c r="MVR221" s="59"/>
      <c r="MVS221" s="59"/>
      <c r="MVT221" s="59"/>
      <c r="MVU221" s="59"/>
      <c r="MVV221" s="59"/>
      <c r="MVW221" s="59"/>
      <c r="MVX221" s="59"/>
      <c r="MVY221" s="59"/>
      <c r="MVZ221" s="59"/>
      <c r="MWA221" s="59"/>
      <c r="MWB221" s="59"/>
      <c r="MWC221" s="59"/>
      <c r="MWD221" s="59"/>
      <c r="MWE221" s="59"/>
      <c r="MWF221" s="59"/>
      <c r="MWG221" s="59"/>
      <c r="MWH221" s="59"/>
      <c r="MWI221" s="59"/>
      <c r="MWJ221" s="59"/>
      <c r="MWK221" s="59"/>
      <c r="MWL221" s="59"/>
      <c r="MWM221" s="59"/>
      <c r="MWN221" s="59"/>
      <c r="MWO221" s="59"/>
      <c r="MWP221" s="59"/>
      <c r="MWQ221" s="59"/>
      <c r="MWR221" s="59"/>
      <c r="MWS221" s="59"/>
      <c r="MWT221" s="59"/>
      <c r="MWU221" s="59"/>
      <c r="MWV221" s="59"/>
      <c r="MWW221" s="59"/>
      <c r="MWX221" s="59"/>
      <c r="MWY221" s="59"/>
      <c r="MWZ221" s="59"/>
      <c r="MXA221" s="59"/>
      <c r="MXB221" s="59"/>
      <c r="MXC221" s="59"/>
      <c r="MXD221" s="59"/>
      <c r="MXE221" s="59"/>
      <c r="MXF221" s="59"/>
      <c r="MXG221" s="59"/>
      <c r="MXH221" s="59"/>
      <c r="MXI221" s="59"/>
      <c r="MXJ221" s="59"/>
      <c r="MXK221" s="59"/>
      <c r="MXL221" s="59"/>
      <c r="MXM221" s="59"/>
      <c r="MXN221" s="59"/>
      <c r="MXO221" s="59"/>
      <c r="MXP221" s="59"/>
      <c r="MXQ221" s="59"/>
      <c r="MXR221" s="59"/>
      <c r="MXS221" s="59"/>
      <c r="MXT221" s="59"/>
      <c r="MXU221" s="59"/>
      <c r="MXV221" s="59"/>
      <c r="MXW221" s="59"/>
      <c r="MXX221" s="59"/>
      <c r="MXY221" s="59"/>
      <c r="MXZ221" s="59"/>
      <c r="MYA221" s="59"/>
      <c r="MYB221" s="59"/>
      <c r="MYC221" s="59"/>
      <c r="MYD221" s="59"/>
      <c r="MYE221" s="59"/>
      <c r="MYF221" s="59"/>
      <c r="MYG221" s="59"/>
      <c r="MYH221" s="59"/>
      <c r="MYI221" s="59"/>
      <c r="MYJ221" s="59"/>
      <c r="MYK221" s="59"/>
      <c r="MYL221" s="59"/>
      <c r="MYM221" s="59"/>
      <c r="MYN221" s="59"/>
      <c r="MYO221" s="59"/>
      <c r="MYP221" s="59"/>
      <c r="MYQ221" s="59"/>
      <c r="MYR221" s="59"/>
      <c r="MYS221" s="59"/>
      <c r="MYT221" s="59"/>
      <c r="MYU221" s="59"/>
      <c r="MYV221" s="59"/>
      <c r="MYW221" s="59"/>
      <c r="MYX221" s="59"/>
      <c r="MYY221" s="59"/>
      <c r="MYZ221" s="59"/>
      <c r="MZA221" s="59"/>
      <c r="MZB221" s="59"/>
      <c r="MZC221" s="59"/>
      <c r="MZD221" s="59"/>
      <c r="MZE221" s="59"/>
      <c r="MZF221" s="59"/>
      <c r="MZG221" s="59"/>
      <c r="MZH221" s="59"/>
      <c r="MZI221" s="59"/>
      <c r="MZJ221" s="59"/>
      <c r="MZK221" s="59"/>
      <c r="MZL221" s="59"/>
      <c r="MZM221" s="59"/>
      <c r="MZN221" s="59"/>
      <c r="MZO221" s="59"/>
      <c r="MZP221" s="59"/>
      <c r="MZQ221" s="59"/>
      <c r="MZR221" s="59"/>
      <c r="MZS221" s="59"/>
      <c r="MZT221" s="59"/>
      <c r="MZU221" s="59"/>
      <c r="MZV221" s="59"/>
      <c r="MZW221" s="59"/>
      <c r="MZX221" s="59"/>
      <c r="MZY221" s="59"/>
      <c r="MZZ221" s="59"/>
      <c r="NAA221" s="59"/>
      <c r="NAB221" s="59"/>
      <c r="NAC221" s="59"/>
      <c r="NAD221" s="59"/>
      <c r="NAE221" s="59"/>
      <c r="NAF221" s="59"/>
      <c r="NAG221" s="59"/>
      <c r="NAH221" s="59"/>
      <c r="NAI221" s="59"/>
      <c r="NAJ221" s="59"/>
      <c r="NAK221" s="59"/>
      <c r="NAL221" s="59"/>
      <c r="NAM221" s="59"/>
      <c r="NAN221" s="59"/>
      <c r="NAO221" s="59"/>
      <c r="NAP221" s="59"/>
      <c r="NAQ221" s="59"/>
      <c r="NAR221" s="59"/>
      <c r="NAS221" s="59"/>
      <c r="NAT221" s="59"/>
      <c r="NAU221" s="59"/>
      <c r="NAV221" s="59"/>
      <c r="NAW221" s="59"/>
      <c r="NAX221" s="59"/>
      <c r="NAY221" s="59"/>
      <c r="NAZ221" s="59"/>
      <c r="NBA221" s="59"/>
      <c r="NBB221" s="59"/>
      <c r="NBC221" s="59"/>
      <c r="NBD221" s="59"/>
      <c r="NBE221" s="59"/>
      <c r="NBF221" s="59"/>
      <c r="NBG221" s="59"/>
      <c r="NBH221" s="59"/>
      <c r="NBI221" s="59"/>
      <c r="NBJ221" s="59"/>
      <c r="NBK221" s="59"/>
      <c r="NBL221" s="59"/>
      <c r="NBM221" s="59"/>
      <c r="NBN221" s="59"/>
      <c r="NBO221" s="59"/>
      <c r="NBP221" s="59"/>
      <c r="NBQ221" s="59"/>
      <c r="NBR221" s="59"/>
      <c r="NBS221" s="59"/>
      <c r="NBT221" s="59"/>
      <c r="NBU221" s="59"/>
      <c r="NBV221" s="59"/>
      <c r="NBW221" s="59"/>
      <c r="NBX221" s="59"/>
      <c r="NBY221" s="59"/>
      <c r="NBZ221" s="59"/>
      <c r="NCA221" s="59"/>
      <c r="NCB221" s="59"/>
      <c r="NCC221" s="59"/>
      <c r="NCD221" s="59"/>
      <c r="NCE221" s="59"/>
      <c r="NCF221" s="59"/>
      <c r="NCG221" s="59"/>
      <c r="NCH221" s="59"/>
      <c r="NCI221" s="59"/>
      <c r="NCJ221" s="59"/>
      <c r="NCK221" s="59"/>
      <c r="NCL221" s="59"/>
      <c r="NCM221" s="59"/>
      <c r="NCN221" s="59"/>
      <c r="NCO221" s="59"/>
      <c r="NCP221" s="59"/>
      <c r="NCQ221" s="59"/>
      <c r="NCR221" s="59"/>
      <c r="NCS221" s="59"/>
      <c r="NCT221" s="59"/>
      <c r="NCU221" s="59"/>
      <c r="NCV221" s="59"/>
      <c r="NCW221" s="59"/>
      <c r="NCX221" s="59"/>
      <c r="NCY221" s="59"/>
      <c r="NCZ221" s="59"/>
      <c r="NDA221" s="59"/>
      <c r="NDB221" s="59"/>
      <c r="NDC221" s="59"/>
      <c r="NDD221" s="59"/>
      <c r="NDE221" s="59"/>
      <c r="NDF221" s="59"/>
      <c r="NDG221" s="59"/>
      <c r="NDH221" s="59"/>
      <c r="NDI221" s="59"/>
      <c r="NDJ221" s="59"/>
      <c r="NDK221" s="59"/>
      <c r="NDL221" s="59"/>
      <c r="NDM221" s="59"/>
      <c r="NDN221" s="59"/>
      <c r="NDO221" s="59"/>
      <c r="NDP221" s="59"/>
      <c r="NDQ221" s="59"/>
      <c r="NDR221" s="59"/>
      <c r="NDS221" s="59"/>
      <c r="NDT221" s="59"/>
      <c r="NDU221" s="59"/>
      <c r="NDV221" s="59"/>
      <c r="NDW221" s="59"/>
      <c r="NDX221" s="59"/>
      <c r="NDY221" s="59"/>
      <c r="NDZ221" s="59"/>
      <c r="NEA221" s="59"/>
      <c r="NEB221" s="59"/>
      <c r="NEC221" s="59"/>
      <c r="NED221" s="59"/>
      <c r="NEE221" s="59"/>
      <c r="NEF221" s="59"/>
      <c r="NEG221" s="59"/>
      <c r="NEH221" s="59"/>
      <c r="NEI221" s="59"/>
      <c r="NEJ221" s="59"/>
      <c r="NEK221" s="59"/>
      <c r="NEL221" s="59"/>
      <c r="NEM221" s="59"/>
      <c r="NEN221" s="59"/>
      <c r="NEO221" s="59"/>
      <c r="NEP221" s="59"/>
      <c r="NEQ221" s="59"/>
      <c r="NER221" s="59"/>
      <c r="NES221" s="59"/>
      <c r="NET221" s="59"/>
      <c r="NEU221" s="59"/>
      <c r="NEV221" s="59"/>
      <c r="NEW221" s="59"/>
      <c r="NEX221" s="59"/>
      <c r="NEY221" s="59"/>
      <c r="NEZ221" s="59"/>
      <c r="NFA221" s="59"/>
      <c r="NFB221" s="59"/>
      <c r="NFC221" s="59"/>
      <c r="NFD221" s="59"/>
      <c r="NFE221" s="59"/>
      <c r="NFF221" s="59"/>
      <c r="NFG221" s="59"/>
      <c r="NFH221" s="59"/>
      <c r="NFI221" s="59"/>
      <c r="NFJ221" s="59"/>
      <c r="NFK221" s="59"/>
      <c r="NFL221" s="59"/>
      <c r="NFM221" s="59"/>
      <c r="NFN221" s="59"/>
      <c r="NFO221" s="59"/>
      <c r="NFP221" s="59"/>
      <c r="NFQ221" s="59"/>
      <c r="NFR221" s="59"/>
      <c r="NFS221" s="59"/>
      <c r="NFT221" s="59"/>
      <c r="NFU221" s="59"/>
      <c r="NFV221" s="59"/>
      <c r="NFW221" s="59"/>
      <c r="NFX221" s="59"/>
      <c r="NFY221" s="59"/>
      <c r="NFZ221" s="59"/>
      <c r="NGA221" s="59"/>
      <c r="NGB221" s="59"/>
      <c r="NGC221" s="59"/>
      <c r="NGD221" s="59"/>
      <c r="NGE221" s="59"/>
      <c r="NGF221" s="59"/>
      <c r="NGG221" s="59"/>
      <c r="NGH221" s="59"/>
      <c r="NGI221" s="59"/>
      <c r="NGJ221" s="59"/>
      <c r="NGK221" s="59"/>
      <c r="NGL221" s="59"/>
      <c r="NGM221" s="59"/>
      <c r="NGN221" s="59"/>
      <c r="NGO221" s="59"/>
      <c r="NGP221" s="59"/>
      <c r="NGQ221" s="59"/>
      <c r="NGR221" s="59"/>
      <c r="NGS221" s="59"/>
      <c r="NGT221" s="59"/>
      <c r="NGU221" s="59"/>
      <c r="NGV221" s="59"/>
      <c r="NGW221" s="59"/>
      <c r="NGX221" s="59"/>
      <c r="NGY221" s="59"/>
      <c r="NGZ221" s="59"/>
      <c r="NHA221" s="59"/>
      <c r="NHB221" s="59"/>
      <c r="NHC221" s="59"/>
      <c r="NHD221" s="59"/>
      <c r="NHE221" s="59"/>
      <c r="NHF221" s="59"/>
      <c r="NHG221" s="59"/>
      <c r="NHH221" s="59"/>
      <c r="NHI221" s="59"/>
      <c r="NHJ221" s="59"/>
      <c r="NHK221" s="59"/>
      <c r="NHL221" s="59"/>
      <c r="NHM221" s="59"/>
      <c r="NHN221" s="59"/>
      <c r="NHO221" s="59"/>
      <c r="NHP221" s="59"/>
      <c r="NHQ221" s="59"/>
      <c r="NHR221" s="59"/>
      <c r="NHS221" s="59"/>
      <c r="NHT221" s="59"/>
      <c r="NHU221" s="59"/>
      <c r="NHV221" s="59"/>
      <c r="NHW221" s="59"/>
      <c r="NHX221" s="59"/>
      <c r="NHY221" s="59"/>
      <c r="NHZ221" s="59"/>
      <c r="NIA221" s="59"/>
      <c r="NIB221" s="59"/>
      <c r="NIC221" s="59"/>
      <c r="NID221" s="59"/>
      <c r="NIE221" s="59"/>
      <c r="NIF221" s="59"/>
      <c r="NIG221" s="59"/>
      <c r="NIH221" s="59"/>
      <c r="NII221" s="59"/>
      <c r="NIJ221" s="59"/>
      <c r="NIK221" s="59"/>
      <c r="NIL221" s="59"/>
      <c r="NIM221" s="59"/>
      <c r="NIN221" s="59"/>
      <c r="NIO221" s="59"/>
      <c r="NIP221" s="59"/>
      <c r="NIQ221" s="59"/>
      <c r="NIR221" s="59"/>
      <c r="NIS221" s="59"/>
      <c r="NIT221" s="59"/>
      <c r="NIU221" s="59"/>
      <c r="NIV221" s="59"/>
      <c r="NIW221" s="59"/>
      <c r="NIX221" s="59"/>
      <c r="NIY221" s="59"/>
      <c r="NIZ221" s="59"/>
      <c r="NJA221" s="59"/>
      <c r="NJB221" s="59"/>
      <c r="NJC221" s="59"/>
      <c r="NJD221" s="59"/>
      <c r="NJE221" s="59"/>
      <c r="NJF221" s="59"/>
      <c r="NJG221" s="59"/>
      <c r="NJH221" s="59"/>
      <c r="NJI221" s="59"/>
      <c r="NJJ221" s="59"/>
      <c r="NJK221" s="59"/>
      <c r="NJL221" s="59"/>
      <c r="NJM221" s="59"/>
      <c r="NJN221" s="59"/>
      <c r="NJO221" s="59"/>
      <c r="NJP221" s="59"/>
      <c r="NJQ221" s="59"/>
      <c r="NJR221" s="59"/>
      <c r="NJS221" s="59"/>
      <c r="NJT221" s="59"/>
      <c r="NJU221" s="59"/>
      <c r="NJV221" s="59"/>
      <c r="NJW221" s="59"/>
      <c r="NJX221" s="59"/>
      <c r="NJY221" s="59"/>
      <c r="NJZ221" s="59"/>
      <c r="NKA221" s="59"/>
      <c r="NKB221" s="59"/>
      <c r="NKC221" s="59"/>
      <c r="NKD221" s="59"/>
      <c r="NKE221" s="59"/>
      <c r="NKF221" s="59"/>
      <c r="NKG221" s="59"/>
      <c r="NKH221" s="59"/>
      <c r="NKI221" s="59"/>
      <c r="NKJ221" s="59"/>
      <c r="NKK221" s="59"/>
      <c r="NKL221" s="59"/>
      <c r="NKM221" s="59"/>
      <c r="NKN221" s="59"/>
      <c r="NKO221" s="59"/>
      <c r="NKP221" s="59"/>
      <c r="NKQ221" s="59"/>
      <c r="NKR221" s="59"/>
      <c r="NKS221" s="59"/>
      <c r="NKT221" s="59"/>
      <c r="NKU221" s="59"/>
      <c r="NKV221" s="59"/>
      <c r="NKW221" s="59"/>
      <c r="NKX221" s="59"/>
      <c r="NKY221" s="59"/>
      <c r="NKZ221" s="59"/>
      <c r="NLA221" s="59"/>
      <c r="NLB221" s="59"/>
      <c r="NLC221" s="59"/>
      <c r="NLD221" s="59"/>
      <c r="NLE221" s="59"/>
      <c r="NLF221" s="59"/>
      <c r="NLG221" s="59"/>
      <c r="NLH221" s="59"/>
      <c r="NLI221" s="59"/>
      <c r="NLJ221" s="59"/>
      <c r="NLK221" s="59"/>
      <c r="NLL221" s="59"/>
      <c r="NLM221" s="59"/>
      <c r="NLN221" s="59"/>
      <c r="NLO221" s="59"/>
      <c r="NLP221" s="59"/>
      <c r="NLQ221" s="59"/>
      <c r="NLR221" s="59"/>
      <c r="NLS221" s="59"/>
      <c r="NLT221" s="59"/>
      <c r="NLU221" s="59"/>
      <c r="NLV221" s="59"/>
      <c r="NLW221" s="59"/>
      <c r="NLX221" s="59"/>
      <c r="NLY221" s="59"/>
      <c r="NLZ221" s="59"/>
      <c r="NMA221" s="59"/>
      <c r="NMB221" s="59"/>
      <c r="NMC221" s="59"/>
      <c r="NMD221" s="59"/>
      <c r="NME221" s="59"/>
      <c r="NMF221" s="59"/>
      <c r="NMG221" s="59"/>
      <c r="NMH221" s="59"/>
      <c r="NMI221" s="59"/>
      <c r="NMJ221" s="59"/>
      <c r="NMK221" s="59"/>
      <c r="NML221" s="59"/>
      <c r="NMM221" s="59"/>
      <c r="NMN221" s="59"/>
      <c r="NMO221" s="59"/>
      <c r="NMP221" s="59"/>
      <c r="NMQ221" s="59"/>
      <c r="NMR221" s="59"/>
      <c r="NMS221" s="59"/>
      <c r="NMT221" s="59"/>
      <c r="NMU221" s="59"/>
      <c r="NMV221" s="59"/>
      <c r="NMW221" s="59"/>
      <c r="NMX221" s="59"/>
      <c r="NMY221" s="59"/>
      <c r="NMZ221" s="59"/>
      <c r="NNA221" s="59"/>
      <c r="NNB221" s="59"/>
      <c r="NNC221" s="59"/>
      <c r="NND221" s="59"/>
      <c r="NNE221" s="59"/>
      <c r="NNF221" s="59"/>
      <c r="NNG221" s="59"/>
      <c r="NNH221" s="59"/>
      <c r="NNI221" s="59"/>
      <c r="NNJ221" s="59"/>
      <c r="NNK221" s="59"/>
      <c r="NNL221" s="59"/>
      <c r="NNM221" s="59"/>
      <c r="NNN221" s="59"/>
      <c r="NNO221" s="59"/>
      <c r="NNP221" s="59"/>
      <c r="NNQ221" s="59"/>
      <c r="NNR221" s="59"/>
      <c r="NNS221" s="59"/>
      <c r="NNT221" s="59"/>
      <c r="NNU221" s="59"/>
      <c r="NNV221" s="59"/>
      <c r="NNW221" s="59"/>
      <c r="NNX221" s="59"/>
      <c r="NNY221" s="59"/>
      <c r="NNZ221" s="59"/>
      <c r="NOA221" s="59"/>
      <c r="NOB221" s="59"/>
      <c r="NOC221" s="59"/>
      <c r="NOD221" s="59"/>
      <c r="NOE221" s="59"/>
      <c r="NOF221" s="59"/>
      <c r="NOG221" s="59"/>
      <c r="NOH221" s="59"/>
      <c r="NOI221" s="59"/>
      <c r="NOJ221" s="59"/>
      <c r="NOK221" s="59"/>
      <c r="NOL221" s="59"/>
      <c r="NOM221" s="59"/>
      <c r="NON221" s="59"/>
      <c r="NOO221" s="59"/>
      <c r="NOP221" s="59"/>
      <c r="NOQ221" s="59"/>
      <c r="NOR221" s="59"/>
      <c r="NOS221" s="59"/>
      <c r="NOT221" s="59"/>
      <c r="NOU221" s="59"/>
      <c r="NOV221" s="59"/>
      <c r="NOW221" s="59"/>
      <c r="NOX221" s="59"/>
      <c r="NOY221" s="59"/>
      <c r="NOZ221" s="59"/>
      <c r="NPA221" s="59"/>
      <c r="NPB221" s="59"/>
      <c r="NPC221" s="59"/>
      <c r="NPD221" s="59"/>
      <c r="NPE221" s="59"/>
      <c r="NPF221" s="59"/>
      <c r="NPG221" s="59"/>
      <c r="NPH221" s="59"/>
      <c r="NPI221" s="59"/>
      <c r="NPJ221" s="59"/>
      <c r="NPK221" s="59"/>
      <c r="NPL221" s="59"/>
      <c r="NPM221" s="59"/>
      <c r="NPN221" s="59"/>
      <c r="NPO221" s="59"/>
      <c r="NPP221" s="59"/>
      <c r="NPQ221" s="59"/>
      <c r="NPR221" s="59"/>
      <c r="NPS221" s="59"/>
      <c r="NPT221" s="59"/>
      <c r="NPU221" s="59"/>
      <c r="NPV221" s="59"/>
      <c r="NPW221" s="59"/>
      <c r="NPX221" s="59"/>
      <c r="NPY221" s="59"/>
      <c r="NPZ221" s="59"/>
      <c r="NQA221" s="59"/>
      <c r="NQB221" s="59"/>
      <c r="NQC221" s="59"/>
      <c r="NQD221" s="59"/>
      <c r="NQE221" s="59"/>
      <c r="NQF221" s="59"/>
      <c r="NQG221" s="59"/>
      <c r="NQH221" s="59"/>
      <c r="NQI221" s="59"/>
      <c r="NQJ221" s="59"/>
      <c r="NQK221" s="59"/>
      <c r="NQL221" s="59"/>
      <c r="NQM221" s="59"/>
      <c r="NQN221" s="59"/>
      <c r="NQO221" s="59"/>
      <c r="NQP221" s="59"/>
      <c r="NQQ221" s="59"/>
      <c r="NQR221" s="59"/>
      <c r="NQS221" s="59"/>
      <c r="NQT221" s="59"/>
      <c r="NQU221" s="59"/>
      <c r="NQV221" s="59"/>
      <c r="NQW221" s="59"/>
      <c r="NQX221" s="59"/>
      <c r="NQY221" s="59"/>
      <c r="NQZ221" s="59"/>
      <c r="NRA221" s="59"/>
      <c r="NRB221" s="59"/>
      <c r="NRC221" s="59"/>
      <c r="NRD221" s="59"/>
      <c r="NRE221" s="59"/>
      <c r="NRF221" s="59"/>
      <c r="NRG221" s="59"/>
      <c r="NRH221" s="59"/>
      <c r="NRI221" s="59"/>
      <c r="NRJ221" s="59"/>
      <c r="NRK221" s="59"/>
      <c r="NRL221" s="59"/>
      <c r="NRM221" s="59"/>
      <c r="NRN221" s="59"/>
      <c r="NRO221" s="59"/>
      <c r="NRP221" s="59"/>
      <c r="NRQ221" s="59"/>
      <c r="NRR221" s="59"/>
      <c r="NRS221" s="59"/>
      <c r="NRT221" s="59"/>
      <c r="NRU221" s="59"/>
      <c r="NRV221" s="59"/>
      <c r="NRW221" s="59"/>
      <c r="NRX221" s="59"/>
      <c r="NRY221" s="59"/>
      <c r="NRZ221" s="59"/>
      <c r="NSA221" s="59"/>
      <c r="NSB221" s="59"/>
      <c r="NSC221" s="59"/>
      <c r="NSD221" s="59"/>
      <c r="NSE221" s="59"/>
      <c r="NSF221" s="59"/>
      <c r="NSG221" s="59"/>
      <c r="NSH221" s="59"/>
      <c r="NSI221" s="59"/>
      <c r="NSJ221" s="59"/>
      <c r="NSK221" s="59"/>
      <c r="NSL221" s="59"/>
      <c r="NSM221" s="59"/>
      <c r="NSN221" s="59"/>
      <c r="NSO221" s="59"/>
      <c r="NSP221" s="59"/>
      <c r="NSQ221" s="59"/>
      <c r="NSR221" s="59"/>
      <c r="NSS221" s="59"/>
      <c r="NST221" s="59"/>
      <c r="NSU221" s="59"/>
      <c r="NSV221" s="59"/>
      <c r="NSW221" s="59"/>
      <c r="NSX221" s="59"/>
      <c r="NSY221" s="59"/>
      <c r="NSZ221" s="59"/>
      <c r="NTA221" s="59"/>
      <c r="NTB221" s="59"/>
      <c r="NTC221" s="59"/>
      <c r="NTD221" s="59"/>
      <c r="NTE221" s="59"/>
      <c r="NTF221" s="59"/>
      <c r="NTG221" s="59"/>
      <c r="NTH221" s="59"/>
      <c r="NTI221" s="59"/>
      <c r="NTJ221" s="59"/>
      <c r="NTK221" s="59"/>
      <c r="NTL221" s="59"/>
      <c r="NTM221" s="59"/>
      <c r="NTN221" s="59"/>
      <c r="NTO221" s="59"/>
      <c r="NTP221" s="59"/>
      <c r="NTQ221" s="59"/>
      <c r="NTR221" s="59"/>
      <c r="NTS221" s="59"/>
      <c r="NTT221" s="59"/>
      <c r="NTU221" s="59"/>
      <c r="NTV221" s="59"/>
      <c r="NTW221" s="59"/>
      <c r="NTX221" s="59"/>
      <c r="NTY221" s="59"/>
      <c r="NTZ221" s="59"/>
      <c r="NUA221" s="59"/>
      <c r="NUB221" s="59"/>
      <c r="NUC221" s="59"/>
      <c r="NUD221" s="59"/>
      <c r="NUE221" s="59"/>
      <c r="NUF221" s="59"/>
      <c r="NUG221" s="59"/>
      <c r="NUH221" s="59"/>
      <c r="NUI221" s="59"/>
      <c r="NUJ221" s="59"/>
      <c r="NUK221" s="59"/>
      <c r="NUL221" s="59"/>
      <c r="NUM221" s="59"/>
      <c r="NUN221" s="59"/>
      <c r="NUO221" s="59"/>
      <c r="NUP221" s="59"/>
      <c r="NUQ221" s="59"/>
      <c r="NUR221" s="59"/>
      <c r="NUS221" s="59"/>
      <c r="NUT221" s="59"/>
      <c r="NUU221" s="59"/>
      <c r="NUV221" s="59"/>
      <c r="NUW221" s="59"/>
      <c r="NUX221" s="59"/>
      <c r="NUY221" s="59"/>
      <c r="NUZ221" s="59"/>
      <c r="NVA221" s="59"/>
      <c r="NVB221" s="59"/>
      <c r="NVC221" s="59"/>
      <c r="NVD221" s="59"/>
      <c r="NVE221" s="59"/>
      <c r="NVF221" s="59"/>
      <c r="NVG221" s="59"/>
      <c r="NVH221" s="59"/>
      <c r="NVI221" s="59"/>
      <c r="NVJ221" s="59"/>
      <c r="NVK221" s="59"/>
      <c r="NVL221" s="59"/>
      <c r="NVM221" s="59"/>
      <c r="NVN221" s="59"/>
      <c r="NVO221" s="59"/>
      <c r="NVP221" s="59"/>
      <c r="NVQ221" s="59"/>
      <c r="NVR221" s="59"/>
      <c r="NVS221" s="59"/>
      <c r="NVT221" s="59"/>
      <c r="NVU221" s="59"/>
      <c r="NVV221" s="59"/>
      <c r="NVW221" s="59"/>
      <c r="NVX221" s="59"/>
      <c r="NVY221" s="59"/>
      <c r="NVZ221" s="59"/>
      <c r="NWA221" s="59"/>
      <c r="NWB221" s="59"/>
      <c r="NWC221" s="59"/>
      <c r="NWD221" s="59"/>
      <c r="NWE221" s="59"/>
      <c r="NWF221" s="59"/>
      <c r="NWG221" s="59"/>
      <c r="NWH221" s="59"/>
      <c r="NWI221" s="59"/>
      <c r="NWJ221" s="59"/>
      <c r="NWK221" s="59"/>
      <c r="NWL221" s="59"/>
      <c r="NWM221" s="59"/>
      <c r="NWN221" s="59"/>
      <c r="NWO221" s="59"/>
      <c r="NWP221" s="59"/>
      <c r="NWQ221" s="59"/>
      <c r="NWR221" s="59"/>
      <c r="NWS221" s="59"/>
      <c r="NWT221" s="59"/>
      <c r="NWU221" s="59"/>
      <c r="NWV221" s="59"/>
      <c r="NWW221" s="59"/>
      <c r="NWX221" s="59"/>
      <c r="NWY221" s="59"/>
      <c r="NWZ221" s="59"/>
      <c r="NXA221" s="59"/>
      <c r="NXB221" s="59"/>
      <c r="NXC221" s="59"/>
      <c r="NXD221" s="59"/>
      <c r="NXE221" s="59"/>
      <c r="NXF221" s="59"/>
      <c r="NXG221" s="59"/>
      <c r="NXH221" s="59"/>
      <c r="NXI221" s="59"/>
      <c r="NXJ221" s="59"/>
      <c r="NXK221" s="59"/>
      <c r="NXL221" s="59"/>
      <c r="NXM221" s="59"/>
      <c r="NXN221" s="59"/>
      <c r="NXO221" s="59"/>
      <c r="NXP221" s="59"/>
      <c r="NXQ221" s="59"/>
      <c r="NXR221" s="59"/>
      <c r="NXS221" s="59"/>
      <c r="NXT221" s="59"/>
      <c r="NXU221" s="59"/>
      <c r="NXV221" s="59"/>
      <c r="NXW221" s="59"/>
      <c r="NXX221" s="59"/>
      <c r="NXY221" s="59"/>
      <c r="NXZ221" s="59"/>
      <c r="NYA221" s="59"/>
      <c r="NYB221" s="59"/>
      <c r="NYC221" s="59"/>
      <c r="NYD221" s="59"/>
      <c r="NYE221" s="59"/>
      <c r="NYF221" s="59"/>
      <c r="NYG221" s="59"/>
      <c r="NYH221" s="59"/>
      <c r="NYI221" s="59"/>
      <c r="NYJ221" s="59"/>
      <c r="NYK221" s="59"/>
      <c r="NYL221" s="59"/>
      <c r="NYM221" s="59"/>
      <c r="NYN221" s="59"/>
      <c r="NYO221" s="59"/>
      <c r="NYP221" s="59"/>
      <c r="NYQ221" s="59"/>
      <c r="NYR221" s="59"/>
      <c r="NYS221" s="59"/>
      <c r="NYT221" s="59"/>
      <c r="NYU221" s="59"/>
      <c r="NYV221" s="59"/>
      <c r="NYW221" s="59"/>
      <c r="NYX221" s="59"/>
      <c r="NYY221" s="59"/>
      <c r="NYZ221" s="59"/>
      <c r="NZA221" s="59"/>
      <c r="NZB221" s="59"/>
      <c r="NZC221" s="59"/>
      <c r="NZD221" s="59"/>
      <c r="NZE221" s="59"/>
      <c r="NZF221" s="59"/>
      <c r="NZG221" s="59"/>
      <c r="NZH221" s="59"/>
      <c r="NZI221" s="59"/>
      <c r="NZJ221" s="59"/>
      <c r="NZK221" s="59"/>
      <c r="NZL221" s="59"/>
      <c r="NZM221" s="59"/>
      <c r="NZN221" s="59"/>
      <c r="NZO221" s="59"/>
      <c r="NZP221" s="59"/>
      <c r="NZQ221" s="59"/>
      <c r="NZR221" s="59"/>
      <c r="NZS221" s="59"/>
      <c r="NZT221" s="59"/>
      <c r="NZU221" s="59"/>
      <c r="NZV221" s="59"/>
      <c r="NZW221" s="59"/>
      <c r="NZX221" s="59"/>
      <c r="NZY221" s="59"/>
      <c r="NZZ221" s="59"/>
      <c r="OAA221" s="59"/>
      <c r="OAB221" s="59"/>
      <c r="OAC221" s="59"/>
      <c r="OAD221" s="59"/>
      <c r="OAE221" s="59"/>
      <c r="OAF221" s="59"/>
      <c r="OAG221" s="59"/>
      <c r="OAH221" s="59"/>
      <c r="OAI221" s="59"/>
      <c r="OAJ221" s="59"/>
      <c r="OAK221" s="59"/>
      <c r="OAL221" s="59"/>
      <c r="OAM221" s="59"/>
      <c r="OAN221" s="59"/>
      <c r="OAO221" s="59"/>
      <c r="OAP221" s="59"/>
      <c r="OAQ221" s="59"/>
      <c r="OAR221" s="59"/>
      <c r="OAS221" s="59"/>
      <c r="OAT221" s="59"/>
      <c r="OAU221" s="59"/>
      <c r="OAV221" s="59"/>
      <c r="OAW221" s="59"/>
      <c r="OAX221" s="59"/>
      <c r="OAY221" s="59"/>
      <c r="OAZ221" s="59"/>
      <c r="OBA221" s="59"/>
      <c r="OBB221" s="59"/>
      <c r="OBC221" s="59"/>
      <c r="OBD221" s="59"/>
      <c r="OBE221" s="59"/>
      <c r="OBF221" s="59"/>
      <c r="OBG221" s="59"/>
      <c r="OBH221" s="59"/>
      <c r="OBI221" s="59"/>
      <c r="OBJ221" s="59"/>
      <c r="OBK221" s="59"/>
      <c r="OBL221" s="59"/>
      <c r="OBM221" s="59"/>
      <c r="OBN221" s="59"/>
      <c r="OBO221" s="59"/>
      <c r="OBP221" s="59"/>
      <c r="OBQ221" s="59"/>
      <c r="OBR221" s="59"/>
      <c r="OBS221" s="59"/>
      <c r="OBT221" s="59"/>
      <c r="OBU221" s="59"/>
      <c r="OBV221" s="59"/>
      <c r="OBW221" s="59"/>
      <c r="OBX221" s="59"/>
      <c r="OBY221" s="59"/>
      <c r="OBZ221" s="59"/>
      <c r="OCA221" s="59"/>
      <c r="OCB221" s="59"/>
      <c r="OCC221" s="59"/>
      <c r="OCD221" s="59"/>
      <c r="OCE221" s="59"/>
      <c r="OCF221" s="59"/>
      <c r="OCG221" s="59"/>
      <c r="OCH221" s="59"/>
      <c r="OCI221" s="59"/>
      <c r="OCJ221" s="59"/>
      <c r="OCK221" s="59"/>
      <c r="OCL221" s="59"/>
      <c r="OCM221" s="59"/>
      <c r="OCN221" s="59"/>
      <c r="OCO221" s="59"/>
      <c r="OCP221" s="59"/>
      <c r="OCQ221" s="59"/>
      <c r="OCR221" s="59"/>
      <c r="OCS221" s="59"/>
      <c r="OCT221" s="59"/>
      <c r="OCU221" s="59"/>
      <c r="OCV221" s="59"/>
      <c r="OCW221" s="59"/>
      <c r="OCX221" s="59"/>
      <c r="OCY221" s="59"/>
      <c r="OCZ221" s="59"/>
      <c r="ODA221" s="59"/>
      <c r="ODB221" s="59"/>
      <c r="ODC221" s="59"/>
      <c r="ODD221" s="59"/>
      <c r="ODE221" s="59"/>
      <c r="ODF221" s="59"/>
      <c r="ODG221" s="59"/>
      <c r="ODH221" s="59"/>
      <c r="ODI221" s="59"/>
      <c r="ODJ221" s="59"/>
      <c r="ODK221" s="59"/>
      <c r="ODL221" s="59"/>
      <c r="ODM221" s="59"/>
      <c r="ODN221" s="59"/>
      <c r="ODO221" s="59"/>
      <c r="ODP221" s="59"/>
      <c r="ODQ221" s="59"/>
      <c r="ODR221" s="59"/>
      <c r="ODS221" s="59"/>
      <c r="ODT221" s="59"/>
      <c r="ODU221" s="59"/>
      <c r="ODV221" s="59"/>
      <c r="ODW221" s="59"/>
      <c r="ODX221" s="59"/>
      <c r="ODY221" s="59"/>
      <c r="ODZ221" s="59"/>
      <c r="OEA221" s="59"/>
      <c r="OEB221" s="59"/>
      <c r="OEC221" s="59"/>
      <c r="OED221" s="59"/>
      <c r="OEE221" s="59"/>
      <c r="OEF221" s="59"/>
      <c r="OEG221" s="59"/>
      <c r="OEH221" s="59"/>
      <c r="OEI221" s="59"/>
      <c r="OEJ221" s="59"/>
      <c r="OEK221" s="59"/>
      <c r="OEL221" s="59"/>
      <c r="OEM221" s="59"/>
      <c r="OEN221" s="59"/>
      <c r="OEO221" s="59"/>
      <c r="OEP221" s="59"/>
      <c r="OEQ221" s="59"/>
      <c r="OER221" s="59"/>
      <c r="OES221" s="59"/>
      <c r="OET221" s="59"/>
      <c r="OEU221" s="59"/>
      <c r="OEV221" s="59"/>
      <c r="OEW221" s="59"/>
      <c r="OEX221" s="59"/>
      <c r="OEY221" s="59"/>
      <c r="OEZ221" s="59"/>
      <c r="OFA221" s="59"/>
      <c r="OFB221" s="59"/>
      <c r="OFC221" s="59"/>
      <c r="OFD221" s="59"/>
      <c r="OFE221" s="59"/>
      <c r="OFF221" s="59"/>
      <c r="OFG221" s="59"/>
      <c r="OFH221" s="59"/>
      <c r="OFI221" s="59"/>
      <c r="OFJ221" s="59"/>
      <c r="OFK221" s="59"/>
      <c r="OFL221" s="59"/>
      <c r="OFM221" s="59"/>
      <c r="OFN221" s="59"/>
      <c r="OFO221" s="59"/>
      <c r="OFP221" s="59"/>
      <c r="OFQ221" s="59"/>
      <c r="OFR221" s="59"/>
      <c r="OFS221" s="59"/>
      <c r="OFT221" s="59"/>
      <c r="OFU221" s="59"/>
      <c r="OFV221" s="59"/>
      <c r="OFW221" s="59"/>
      <c r="OFX221" s="59"/>
      <c r="OFY221" s="59"/>
      <c r="OFZ221" s="59"/>
      <c r="OGA221" s="59"/>
      <c r="OGB221" s="59"/>
      <c r="OGC221" s="59"/>
      <c r="OGD221" s="59"/>
      <c r="OGE221" s="59"/>
      <c r="OGF221" s="59"/>
      <c r="OGG221" s="59"/>
      <c r="OGH221" s="59"/>
      <c r="OGI221" s="59"/>
      <c r="OGJ221" s="59"/>
      <c r="OGK221" s="59"/>
      <c r="OGL221" s="59"/>
      <c r="OGM221" s="59"/>
      <c r="OGN221" s="59"/>
      <c r="OGO221" s="59"/>
      <c r="OGP221" s="59"/>
      <c r="OGQ221" s="59"/>
      <c r="OGR221" s="59"/>
      <c r="OGS221" s="59"/>
      <c r="OGT221" s="59"/>
      <c r="OGU221" s="59"/>
      <c r="OGV221" s="59"/>
      <c r="OGW221" s="59"/>
      <c r="OGX221" s="59"/>
      <c r="OGY221" s="59"/>
      <c r="OGZ221" s="59"/>
      <c r="OHA221" s="59"/>
      <c r="OHB221" s="59"/>
      <c r="OHC221" s="59"/>
      <c r="OHD221" s="59"/>
      <c r="OHE221" s="59"/>
      <c r="OHF221" s="59"/>
      <c r="OHG221" s="59"/>
      <c r="OHH221" s="59"/>
      <c r="OHI221" s="59"/>
      <c r="OHJ221" s="59"/>
      <c r="OHK221" s="59"/>
      <c r="OHL221" s="59"/>
      <c r="OHM221" s="59"/>
      <c r="OHN221" s="59"/>
      <c r="OHO221" s="59"/>
      <c r="OHP221" s="59"/>
      <c r="OHQ221" s="59"/>
      <c r="OHR221" s="59"/>
      <c r="OHS221" s="59"/>
      <c r="OHT221" s="59"/>
      <c r="OHU221" s="59"/>
      <c r="OHV221" s="59"/>
      <c r="OHW221" s="59"/>
      <c r="OHX221" s="59"/>
      <c r="OHY221" s="59"/>
      <c r="OHZ221" s="59"/>
      <c r="OIA221" s="59"/>
      <c r="OIB221" s="59"/>
      <c r="OIC221" s="59"/>
      <c r="OID221" s="59"/>
      <c r="OIE221" s="59"/>
      <c r="OIF221" s="59"/>
      <c r="OIG221" s="59"/>
      <c r="OIH221" s="59"/>
      <c r="OII221" s="59"/>
      <c r="OIJ221" s="59"/>
      <c r="OIK221" s="59"/>
      <c r="OIL221" s="59"/>
      <c r="OIM221" s="59"/>
      <c r="OIN221" s="59"/>
      <c r="OIO221" s="59"/>
      <c r="OIP221" s="59"/>
      <c r="OIQ221" s="59"/>
      <c r="OIR221" s="59"/>
      <c r="OIS221" s="59"/>
      <c r="OIT221" s="59"/>
      <c r="OIU221" s="59"/>
      <c r="OIV221" s="59"/>
      <c r="OIW221" s="59"/>
      <c r="OIX221" s="59"/>
      <c r="OIY221" s="59"/>
      <c r="OIZ221" s="59"/>
      <c r="OJA221" s="59"/>
      <c r="OJB221" s="59"/>
      <c r="OJC221" s="59"/>
      <c r="OJD221" s="59"/>
      <c r="OJE221" s="59"/>
      <c r="OJF221" s="59"/>
      <c r="OJG221" s="59"/>
      <c r="OJH221" s="59"/>
      <c r="OJI221" s="59"/>
      <c r="OJJ221" s="59"/>
      <c r="OJK221" s="59"/>
      <c r="OJL221" s="59"/>
      <c r="OJM221" s="59"/>
      <c r="OJN221" s="59"/>
      <c r="OJO221" s="59"/>
      <c r="OJP221" s="59"/>
      <c r="OJQ221" s="59"/>
      <c r="OJR221" s="59"/>
      <c r="OJS221" s="59"/>
      <c r="OJT221" s="59"/>
      <c r="OJU221" s="59"/>
      <c r="OJV221" s="59"/>
      <c r="OJW221" s="59"/>
      <c r="OJX221" s="59"/>
      <c r="OJY221" s="59"/>
      <c r="OJZ221" s="59"/>
      <c r="OKA221" s="59"/>
      <c r="OKB221" s="59"/>
      <c r="OKC221" s="59"/>
      <c r="OKD221" s="59"/>
      <c r="OKE221" s="59"/>
      <c r="OKF221" s="59"/>
      <c r="OKG221" s="59"/>
      <c r="OKH221" s="59"/>
      <c r="OKI221" s="59"/>
      <c r="OKJ221" s="59"/>
      <c r="OKK221" s="59"/>
      <c r="OKL221" s="59"/>
      <c r="OKM221" s="59"/>
      <c r="OKN221" s="59"/>
      <c r="OKO221" s="59"/>
      <c r="OKP221" s="59"/>
      <c r="OKQ221" s="59"/>
      <c r="OKR221" s="59"/>
      <c r="OKS221" s="59"/>
      <c r="OKT221" s="59"/>
      <c r="OKU221" s="59"/>
      <c r="OKV221" s="59"/>
      <c r="OKW221" s="59"/>
      <c r="OKX221" s="59"/>
      <c r="OKY221" s="59"/>
      <c r="OKZ221" s="59"/>
      <c r="OLA221" s="59"/>
      <c r="OLB221" s="59"/>
      <c r="OLC221" s="59"/>
      <c r="OLD221" s="59"/>
      <c r="OLE221" s="59"/>
      <c r="OLF221" s="59"/>
      <c r="OLG221" s="59"/>
      <c r="OLH221" s="59"/>
      <c r="OLI221" s="59"/>
      <c r="OLJ221" s="59"/>
      <c r="OLK221" s="59"/>
      <c r="OLL221" s="59"/>
      <c r="OLM221" s="59"/>
      <c r="OLN221" s="59"/>
      <c r="OLO221" s="59"/>
      <c r="OLP221" s="59"/>
      <c r="OLQ221" s="59"/>
      <c r="OLR221" s="59"/>
      <c r="OLS221" s="59"/>
      <c r="OLT221" s="59"/>
      <c r="OLU221" s="59"/>
      <c r="OLV221" s="59"/>
      <c r="OLW221" s="59"/>
      <c r="OLX221" s="59"/>
      <c r="OLY221" s="59"/>
      <c r="OLZ221" s="59"/>
      <c r="OMA221" s="59"/>
      <c r="OMB221" s="59"/>
      <c r="OMC221" s="59"/>
      <c r="OMD221" s="59"/>
      <c r="OME221" s="59"/>
      <c r="OMF221" s="59"/>
      <c r="OMG221" s="59"/>
      <c r="OMH221" s="59"/>
      <c r="OMI221" s="59"/>
      <c r="OMJ221" s="59"/>
      <c r="OMK221" s="59"/>
      <c r="OML221" s="59"/>
      <c r="OMM221" s="59"/>
      <c r="OMN221" s="59"/>
      <c r="OMO221" s="59"/>
      <c r="OMP221" s="59"/>
      <c r="OMQ221" s="59"/>
      <c r="OMR221" s="59"/>
      <c r="OMS221" s="59"/>
      <c r="OMT221" s="59"/>
      <c r="OMU221" s="59"/>
      <c r="OMV221" s="59"/>
      <c r="OMW221" s="59"/>
      <c r="OMX221" s="59"/>
      <c r="OMY221" s="59"/>
      <c r="OMZ221" s="59"/>
      <c r="ONA221" s="59"/>
      <c r="ONB221" s="59"/>
      <c r="ONC221" s="59"/>
      <c r="OND221" s="59"/>
      <c r="ONE221" s="59"/>
      <c r="ONF221" s="59"/>
      <c r="ONG221" s="59"/>
      <c r="ONH221" s="59"/>
      <c r="ONI221" s="59"/>
      <c r="ONJ221" s="59"/>
      <c r="ONK221" s="59"/>
      <c r="ONL221" s="59"/>
      <c r="ONM221" s="59"/>
      <c r="ONN221" s="59"/>
      <c r="ONO221" s="59"/>
      <c r="ONP221" s="59"/>
      <c r="ONQ221" s="59"/>
      <c r="ONR221" s="59"/>
      <c r="ONS221" s="59"/>
      <c r="ONT221" s="59"/>
      <c r="ONU221" s="59"/>
      <c r="ONV221" s="59"/>
      <c r="ONW221" s="59"/>
      <c r="ONX221" s="59"/>
      <c r="ONY221" s="59"/>
      <c r="ONZ221" s="59"/>
      <c r="OOA221" s="59"/>
      <c r="OOB221" s="59"/>
      <c r="OOC221" s="59"/>
      <c r="OOD221" s="59"/>
      <c r="OOE221" s="59"/>
      <c r="OOF221" s="59"/>
      <c r="OOG221" s="59"/>
      <c r="OOH221" s="59"/>
      <c r="OOI221" s="59"/>
      <c r="OOJ221" s="59"/>
      <c r="OOK221" s="59"/>
      <c r="OOL221" s="59"/>
      <c r="OOM221" s="59"/>
      <c r="OON221" s="59"/>
      <c r="OOO221" s="59"/>
      <c r="OOP221" s="59"/>
      <c r="OOQ221" s="59"/>
      <c r="OOR221" s="59"/>
      <c r="OOS221" s="59"/>
      <c r="OOT221" s="59"/>
      <c r="OOU221" s="59"/>
      <c r="OOV221" s="59"/>
      <c r="OOW221" s="59"/>
      <c r="OOX221" s="59"/>
      <c r="OOY221" s="59"/>
      <c r="OOZ221" s="59"/>
      <c r="OPA221" s="59"/>
      <c r="OPB221" s="59"/>
      <c r="OPC221" s="59"/>
      <c r="OPD221" s="59"/>
      <c r="OPE221" s="59"/>
      <c r="OPF221" s="59"/>
      <c r="OPG221" s="59"/>
      <c r="OPH221" s="59"/>
      <c r="OPI221" s="59"/>
      <c r="OPJ221" s="59"/>
      <c r="OPK221" s="59"/>
      <c r="OPL221" s="59"/>
      <c r="OPM221" s="59"/>
      <c r="OPN221" s="59"/>
      <c r="OPO221" s="59"/>
      <c r="OPP221" s="59"/>
      <c r="OPQ221" s="59"/>
      <c r="OPR221" s="59"/>
      <c r="OPS221" s="59"/>
      <c r="OPT221" s="59"/>
      <c r="OPU221" s="59"/>
      <c r="OPV221" s="59"/>
      <c r="OPW221" s="59"/>
      <c r="OPX221" s="59"/>
      <c r="OPY221" s="59"/>
      <c r="OPZ221" s="59"/>
      <c r="OQA221" s="59"/>
      <c r="OQB221" s="59"/>
      <c r="OQC221" s="59"/>
      <c r="OQD221" s="59"/>
      <c r="OQE221" s="59"/>
      <c r="OQF221" s="59"/>
      <c r="OQG221" s="59"/>
      <c r="OQH221" s="59"/>
      <c r="OQI221" s="59"/>
      <c r="OQJ221" s="59"/>
      <c r="OQK221" s="59"/>
      <c r="OQL221" s="59"/>
      <c r="OQM221" s="59"/>
      <c r="OQN221" s="59"/>
      <c r="OQO221" s="59"/>
      <c r="OQP221" s="59"/>
      <c r="OQQ221" s="59"/>
      <c r="OQR221" s="59"/>
      <c r="OQS221" s="59"/>
      <c r="OQT221" s="59"/>
      <c r="OQU221" s="59"/>
      <c r="OQV221" s="59"/>
      <c r="OQW221" s="59"/>
      <c r="OQX221" s="59"/>
      <c r="OQY221" s="59"/>
      <c r="OQZ221" s="59"/>
      <c r="ORA221" s="59"/>
      <c r="ORB221" s="59"/>
      <c r="ORC221" s="59"/>
      <c r="ORD221" s="59"/>
      <c r="ORE221" s="59"/>
      <c r="ORF221" s="59"/>
      <c r="ORG221" s="59"/>
      <c r="ORH221" s="59"/>
      <c r="ORI221" s="59"/>
      <c r="ORJ221" s="59"/>
      <c r="ORK221" s="59"/>
      <c r="ORL221" s="59"/>
      <c r="ORM221" s="59"/>
      <c r="ORN221" s="59"/>
      <c r="ORO221" s="59"/>
      <c r="ORP221" s="59"/>
      <c r="ORQ221" s="59"/>
      <c r="ORR221" s="59"/>
      <c r="ORS221" s="59"/>
      <c r="ORT221" s="59"/>
      <c r="ORU221" s="59"/>
      <c r="ORV221" s="59"/>
      <c r="ORW221" s="59"/>
      <c r="ORX221" s="59"/>
      <c r="ORY221" s="59"/>
      <c r="ORZ221" s="59"/>
      <c r="OSA221" s="59"/>
      <c r="OSB221" s="59"/>
      <c r="OSC221" s="59"/>
      <c r="OSD221" s="59"/>
      <c r="OSE221" s="59"/>
      <c r="OSF221" s="59"/>
      <c r="OSG221" s="59"/>
      <c r="OSH221" s="59"/>
      <c r="OSI221" s="59"/>
      <c r="OSJ221" s="59"/>
      <c r="OSK221" s="59"/>
      <c r="OSL221" s="59"/>
      <c r="OSM221" s="59"/>
      <c r="OSN221" s="59"/>
      <c r="OSO221" s="59"/>
      <c r="OSP221" s="59"/>
      <c r="OSQ221" s="59"/>
      <c r="OSR221" s="59"/>
      <c r="OSS221" s="59"/>
      <c r="OST221" s="59"/>
      <c r="OSU221" s="59"/>
      <c r="OSV221" s="59"/>
      <c r="OSW221" s="59"/>
      <c r="OSX221" s="59"/>
      <c r="OSY221" s="59"/>
      <c r="OSZ221" s="59"/>
      <c r="OTA221" s="59"/>
      <c r="OTB221" s="59"/>
      <c r="OTC221" s="59"/>
      <c r="OTD221" s="59"/>
      <c r="OTE221" s="59"/>
      <c r="OTF221" s="59"/>
      <c r="OTG221" s="59"/>
      <c r="OTH221" s="59"/>
      <c r="OTI221" s="59"/>
      <c r="OTJ221" s="59"/>
      <c r="OTK221" s="59"/>
      <c r="OTL221" s="59"/>
      <c r="OTM221" s="59"/>
      <c r="OTN221" s="59"/>
      <c r="OTO221" s="59"/>
      <c r="OTP221" s="59"/>
      <c r="OTQ221" s="59"/>
      <c r="OTR221" s="59"/>
      <c r="OTS221" s="59"/>
      <c r="OTT221" s="59"/>
      <c r="OTU221" s="59"/>
      <c r="OTV221" s="59"/>
      <c r="OTW221" s="59"/>
      <c r="OTX221" s="59"/>
      <c r="OTY221" s="59"/>
      <c r="OTZ221" s="59"/>
      <c r="OUA221" s="59"/>
      <c r="OUB221" s="59"/>
      <c r="OUC221" s="59"/>
      <c r="OUD221" s="59"/>
      <c r="OUE221" s="59"/>
      <c r="OUF221" s="59"/>
      <c r="OUG221" s="59"/>
      <c r="OUH221" s="59"/>
      <c r="OUI221" s="59"/>
      <c r="OUJ221" s="59"/>
      <c r="OUK221" s="59"/>
      <c r="OUL221" s="59"/>
      <c r="OUM221" s="59"/>
      <c r="OUN221" s="59"/>
      <c r="OUO221" s="59"/>
      <c r="OUP221" s="59"/>
      <c r="OUQ221" s="59"/>
      <c r="OUR221" s="59"/>
      <c r="OUS221" s="59"/>
      <c r="OUT221" s="59"/>
      <c r="OUU221" s="59"/>
      <c r="OUV221" s="59"/>
      <c r="OUW221" s="59"/>
      <c r="OUX221" s="59"/>
      <c r="OUY221" s="59"/>
      <c r="OUZ221" s="59"/>
      <c r="OVA221" s="59"/>
      <c r="OVB221" s="59"/>
      <c r="OVC221" s="59"/>
      <c r="OVD221" s="59"/>
      <c r="OVE221" s="59"/>
      <c r="OVF221" s="59"/>
      <c r="OVG221" s="59"/>
      <c r="OVH221" s="59"/>
      <c r="OVI221" s="59"/>
      <c r="OVJ221" s="59"/>
      <c r="OVK221" s="59"/>
      <c r="OVL221" s="59"/>
      <c r="OVM221" s="59"/>
      <c r="OVN221" s="59"/>
      <c r="OVO221" s="59"/>
      <c r="OVP221" s="59"/>
      <c r="OVQ221" s="59"/>
      <c r="OVR221" s="59"/>
      <c r="OVS221" s="59"/>
      <c r="OVT221" s="59"/>
      <c r="OVU221" s="59"/>
      <c r="OVV221" s="59"/>
      <c r="OVW221" s="59"/>
      <c r="OVX221" s="59"/>
      <c r="OVY221" s="59"/>
      <c r="OVZ221" s="59"/>
      <c r="OWA221" s="59"/>
      <c r="OWB221" s="59"/>
      <c r="OWC221" s="59"/>
      <c r="OWD221" s="59"/>
      <c r="OWE221" s="59"/>
      <c r="OWF221" s="59"/>
      <c r="OWG221" s="59"/>
      <c r="OWH221" s="59"/>
      <c r="OWI221" s="59"/>
      <c r="OWJ221" s="59"/>
      <c r="OWK221" s="59"/>
      <c r="OWL221" s="59"/>
      <c r="OWM221" s="59"/>
      <c r="OWN221" s="59"/>
      <c r="OWO221" s="59"/>
      <c r="OWP221" s="59"/>
      <c r="OWQ221" s="59"/>
      <c r="OWR221" s="59"/>
      <c r="OWS221" s="59"/>
      <c r="OWT221" s="59"/>
      <c r="OWU221" s="59"/>
      <c r="OWV221" s="59"/>
      <c r="OWW221" s="59"/>
      <c r="OWX221" s="59"/>
      <c r="OWY221" s="59"/>
      <c r="OWZ221" s="59"/>
      <c r="OXA221" s="59"/>
      <c r="OXB221" s="59"/>
      <c r="OXC221" s="59"/>
      <c r="OXD221" s="59"/>
      <c r="OXE221" s="59"/>
      <c r="OXF221" s="59"/>
      <c r="OXG221" s="59"/>
      <c r="OXH221" s="59"/>
      <c r="OXI221" s="59"/>
      <c r="OXJ221" s="59"/>
      <c r="OXK221" s="59"/>
      <c r="OXL221" s="59"/>
      <c r="OXM221" s="59"/>
      <c r="OXN221" s="59"/>
      <c r="OXO221" s="59"/>
      <c r="OXP221" s="59"/>
      <c r="OXQ221" s="59"/>
      <c r="OXR221" s="59"/>
      <c r="OXS221" s="59"/>
      <c r="OXT221" s="59"/>
      <c r="OXU221" s="59"/>
      <c r="OXV221" s="59"/>
      <c r="OXW221" s="59"/>
      <c r="OXX221" s="59"/>
      <c r="OXY221" s="59"/>
      <c r="OXZ221" s="59"/>
      <c r="OYA221" s="59"/>
      <c r="OYB221" s="59"/>
      <c r="OYC221" s="59"/>
      <c r="OYD221" s="59"/>
      <c r="OYE221" s="59"/>
      <c r="OYF221" s="59"/>
      <c r="OYG221" s="59"/>
      <c r="OYH221" s="59"/>
      <c r="OYI221" s="59"/>
      <c r="OYJ221" s="59"/>
      <c r="OYK221" s="59"/>
      <c r="OYL221" s="59"/>
      <c r="OYM221" s="59"/>
      <c r="OYN221" s="59"/>
      <c r="OYO221" s="59"/>
      <c r="OYP221" s="59"/>
      <c r="OYQ221" s="59"/>
      <c r="OYR221" s="59"/>
      <c r="OYS221" s="59"/>
      <c r="OYT221" s="59"/>
      <c r="OYU221" s="59"/>
      <c r="OYV221" s="59"/>
      <c r="OYW221" s="59"/>
      <c r="OYX221" s="59"/>
      <c r="OYY221" s="59"/>
      <c r="OYZ221" s="59"/>
      <c r="OZA221" s="59"/>
      <c r="OZB221" s="59"/>
      <c r="OZC221" s="59"/>
      <c r="OZD221" s="59"/>
      <c r="OZE221" s="59"/>
      <c r="OZF221" s="59"/>
      <c r="OZG221" s="59"/>
      <c r="OZH221" s="59"/>
      <c r="OZI221" s="59"/>
      <c r="OZJ221" s="59"/>
      <c r="OZK221" s="59"/>
      <c r="OZL221" s="59"/>
      <c r="OZM221" s="59"/>
      <c r="OZN221" s="59"/>
      <c r="OZO221" s="59"/>
      <c r="OZP221" s="59"/>
      <c r="OZQ221" s="59"/>
      <c r="OZR221" s="59"/>
      <c r="OZS221" s="59"/>
      <c r="OZT221" s="59"/>
      <c r="OZU221" s="59"/>
      <c r="OZV221" s="59"/>
      <c r="OZW221" s="59"/>
      <c r="OZX221" s="59"/>
      <c r="OZY221" s="59"/>
      <c r="OZZ221" s="59"/>
      <c r="PAA221" s="59"/>
      <c r="PAB221" s="59"/>
      <c r="PAC221" s="59"/>
      <c r="PAD221" s="59"/>
      <c r="PAE221" s="59"/>
      <c r="PAF221" s="59"/>
      <c r="PAG221" s="59"/>
      <c r="PAH221" s="59"/>
      <c r="PAI221" s="59"/>
      <c r="PAJ221" s="59"/>
      <c r="PAK221" s="59"/>
      <c r="PAL221" s="59"/>
      <c r="PAM221" s="59"/>
      <c r="PAN221" s="59"/>
      <c r="PAO221" s="59"/>
      <c r="PAP221" s="59"/>
      <c r="PAQ221" s="59"/>
      <c r="PAR221" s="59"/>
      <c r="PAS221" s="59"/>
      <c r="PAT221" s="59"/>
      <c r="PAU221" s="59"/>
      <c r="PAV221" s="59"/>
      <c r="PAW221" s="59"/>
      <c r="PAX221" s="59"/>
      <c r="PAY221" s="59"/>
      <c r="PAZ221" s="59"/>
      <c r="PBA221" s="59"/>
      <c r="PBB221" s="59"/>
      <c r="PBC221" s="59"/>
      <c r="PBD221" s="59"/>
      <c r="PBE221" s="59"/>
      <c r="PBF221" s="59"/>
      <c r="PBG221" s="59"/>
      <c r="PBH221" s="59"/>
      <c r="PBI221" s="59"/>
      <c r="PBJ221" s="59"/>
      <c r="PBK221" s="59"/>
      <c r="PBL221" s="59"/>
      <c r="PBM221" s="59"/>
      <c r="PBN221" s="59"/>
      <c r="PBO221" s="59"/>
      <c r="PBP221" s="59"/>
      <c r="PBQ221" s="59"/>
      <c r="PBR221" s="59"/>
      <c r="PBS221" s="59"/>
      <c r="PBT221" s="59"/>
      <c r="PBU221" s="59"/>
      <c r="PBV221" s="59"/>
      <c r="PBW221" s="59"/>
      <c r="PBX221" s="59"/>
      <c r="PBY221" s="59"/>
      <c r="PBZ221" s="59"/>
      <c r="PCA221" s="59"/>
      <c r="PCB221" s="59"/>
      <c r="PCC221" s="59"/>
      <c r="PCD221" s="59"/>
      <c r="PCE221" s="59"/>
      <c r="PCF221" s="59"/>
      <c r="PCG221" s="59"/>
      <c r="PCH221" s="59"/>
      <c r="PCI221" s="59"/>
      <c r="PCJ221" s="59"/>
      <c r="PCK221" s="59"/>
      <c r="PCL221" s="59"/>
      <c r="PCM221" s="59"/>
      <c r="PCN221" s="59"/>
      <c r="PCO221" s="59"/>
      <c r="PCP221" s="59"/>
      <c r="PCQ221" s="59"/>
      <c r="PCR221" s="59"/>
      <c r="PCS221" s="59"/>
      <c r="PCT221" s="59"/>
      <c r="PCU221" s="59"/>
      <c r="PCV221" s="59"/>
      <c r="PCW221" s="59"/>
      <c r="PCX221" s="59"/>
      <c r="PCY221" s="59"/>
      <c r="PCZ221" s="59"/>
      <c r="PDA221" s="59"/>
      <c r="PDB221" s="59"/>
      <c r="PDC221" s="59"/>
      <c r="PDD221" s="59"/>
      <c r="PDE221" s="59"/>
      <c r="PDF221" s="59"/>
      <c r="PDG221" s="59"/>
      <c r="PDH221" s="59"/>
      <c r="PDI221" s="59"/>
      <c r="PDJ221" s="59"/>
      <c r="PDK221" s="59"/>
      <c r="PDL221" s="59"/>
      <c r="PDM221" s="59"/>
      <c r="PDN221" s="59"/>
      <c r="PDO221" s="59"/>
      <c r="PDP221" s="59"/>
      <c r="PDQ221" s="59"/>
      <c r="PDR221" s="59"/>
      <c r="PDS221" s="59"/>
      <c r="PDT221" s="59"/>
      <c r="PDU221" s="59"/>
      <c r="PDV221" s="59"/>
      <c r="PDW221" s="59"/>
      <c r="PDX221" s="59"/>
      <c r="PDY221" s="59"/>
      <c r="PDZ221" s="59"/>
      <c r="PEA221" s="59"/>
      <c r="PEB221" s="59"/>
      <c r="PEC221" s="59"/>
      <c r="PED221" s="59"/>
      <c r="PEE221" s="59"/>
      <c r="PEF221" s="59"/>
      <c r="PEG221" s="59"/>
      <c r="PEH221" s="59"/>
      <c r="PEI221" s="59"/>
      <c r="PEJ221" s="59"/>
      <c r="PEK221" s="59"/>
      <c r="PEL221" s="59"/>
      <c r="PEM221" s="59"/>
      <c r="PEN221" s="59"/>
      <c r="PEO221" s="59"/>
      <c r="PEP221" s="59"/>
      <c r="PEQ221" s="59"/>
      <c r="PER221" s="59"/>
      <c r="PES221" s="59"/>
      <c r="PET221" s="59"/>
      <c r="PEU221" s="59"/>
      <c r="PEV221" s="59"/>
      <c r="PEW221" s="59"/>
      <c r="PEX221" s="59"/>
      <c r="PEY221" s="59"/>
      <c r="PEZ221" s="59"/>
      <c r="PFA221" s="59"/>
      <c r="PFB221" s="59"/>
      <c r="PFC221" s="59"/>
      <c r="PFD221" s="59"/>
      <c r="PFE221" s="59"/>
      <c r="PFF221" s="59"/>
      <c r="PFG221" s="59"/>
      <c r="PFH221" s="59"/>
      <c r="PFI221" s="59"/>
      <c r="PFJ221" s="59"/>
      <c r="PFK221" s="59"/>
      <c r="PFL221" s="59"/>
      <c r="PFM221" s="59"/>
      <c r="PFN221" s="59"/>
      <c r="PFO221" s="59"/>
      <c r="PFP221" s="59"/>
      <c r="PFQ221" s="59"/>
      <c r="PFR221" s="59"/>
      <c r="PFS221" s="59"/>
      <c r="PFT221" s="59"/>
      <c r="PFU221" s="59"/>
      <c r="PFV221" s="59"/>
      <c r="PFW221" s="59"/>
      <c r="PFX221" s="59"/>
      <c r="PFY221" s="59"/>
      <c r="PFZ221" s="59"/>
      <c r="PGA221" s="59"/>
      <c r="PGB221" s="59"/>
      <c r="PGC221" s="59"/>
      <c r="PGD221" s="59"/>
      <c r="PGE221" s="59"/>
      <c r="PGF221" s="59"/>
      <c r="PGG221" s="59"/>
      <c r="PGH221" s="59"/>
      <c r="PGI221" s="59"/>
      <c r="PGJ221" s="59"/>
      <c r="PGK221" s="59"/>
      <c r="PGL221" s="59"/>
      <c r="PGM221" s="59"/>
      <c r="PGN221" s="59"/>
      <c r="PGO221" s="59"/>
      <c r="PGP221" s="59"/>
      <c r="PGQ221" s="59"/>
      <c r="PGR221" s="59"/>
      <c r="PGS221" s="59"/>
      <c r="PGT221" s="59"/>
      <c r="PGU221" s="59"/>
      <c r="PGV221" s="59"/>
      <c r="PGW221" s="59"/>
      <c r="PGX221" s="59"/>
      <c r="PGY221" s="59"/>
      <c r="PGZ221" s="59"/>
      <c r="PHA221" s="59"/>
      <c r="PHB221" s="59"/>
      <c r="PHC221" s="59"/>
      <c r="PHD221" s="59"/>
      <c r="PHE221" s="59"/>
      <c r="PHF221" s="59"/>
      <c r="PHG221" s="59"/>
      <c r="PHH221" s="59"/>
      <c r="PHI221" s="59"/>
      <c r="PHJ221" s="59"/>
      <c r="PHK221" s="59"/>
      <c r="PHL221" s="59"/>
      <c r="PHM221" s="59"/>
      <c r="PHN221" s="59"/>
      <c r="PHO221" s="59"/>
      <c r="PHP221" s="59"/>
      <c r="PHQ221" s="59"/>
      <c r="PHR221" s="59"/>
      <c r="PHS221" s="59"/>
      <c r="PHT221" s="59"/>
      <c r="PHU221" s="59"/>
      <c r="PHV221" s="59"/>
      <c r="PHW221" s="59"/>
      <c r="PHX221" s="59"/>
      <c r="PHY221" s="59"/>
      <c r="PHZ221" s="59"/>
      <c r="PIA221" s="59"/>
      <c r="PIB221" s="59"/>
      <c r="PIC221" s="59"/>
      <c r="PID221" s="59"/>
      <c r="PIE221" s="59"/>
      <c r="PIF221" s="59"/>
      <c r="PIG221" s="59"/>
      <c r="PIH221" s="59"/>
      <c r="PII221" s="59"/>
      <c r="PIJ221" s="59"/>
      <c r="PIK221" s="59"/>
      <c r="PIL221" s="59"/>
      <c r="PIM221" s="59"/>
      <c r="PIN221" s="59"/>
      <c r="PIO221" s="59"/>
      <c r="PIP221" s="59"/>
      <c r="PIQ221" s="59"/>
      <c r="PIR221" s="59"/>
      <c r="PIS221" s="59"/>
      <c r="PIT221" s="59"/>
      <c r="PIU221" s="59"/>
      <c r="PIV221" s="59"/>
      <c r="PIW221" s="59"/>
      <c r="PIX221" s="59"/>
      <c r="PIY221" s="59"/>
      <c r="PIZ221" s="59"/>
      <c r="PJA221" s="59"/>
      <c r="PJB221" s="59"/>
      <c r="PJC221" s="59"/>
      <c r="PJD221" s="59"/>
      <c r="PJE221" s="59"/>
      <c r="PJF221" s="59"/>
      <c r="PJG221" s="59"/>
      <c r="PJH221" s="59"/>
      <c r="PJI221" s="59"/>
      <c r="PJJ221" s="59"/>
      <c r="PJK221" s="59"/>
      <c r="PJL221" s="59"/>
      <c r="PJM221" s="59"/>
      <c r="PJN221" s="59"/>
      <c r="PJO221" s="59"/>
      <c r="PJP221" s="59"/>
      <c r="PJQ221" s="59"/>
      <c r="PJR221" s="59"/>
      <c r="PJS221" s="59"/>
      <c r="PJT221" s="59"/>
      <c r="PJU221" s="59"/>
      <c r="PJV221" s="59"/>
      <c r="PJW221" s="59"/>
      <c r="PJX221" s="59"/>
      <c r="PJY221" s="59"/>
      <c r="PJZ221" s="59"/>
      <c r="PKA221" s="59"/>
      <c r="PKB221" s="59"/>
      <c r="PKC221" s="59"/>
      <c r="PKD221" s="59"/>
      <c r="PKE221" s="59"/>
      <c r="PKF221" s="59"/>
      <c r="PKG221" s="59"/>
      <c r="PKH221" s="59"/>
      <c r="PKI221" s="59"/>
      <c r="PKJ221" s="59"/>
      <c r="PKK221" s="59"/>
      <c r="PKL221" s="59"/>
      <c r="PKM221" s="59"/>
      <c r="PKN221" s="59"/>
      <c r="PKO221" s="59"/>
      <c r="PKP221" s="59"/>
      <c r="PKQ221" s="59"/>
      <c r="PKR221" s="59"/>
      <c r="PKS221" s="59"/>
      <c r="PKT221" s="59"/>
      <c r="PKU221" s="59"/>
      <c r="PKV221" s="59"/>
      <c r="PKW221" s="59"/>
      <c r="PKX221" s="59"/>
      <c r="PKY221" s="59"/>
      <c r="PKZ221" s="59"/>
      <c r="PLA221" s="59"/>
      <c r="PLB221" s="59"/>
      <c r="PLC221" s="59"/>
      <c r="PLD221" s="59"/>
      <c r="PLE221" s="59"/>
      <c r="PLF221" s="59"/>
      <c r="PLG221" s="59"/>
      <c r="PLH221" s="59"/>
      <c r="PLI221" s="59"/>
      <c r="PLJ221" s="59"/>
      <c r="PLK221" s="59"/>
      <c r="PLL221" s="59"/>
      <c r="PLM221" s="59"/>
      <c r="PLN221" s="59"/>
      <c r="PLO221" s="59"/>
      <c r="PLP221" s="59"/>
      <c r="PLQ221" s="59"/>
      <c r="PLR221" s="59"/>
      <c r="PLS221" s="59"/>
      <c r="PLT221" s="59"/>
      <c r="PLU221" s="59"/>
      <c r="PLV221" s="59"/>
      <c r="PLW221" s="59"/>
      <c r="PLX221" s="59"/>
      <c r="PLY221" s="59"/>
      <c r="PLZ221" s="59"/>
      <c r="PMA221" s="59"/>
      <c r="PMB221" s="59"/>
      <c r="PMC221" s="59"/>
      <c r="PMD221" s="59"/>
      <c r="PME221" s="59"/>
      <c r="PMF221" s="59"/>
      <c r="PMG221" s="59"/>
      <c r="PMH221" s="59"/>
      <c r="PMI221" s="59"/>
      <c r="PMJ221" s="59"/>
      <c r="PMK221" s="59"/>
      <c r="PML221" s="59"/>
      <c r="PMM221" s="59"/>
      <c r="PMN221" s="59"/>
      <c r="PMO221" s="59"/>
      <c r="PMP221" s="59"/>
      <c r="PMQ221" s="59"/>
      <c r="PMR221" s="59"/>
      <c r="PMS221" s="59"/>
      <c r="PMT221" s="59"/>
      <c r="PMU221" s="59"/>
      <c r="PMV221" s="59"/>
      <c r="PMW221" s="59"/>
      <c r="PMX221" s="59"/>
      <c r="PMY221" s="59"/>
      <c r="PMZ221" s="59"/>
      <c r="PNA221" s="59"/>
      <c r="PNB221" s="59"/>
      <c r="PNC221" s="59"/>
      <c r="PND221" s="59"/>
      <c r="PNE221" s="59"/>
      <c r="PNF221" s="59"/>
      <c r="PNG221" s="59"/>
      <c r="PNH221" s="59"/>
      <c r="PNI221" s="59"/>
      <c r="PNJ221" s="59"/>
      <c r="PNK221" s="59"/>
      <c r="PNL221" s="59"/>
      <c r="PNM221" s="59"/>
      <c r="PNN221" s="59"/>
      <c r="PNO221" s="59"/>
      <c r="PNP221" s="59"/>
      <c r="PNQ221" s="59"/>
      <c r="PNR221" s="59"/>
      <c r="PNS221" s="59"/>
      <c r="PNT221" s="59"/>
      <c r="PNU221" s="59"/>
      <c r="PNV221" s="59"/>
      <c r="PNW221" s="59"/>
      <c r="PNX221" s="59"/>
      <c r="PNY221" s="59"/>
      <c r="PNZ221" s="59"/>
      <c r="POA221" s="59"/>
      <c r="POB221" s="59"/>
      <c r="POC221" s="59"/>
      <c r="POD221" s="59"/>
      <c r="POE221" s="59"/>
      <c r="POF221" s="59"/>
      <c r="POG221" s="59"/>
      <c r="POH221" s="59"/>
      <c r="POI221" s="59"/>
      <c r="POJ221" s="59"/>
      <c r="POK221" s="59"/>
      <c r="POL221" s="59"/>
      <c r="POM221" s="59"/>
      <c r="PON221" s="59"/>
      <c r="POO221" s="59"/>
      <c r="POP221" s="59"/>
      <c r="POQ221" s="59"/>
      <c r="POR221" s="59"/>
      <c r="POS221" s="59"/>
      <c r="POT221" s="59"/>
      <c r="POU221" s="59"/>
      <c r="POV221" s="59"/>
      <c r="POW221" s="59"/>
      <c r="POX221" s="59"/>
      <c r="POY221" s="59"/>
      <c r="POZ221" s="59"/>
      <c r="PPA221" s="59"/>
      <c r="PPB221" s="59"/>
      <c r="PPC221" s="59"/>
      <c r="PPD221" s="59"/>
      <c r="PPE221" s="59"/>
      <c r="PPF221" s="59"/>
      <c r="PPG221" s="59"/>
      <c r="PPH221" s="59"/>
      <c r="PPI221" s="59"/>
      <c r="PPJ221" s="59"/>
      <c r="PPK221" s="59"/>
      <c r="PPL221" s="59"/>
      <c r="PPM221" s="59"/>
      <c r="PPN221" s="59"/>
      <c r="PPO221" s="59"/>
      <c r="PPP221" s="59"/>
      <c r="PPQ221" s="59"/>
      <c r="PPR221" s="59"/>
      <c r="PPS221" s="59"/>
      <c r="PPT221" s="59"/>
      <c r="PPU221" s="59"/>
      <c r="PPV221" s="59"/>
      <c r="PPW221" s="59"/>
      <c r="PPX221" s="59"/>
      <c r="PPY221" s="59"/>
      <c r="PPZ221" s="59"/>
      <c r="PQA221" s="59"/>
      <c r="PQB221" s="59"/>
      <c r="PQC221" s="59"/>
      <c r="PQD221" s="59"/>
      <c r="PQE221" s="59"/>
      <c r="PQF221" s="59"/>
      <c r="PQG221" s="59"/>
      <c r="PQH221" s="59"/>
      <c r="PQI221" s="59"/>
      <c r="PQJ221" s="59"/>
      <c r="PQK221" s="59"/>
      <c r="PQL221" s="59"/>
      <c r="PQM221" s="59"/>
      <c r="PQN221" s="59"/>
      <c r="PQO221" s="59"/>
      <c r="PQP221" s="59"/>
      <c r="PQQ221" s="59"/>
      <c r="PQR221" s="59"/>
      <c r="PQS221" s="59"/>
      <c r="PQT221" s="59"/>
      <c r="PQU221" s="59"/>
      <c r="PQV221" s="59"/>
      <c r="PQW221" s="59"/>
      <c r="PQX221" s="59"/>
      <c r="PQY221" s="59"/>
      <c r="PQZ221" s="59"/>
      <c r="PRA221" s="59"/>
      <c r="PRB221" s="59"/>
      <c r="PRC221" s="59"/>
      <c r="PRD221" s="59"/>
      <c r="PRE221" s="59"/>
      <c r="PRF221" s="59"/>
      <c r="PRG221" s="59"/>
      <c r="PRH221" s="59"/>
      <c r="PRI221" s="59"/>
      <c r="PRJ221" s="59"/>
      <c r="PRK221" s="59"/>
      <c r="PRL221" s="59"/>
      <c r="PRM221" s="59"/>
      <c r="PRN221" s="59"/>
      <c r="PRO221" s="59"/>
      <c r="PRP221" s="59"/>
      <c r="PRQ221" s="59"/>
      <c r="PRR221" s="59"/>
      <c r="PRS221" s="59"/>
      <c r="PRT221" s="59"/>
      <c r="PRU221" s="59"/>
      <c r="PRV221" s="59"/>
      <c r="PRW221" s="59"/>
      <c r="PRX221" s="59"/>
      <c r="PRY221" s="59"/>
      <c r="PRZ221" s="59"/>
      <c r="PSA221" s="59"/>
      <c r="PSB221" s="59"/>
      <c r="PSC221" s="59"/>
      <c r="PSD221" s="59"/>
      <c r="PSE221" s="59"/>
      <c r="PSF221" s="59"/>
      <c r="PSG221" s="59"/>
      <c r="PSH221" s="59"/>
      <c r="PSI221" s="59"/>
      <c r="PSJ221" s="59"/>
      <c r="PSK221" s="59"/>
      <c r="PSL221" s="59"/>
      <c r="PSM221" s="59"/>
      <c r="PSN221" s="59"/>
      <c r="PSO221" s="59"/>
      <c r="PSP221" s="59"/>
      <c r="PSQ221" s="59"/>
      <c r="PSR221" s="59"/>
      <c r="PSS221" s="59"/>
      <c r="PST221" s="59"/>
      <c r="PSU221" s="59"/>
      <c r="PSV221" s="59"/>
      <c r="PSW221" s="59"/>
      <c r="PSX221" s="59"/>
      <c r="PSY221" s="59"/>
      <c r="PSZ221" s="59"/>
      <c r="PTA221" s="59"/>
      <c r="PTB221" s="59"/>
      <c r="PTC221" s="59"/>
      <c r="PTD221" s="59"/>
      <c r="PTE221" s="59"/>
      <c r="PTF221" s="59"/>
      <c r="PTG221" s="59"/>
      <c r="PTH221" s="59"/>
      <c r="PTI221" s="59"/>
      <c r="PTJ221" s="59"/>
      <c r="PTK221" s="59"/>
      <c r="PTL221" s="59"/>
      <c r="PTM221" s="59"/>
      <c r="PTN221" s="59"/>
      <c r="PTO221" s="59"/>
      <c r="PTP221" s="59"/>
      <c r="PTQ221" s="59"/>
      <c r="PTR221" s="59"/>
      <c r="PTS221" s="59"/>
      <c r="PTT221" s="59"/>
      <c r="PTU221" s="59"/>
      <c r="PTV221" s="59"/>
      <c r="PTW221" s="59"/>
      <c r="PTX221" s="59"/>
      <c r="PTY221" s="59"/>
      <c r="PTZ221" s="59"/>
      <c r="PUA221" s="59"/>
      <c r="PUB221" s="59"/>
      <c r="PUC221" s="59"/>
      <c r="PUD221" s="59"/>
      <c r="PUE221" s="59"/>
      <c r="PUF221" s="59"/>
      <c r="PUG221" s="59"/>
      <c r="PUH221" s="59"/>
      <c r="PUI221" s="59"/>
      <c r="PUJ221" s="59"/>
      <c r="PUK221" s="59"/>
      <c r="PUL221" s="59"/>
      <c r="PUM221" s="59"/>
      <c r="PUN221" s="59"/>
      <c r="PUO221" s="59"/>
      <c r="PUP221" s="59"/>
      <c r="PUQ221" s="59"/>
      <c r="PUR221" s="59"/>
      <c r="PUS221" s="59"/>
      <c r="PUT221" s="59"/>
      <c r="PUU221" s="59"/>
      <c r="PUV221" s="59"/>
      <c r="PUW221" s="59"/>
      <c r="PUX221" s="59"/>
      <c r="PUY221" s="59"/>
      <c r="PUZ221" s="59"/>
      <c r="PVA221" s="59"/>
      <c r="PVB221" s="59"/>
      <c r="PVC221" s="59"/>
      <c r="PVD221" s="59"/>
      <c r="PVE221" s="59"/>
      <c r="PVF221" s="59"/>
      <c r="PVG221" s="59"/>
      <c r="PVH221" s="59"/>
      <c r="PVI221" s="59"/>
      <c r="PVJ221" s="59"/>
      <c r="PVK221" s="59"/>
      <c r="PVL221" s="59"/>
      <c r="PVM221" s="59"/>
      <c r="PVN221" s="59"/>
      <c r="PVO221" s="59"/>
      <c r="PVP221" s="59"/>
      <c r="PVQ221" s="59"/>
      <c r="PVR221" s="59"/>
      <c r="PVS221" s="59"/>
      <c r="PVT221" s="59"/>
      <c r="PVU221" s="59"/>
      <c r="PVV221" s="59"/>
      <c r="PVW221" s="59"/>
      <c r="PVX221" s="59"/>
      <c r="PVY221" s="59"/>
      <c r="PVZ221" s="59"/>
      <c r="PWA221" s="59"/>
      <c r="PWB221" s="59"/>
      <c r="PWC221" s="59"/>
      <c r="PWD221" s="59"/>
      <c r="PWE221" s="59"/>
      <c r="PWF221" s="59"/>
      <c r="PWG221" s="59"/>
      <c r="PWH221" s="59"/>
      <c r="PWI221" s="59"/>
      <c r="PWJ221" s="59"/>
      <c r="PWK221" s="59"/>
      <c r="PWL221" s="59"/>
      <c r="PWM221" s="59"/>
      <c r="PWN221" s="59"/>
      <c r="PWO221" s="59"/>
      <c r="PWP221" s="59"/>
      <c r="PWQ221" s="59"/>
      <c r="PWR221" s="59"/>
      <c r="PWS221" s="59"/>
      <c r="PWT221" s="59"/>
      <c r="PWU221" s="59"/>
      <c r="PWV221" s="59"/>
      <c r="PWW221" s="59"/>
      <c r="PWX221" s="59"/>
      <c r="PWY221" s="59"/>
      <c r="PWZ221" s="59"/>
      <c r="PXA221" s="59"/>
      <c r="PXB221" s="59"/>
      <c r="PXC221" s="59"/>
      <c r="PXD221" s="59"/>
      <c r="PXE221" s="59"/>
      <c r="PXF221" s="59"/>
      <c r="PXG221" s="59"/>
      <c r="PXH221" s="59"/>
      <c r="PXI221" s="59"/>
      <c r="PXJ221" s="59"/>
      <c r="PXK221" s="59"/>
      <c r="PXL221" s="59"/>
      <c r="PXM221" s="59"/>
      <c r="PXN221" s="59"/>
      <c r="PXO221" s="59"/>
      <c r="PXP221" s="59"/>
      <c r="PXQ221" s="59"/>
      <c r="PXR221" s="59"/>
      <c r="PXS221" s="59"/>
      <c r="PXT221" s="59"/>
      <c r="PXU221" s="59"/>
      <c r="PXV221" s="59"/>
      <c r="PXW221" s="59"/>
      <c r="PXX221" s="59"/>
      <c r="PXY221" s="59"/>
      <c r="PXZ221" s="59"/>
      <c r="PYA221" s="59"/>
      <c r="PYB221" s="59"/>
      <c r="PYC221" s="59"/>
      <c r="PYD221" s="59"/>
      <c r="PYE221" s="59"/>
      <c r="PYF221" s="59"/>
      <c r="PYG221" s="59"/>
      <c r="PYH221" s="59"/>
      <c r="PYI221" s="59"/>
      <c r="PYJ221" s="59"/>
      <c r="PYK221" s="59"/>
      <c r="PYL221" s="59"/>
      <c r="PYM221" s="59"/>
      <c r="PYN221" s="59"/>
      <c r="PYO221" s="59"/>
      <c r="PYP221" s="59"/>
      <c r="PYQ221" s="59"/>
      <c r="PYR221" s="59"/>
      <c r="PYS221" s="59"/>
      <c r="PYT221" s="59"/>
      <c r="PYU221" s="59"/>
      <c r="PYV221" s="59"/>
      <c r="PYW221" s="59"/>
      <c r="PYX221" s="59"/>
      <c r="PYY221" s="59"/>
      <c r="PYZ221" s="59"/>
      <c r="PZA221" s="59"/>
      <c r="PZB221" s="59"/>
      <c r="PZC221" s="59"/>
      <c r="PZD221" s="59"/>
      <c r="PZE221" s="59"/>
      <c r="PZF221" s="59"/>
      <c r="PZG221" s="59"/>
      <c r="PZH221" s="59"/>
      <c r="PZI221" s="59"/>
      <c r="PZJ221" s="59"/>
      <c r="PZK221" s="59"/>
      <c r="PZL221" s="59"/>
      <c r="PZM221" s="59"/>
      <c r="PZN221" s="59"/>
      <c r="PZO221" s="59"/>
      <c r="PZP221" s="59"/>
      <c r="PZQ221" s="59"/>
      <c r="PZR221" s="59"/>
      <c r="PZS221" s="59"/>
      <c r="PZT221" s="59"/>
      <c r="PZU221" s="59"/>
      <c r="PZV221" s="59"/>
      <c r="PZW221" s="59"/>
      <c r="PZX221" s="59"/>
      <c r="PZY221" s="59"/>
      <c r="PZZ221" s="59"/>
      <c r="QAA221" s="59"/>
      <c r="QAB221" s="59"/>
      <c r="QAC221" s="59"/>
      <c r="QAD221" s="59"/>
      <c r="QAE221" s="59"/>
      <c r="QAF221" s="59"/>
      <c r="QAG221" s="59"/>
      <c r="QAH221" s="59"/>
      <c r="QAI221" s="59"/>
      <c r="QAJ221" s="59"/>
      <c r="QAK221" s="59"/>
      <c r="QAL221" s="59"/>
      <c r="QAM221" s="59"/>
      <c r="QAN221" s="59"/>
      <c r="QAO221" s="59"/>
      <c r="QAP221" s="59"/>
      <c r="QAQ221" s="59"/>
      <c r="QAR221" s="59"/>
      <c r="QAS221" s="59"/>
      <c r="QAT221" s="59"/>
      <c r="QAU221" s="59"/>
      <c r="QAV221" s="59"/>
      <c r="QAW221" s="59"/>
      <c r="QAX221" s="59"/>
      <c r="QAY221" s="59"/>
      <c r="QAZ221" s="59"/>
      <c r="QBA221" s="59"/>
      <c r="QBB221" s="59"/>
      <c r="QBC221" s="59"/>
      <c r="QBD221" s="59"/>
      <c r="QBE221" s="59"/>
      <c r="QBF221" s="59"/>
      <c r="QBG221" s="59"/>
      <c r="QBH221" s="59"/>
      <c r="QBI221" s="59"/>
      <c r="QBJ221" s="59"/>
      <c r="QBK221" s="59"/>
      <c r="QBL221" s="59"/>
      <c r="QBM221" s="59"/>
      <c r="QBN221" s="59"/>
      <c r="QBO221" s="59"/>
      <c r="QBP221" s="59"/>
      <c r="QBQ221" s="59"/>
      <c r="QBR221" s="59"/>
      <c r="QBS221" s="59"/>
      <c r="QBT221" s="59"/>
      <c r="QBU221" s="59"/>
      <c r="QBV221" s="59"/>
      <c r="QBW221" s="59"/>
      <c r="QBX221" s="59"/>
      <c r="QBY221" s="59"/>
      <c r="QBZ221" s="59"/>
      <c r="QCA221" s="59"/>
      <c r="QCB221" s="59"/>
      <c r="QCC221" s="59"/>
      <c r="QCD221" s="59"/>
      <c r="QCE221" s="59"/>
      <c r="QCF221" s="59"/>
      <c r="QCG221" s="59"/>
      <c r="QCH221" s="59"/>
      <c r="QCI221" s="59"/>
      <c r="QCJ221" s="59"/>
      <c r="QCK221" s="59"/>
      <c r="QCL221" s="59"/>
      <c r="QCM221" s="59"/>
      <c r="QCN221" s="59"/>
      <c r="QCO221" s="59"/>
      <c r="QCP221" s="59"/>
      <c r="QCQ221" s="59"/>
      <c r="QCR221" s="59"/>
      <c r="QCS221" s="59"/>
      <c r="QCT221" s="59"/>
      <c r="QCU221" s="59"/>
      <c r="QCV221" s="59"/>
      <c r="QCW221" s="59"/>
      <c r="QCX221" s="59"/>
      <c r="QCY221" s="59"/>
      <c r="QCZ221" s="59"/>
      <c r="QDA221" s="59"/>
      <c r="QDB221" s="59"/>
      <c r="QDC221" s="59"/>
      <c r="QDD221" s="59"/>
      <c r="QDE221" s="59"/>
      <c r="QDF221" s="59"/>
      <c r="QDG221" s="59"/>
      <c r="QDH221" s="59"/>
      <c r="QDI221" s="59"/>
      <c r="QDJ221" s="59"/>
      <c r="QDK221" s="59"/>
      <c r="QDL221" s="59"/>
      <c r="QDM221" s="59"/>
      <c r="QDN221" s="59"/>
      <c r="QDO221" s="59"/>
      <c r="QDP221" s="59"/>
      <c r="QDQ221" s="59"/>
      <c r="QDR221" s="59"/>
      <c r="QDS221" s="59"/>
      <c r="QDT221" s="59"/>
      <c r="QDU221" s="59"/>
      <c r="QDV221" s="59"/>
      <c r="QDW221" s="59"/>
      <c r="QDX221" s="59"/>
      <c r="QDY221" s="59"/>
      <c r="QDZ221" s="59"/>
      <c r="QEA221" s="59"/>
      <c r="QEB221" s="59"/>
      <c r="QEC221" s="59"/>
      <c r="QED221" s="59"/>
      <c r="QEE221" s="59"/>
      <c r="QEF221" s="59"/>
      <c r="QEG221" s="59"/>
      <c r="QEH221" s="59"/>
      <c r="QEI221" s="59"/>
      <c r="QEJ221" s="59"/>
      <c r="QEK221" s="59"/>
      <c r="QEL221" s="59"/>
      <c r="QEM221" s="59"/>
      <c r="QEN221" s="59"/>
      <c r="QEO221" s="59"/>
      <c r="QEP221" s="59"/>
      <c r="QEQ221" s="59"/>
      <c r="QER221" s="59"/>
      <c r="QES221" s="59"/>
      <c r="QET221" s="59"/>
      <c r="QEU221" s="59"/>
      <c r="QEV221" s="59"/>
      <c r="QEW221" s="59"/>
      <c r="QEX221" s="59"/>
      <c r="QEY221" s="59"/>
      <c r="QEZ221" s="59"/>
      <c r="QFA221" s="59"/>
      <c r="QFB221" s="59"/>
      <c r="QFC221" s="59"/>
      <c r="QFD221" s="59"/>
      <c r="QFE221" s="59"/>
      <c r="QFF221" s="59"/>
      <c r="QFG221" s="59"/>
      <c r="QFH221" s="59"/>
      <c r="QFI221" s="59"/>
      <c r="QFJ221" s="59"/>
      <c r="QFK221" s="59"/>
      <c r="QFL221" s="59"/>
      <c r="QFM221" s="59"/>
      <c r="QFN221" s="59"/>
      <c r="QFO221" s="59"/>
      <c r="QFP221" s="59"/>
      <c r="QFQ221" s="59"/>
      <c r="QFR221" s="59"/>
      <c r="QFS221" s="59"/>
      <c r="QFT221" s="59"/>
      <c r="QFU221" s="59"/>
      <c r="QFV221" s="59"/>
      <c r="QFW221" s="59"/>
      <c r="QFX221" s="59"/>
      <c r="QFY221" s="59"/>
      <c r="QFZ221" s="59"/>
      <c r="QGA221" s="59"/>
      <c r="QGB221" s="59"/>
      <c r="QGC221" s="59"/>
      <c r="QGD221" s="59"/>
      <c r="QGE221" s="59"/>
      <c r="QGF221" s="59"/>
      <c r="QGG221" s="59"/>
      <c r="QGH221" s="59"/>
      <c r="QGI221" s="59"/>
      <c r="QGJ221" s="59"/>
      <c r="QGK221" s="59"/>
      <c r="QGL221" s="59"/>
      <c r="QGM221" s="59"/>
      <c r="QGN221" s="59"/>
      <c r="QGO221" s="59"/>
      <c r="QGP221" s="59"/>
      <c r="QGQ221" s="59"/>
      <c r="QGR221" s="59"/>
      <c r="QGS221" s="59"/>
      <c r="QGT221" s="59"/>
      <c r="QGU221" s="59"/>
      <c r="QGV221" s="59"/>
      <c r="QGW221" s="59"/>
      <c r="QGX221" s="59"/>
      <c r="QGY221" s="59"/>
      <c r="QGZ221" s="59"/>
      <c r="QHA221" s="59"/>
      <c r="QHB221" s="59"/>
      <c r="QHC221" s="59"/>
      <c r="QHD221" s="59"/>
      <c r="QHE221" s="59"/>
      <c r="QHF221" s="59"/>
      <c r="QHG221" s="59"/>
      <c r="QHH221" s="59"/>
      <c r="QHI221" s="59"/>
      <c r="QHJ221" s="59"/>
      <c r="QHK221" s="59"/>
      <c r="QHL221" s="59"/>
      <c r="QHM221" s="59"/>
      <c r="QHN221" s="59"/>
      <c r="QHO221" s="59"/>
      <c r="QHP221" s="59"/>
      <c r="QHQ221" s="59"/>
      <c r="QHR221" s="59"/>
      <c r="QHS221" s="59"/>
      <c r="QHT221" s="59"/>
      <c r="QHU221" s="59"/>
      <c r="QHV221" s="59"/>
      <c r="QHW221" s="59"/>
      <c r="QHX221" s="59"/>
      <c r="QHY221" s="59"/>
      <c r="QHZ221" s="59"/>
      <c r="QIA221" s="59"/>
      <c r="QIB221" s="59"/>
      <c r="QIC221" s="59"/>
      <c r="QID221" s="59"/>
      <c r="QIE221" s="59"/>
      <c r="QIF221" s="59"/>
      <c r="QIG221" s="59"/>
      <c r="QIH221" s="59"/>
      <c r="QII221" s="59"/>
      <c r="QIJ221" s="59"/>
      <c r="QIK221" s="59"/>
      <c r="QIL221" s="59"/>
      <c r="QIM221" s="59"/>
      <c r="QIN221" s="59"/>
      <c r="QIO221" s="59"/>
      <c r="QIP221" s="59"/>
      <c r="QIQ221" s="59"/>
      <c r="QIR221" s="59"/>
      <c r="QIS221" s="59"/>
      <c r="QIT221" s="59"/>
      <c r="QIU221" s="59"/>
      <c r="QIV221" s="59"/>
      <c r="QIW221" s="59"/>
      <c r="QIX221" s="59"/>
      <c r="QIY221" s="59"/>
      <c r="QIZ221" s="59"/>
      <c r="QJA221" s="59"/>
      <c r="QJB221" s="59"/>
      <c r="QJC221" s="59"/>
      <c r="QJD221" s="59"/>
      <c r="QJE221" s="59"/>
      <c r="QJF221" s="59"/>
      <c r="QJG221" s="59"/>
      <c r="QJH221" s="59"/>
      <c r="QJI221" s="59"/>
      <c r="QJJ221" s="59"/>
      <c r="QJK221" s="59"/>
      <c r="QJL221" s="59"/>
      <c r="QJM221" s="59"/>
      <c r="QJN221" s="59"/>
      <c r="QJO221" s="59"/>
      <c r="QJP221" s="59"/>
      <c r="QJQ221" s="59"/>
      <c r="QJR221" s="59"/>
      <c r="QJS221" s="59"/>
      <c r="QJT221" s="59"/>
      <c r="QJU221" s="59"/>
      <c r="QJV221" s="59"/>
      <c r="QJW221" s="59"/>
      <c r="QJX221" s="59"/>
      <c r="QJY221" s="59"/>
      <c r="QJZ221" s="59"/>
      <c r="QKA221" s="59"/>
      <c r="QKB221" s="59"/>
      <c r="QKC221" s="59"/>
      <c r="QKD221" s="59"/>
      <c r="QKE221" s="59"/>
      <c r="QKF221" s="59"/>
      <c r="QKG221" s="59"/>
      <c r="QKH221" s="59"/>
      <c r="QKI221" s="59"/>
      <c r="QKJ221" s="59"/>
      <c r="QKK221" s="59"/>
      <c r="QKL221" s="59"/>
      <c r="QKM221" s="59"/>
      <c r="QKN221" s="59"/>
      <c r="QKO221" s="59"/>
      <c r="QKP221" s="59"/>
      <c r="QKQ221" s="59"/>
      <c r="QKR221" s="59"/>
      <c r="QKS221" s="59"/>
      <c r="QKT221" s="59"/>
      <c r="QKU221" s="59"/>
      <c r="QKV221" s="59"/>
      <c r="QKW221" s="59"/>
      <c r="QKX221" s="59"/>
      <c r="QKY221" s="59"/>
      <c r="QKZ221" s="59"/>
      <c r="QLA221" s="59"/>
      <c r="QLB221" s="59"/>
      <c r="QLC221" s="59"/>
      <c r="QLD221" s="59"/>
      <c r="QLE221" s="59"/>
      <c r="QLF221" s="59"/>
      <c r="QLG221" s="59"/>
      <c r="QLH221" s="59"/>
      <c r="QLI221" s="59"/>
      <c r="QLJ221" s="59"/>
      <c r="QLK221" s="59"/>
      <c r="QLL221" s="59"/>
      <c r="QLM221" s="59"/>
      <c r="QLN221" s="59"/>
      <c r="QLO221" s="59"/>
      <c r="QLP221" s="59"/>
      <c r="QLQ221" s="59"/>
      <c r="QLR221" s="59"/>
      <c r="QLS221" s="59"/>
      <c r="QLT221" s="59"/>
      <c r="QLU221" s="59"/>
      <c r="QLV221" s="59"/>
      <c r="QLW221" s="59"/>
      <c r="QLX221" s="59"/>
      <c r="QLY221" s="59"/>
      <c r="QLZ221" s="59"/>
      <c r="QMA221" s="59"/>
      <c r="QMB221" s="59"/>
      <c r="QMC221" s="59"/>
      <c r="QMD221" s="59"/>
      <c r="QME221" s="59"/>
      <c r="QMF221" s="59"/>
      <c r="QMG221" s="59"/>
      <c r="QMH221" s="59"/>
      <c r="QMI221" s="59"/>
      <c r="QMJ221" s="59"/>
      <c r="QMK221" s="59"/>
      <c r="QML221" s="59"/>
      <c r="QMM221" s="59"/>
      <c r="QMN221" s="59"/>
      <c r="QMO221" s="59"/>
      <c r="QMP221" s="59"/>
      <c r="QMQ221" s="59"/>
      <c r="QMR221" s="59"/>
      <c r="QMS221" s="59"/>
      <c r="QMT221" s="59"/>
      <c r="QMU221" s="59"/>
      <c r="QMV221" s="59"/>
      <c r="QMW221" s="59"/>
      <c r="QMX221" s="59"/>
      <c r="QMY221" s="59"/>
      <c r="QMZ221" s="59"/>
      <c r="QNA221" s="59"/>
      <c r="QNB221" s="59"/>
      <c r="QNC221" s="59"/>
      <c r="QND221" s="59"/>
      <c r="QNE221" s="59"/>
      <c r="QNF221" s="59"/>
      <c r="QNG221" s="59"/>
      <c r="QNH221" s="59"/>
      <c r="QNI221" s="59"/>
      <c r="QNJ221" s="59"/>
      <c r="QNK221" s="59"/>
      <c r="QNL221" s="59"/>
      <c r="QNM221" s="59"/>
      <c r="QNN221" s="59"/>
      <c r="QNO221" s="59"/>
      <c r="QNP221" s="59"/>
      <c r="QNQ221" s="59"/>
      <c r="QNR221" s="59"/>
      <c r="QNS221" s="59"/>
      <c r="QNT221" s="59"/>
      <c r="QNU221" s="59"/>
      <c r="QNV221" s="59"/>
      <c r="QNW221" s="59"/>
      <c r="QNX221" s="59"/>
      <c r="QNY221" s="59"/>
      <c r="QNZ221" s="59"/>
      <c r="QOA221" s="59"/>
      <c r="QOB221" s="59"/>
      <c r="QOC221" s="59"/>
      <c r="QOD221" s="59"/>
      <c r="QOE221" s="59"/>
      <c r="QOF221" s="59"/>
      <c r="QOG221" s="59"/>
      <c r="QOH221" s="59"/>
      <c r="QOI221" s="59"/>
      <c r="QOJ221" s="59"/>
      <c r="QOK221" s="59"/>
      <c r="QOL221" s="59"/>
      <c r="QOM221" s="59"/>
      <c r="QON221" s="59"/>
      <c r="QOO221" s="59"/>
      <c r="QOP221" s="59"/>
      <c r="QOQ221" s="59"/>
      <c r="QOR221" s="59"/>
      <c r="QOS221" s="59"/>
      <c r="QOT221" s="59"/>
      <c r="QOU221" s="59"/>
      <c r="QOV221" s="59"/>
      <c r="QOW221" s="59"/>
      <c r="QOX221" s="59"/>
      <c r="QOY221" s="59"/>
      <c r="QOZ221" s="59"/>
      <c r="QPA221" s="59"/>
      <c r="QPB221" s="59"/>
      <c r="QPC221" s="59"/>
      <c r="QPD221" s="59"/>
      <c r="QPE221" s="59"/>
      <c r="QPF221" s="59"/>
      <c r="QPG221" s="59"/>
      <c r="QPH221" s="59"/>
      <c r="QPI221" s="59"/>
      <c r="QPJ221" s="59"/>
      <c r="QPK221" s="59"/>
      <c r="QPL221" s="59"/>
      <c r="QPM221" s="59"/>
      <c r="QPN221" s="59"/>
      <c r="QPO221" s="59"/>
      <c r="QPP221" s="59"/>
      <c r="QPQ221" s="59"/>
      <c r="QPR221" s="59"/>
      <c r="QPS221" s="59"/>
      <c r="QPT221" s="59"/>
      <c r="QPU221" s="59"/>
      <c r="QPV221" s="59"/>
      <c r="QPW221" s="59"/>
      <c r="QPX221" s="59"/>
      <c r="QPY221" s="59"/>
      <c r="QPZ221" s="59"/>
      <c r="QQA221" s="59"/>
      <c r="QQB221" s="59"/>
      <c r="QQC221" s="59"/>
      <c r="QQD221" s="59"/>
      <c r="QQE221" s="59"/>
      <c r="QQF221" s="59"/>
      <c r="QQG221" s="59"/>
      <c r="QQH221" s="59"/>
      <c r="QQI221" s="59"/>
      <c r="QQJ221" s="59"/>
      <c r="QQK221" s="59"/>
      <c r="QQL221" s="59"/>
      <c r="QQM221" s="59"/>
      <c r="QQN221" s="59"/>
      <c r="QQO221" s="59"/>
      <c r="QQP221" s="59"/>
      <c r="QQQ221" s="59"/>
      <c r="QQR221" s="59"/>
      <c r="QQS221" s="59"/>
      <c r="QQT221" s="59"/>
      <c r="QQU221" s="59"/>
      <c r="QQV221" s="59"/>
      <c r="QQW221" s="59"/>
      <c r="QQX221" s="59"/>
      <c r="QQY221" s="59"/>
      <c r="QQZ221" s="59"/>
      <c r="QRA221" s="59"/>
      <c r="QRB221" s="59"/>
      <c r="QRC221" s="59"/>
      <c r="QRD221" s="59"/>
      <c r="QRE221" s="59"/>
      <c r="QRF221" s="59"/>
      <c r="QRG221" s="59"/>
      <c r="QRH221" s="59"/>
      <c r="QRI221" s="59"/>
      <c r="QRJ221" s="59"/>
      <c r="QRK221" s="59"/>
      <c r="QRL221" s="59"/>
      <c r="QRM221" s="59"/>
      <c r="QRN221" s="59"/>
      <c r="QRO221" s="59"/>
      <c r="QRP221" s="59"/>
      <c r="QRQ221" s="59"/>
      <c r="QRR221" s="59"/>
      <c r="QRS221" s="59"/>
      <c r="QRT221" s="59"/>
      <c r="QRU221" s="59"/>
      <c r="QRV221" s="59"/>
      <c r="QRW221" s="59"/>
      <c r="QRX221" s="59"/>
      <c r="QRY221" s="59"/>
      <c r="QRZ221" s="59"/>
      <c r="QSA221" s="59"/>
      <c r="QSB221" s="59"/>
      <c r="QSC221" s="59"/>
      <c r="QSD221" s="59"/>
      <c r="QSE221" s="59"/>
      <c r="QSF221" s="59"/>
      <c r="QSG221" s="59"/>
      <c r="QSH221" s="59"/>
      <c r="QSI221" s="59"/>
      <c r="QSJ221" s="59"/>
      <c r="QSK221" s="59"/>
      <c r="QSL221" s="59"/>
      <c r="QSM221" s="59"/>
      <c r="QSN221" s="59"/>
      <c r="QSO221" s="59"/>
      <c r="QSP221" s="59"/>
      <c r="QSQ221" s="59"/>
      <c r="QSR221" s="59"/>
      <c r="QSS221" s="59"/>
      <c r="QST221" s="59"/>
      <c r="QSU221" s="59"/>
      <c r="QSV221" s="59"/>
      <c r="QSW221" s="59"/>
      <c r="QSX221" s="59"/>
      <c r="QSY221" s="59"/>
      <c r="QSZ221" s="59"/>
      <c r="QTA221" s="59"/>
      <c r="QTB221" s="59"/>
      <c r="QTC221" s="59"/>
      <c r="QTD221" s="59"/>
      <c r="QTE221" s="59"/>
      <c r="QTF221" s="59"/>
      <c r="QTG221" s="59"/>
      <c r="QTH221" s="59"/>
      <c r="QTI221" s="59"/>
      <c r="QTJ221" s="59"/>
      <c r="QTK221" s="59"/>
      <c r="QTL221" s="59"/>
      <c r="QTM221" s="59"/>
      <c r="QTN221" s="59"/>
      <c r="QTO221" s="59"/>
      <c r="QTP221" s="59"/>
      <c r="QTQ221" s="59"/>
      <c r="QTR221" s="59"/>
      <c r="QTS221" s="59"/>
      <c r="QTT221" s="59"/>
      <c r="QTU221" s="59"/>
      <c r="QTV221" s="59"/>
      <c r="QTW221" s="59"/>
      <c r="QTX221" s="59"/>
      <c r="QTY221" s="59"/>
      <c r="QTZ221" s="59"/>
      <c r="QUA221" s="59"/>
      <c r="QUB221" s="59"/>
      <c r="QUC221" s="59"/>
      <c r="QUD221" s="59"/>
      <c r="QUE221" s="59"/>
      <c r="QUF221" s="59"/>
      <c r="QUG221" s="59"/>
      <c r="QUH221" s="59"/>
      <c r="QUI221" s="59"/>
      <c r="QUJ221" s="59"/>
      <c r="QUK221" s="59"/>
      <c r="QUL221" s="59"/>
      <c r="QUM221" s="59"/>
      <c r="QUN221" s="59"/>
      <c r="QUO221" s="59"/>
      <c r="QUP221" s="59"/>
      <c r="QUQ221" s="59"/>
      <c r="QUR221" s="59"/>
      <c r="QUS221" s="59"/>
      <c r="QUT221" s="59"/>
      <c r="QUU221" s="59"/>
      <c r="QUV221" s="59"/>
      <c r="QUW221" s="59"/>
      <c r="QUX221" s="59"/>
      <c r="QUY221" s="59"/>
      <c r="QUZ221" s="59"/>
      <c r="QVA221" s="59"/>
      <c r="QVB221" s="59"/>
      <c r="QVC221" s="59"/>
      <c r="QVD221" s="59"/>
      <c r="QVE221" s="59"/>
      <c r="QVF221" s="59"/>
      <c r="QVG221" s="59"/>
      <c r="QVH221" s="59"/>
      <c r="QVI221" s="59"/>
      <c r="QVJ221" s="59"/>
      <c r="QVK221" s="59"/>
      <c r="QVL221" s="59"/>
      <c r="QVM221" s="59"/>
      <c r="QVN221" s="59"/>
      <c r="QVO221" s="59"/>
      <c r="QVP221" s="59"/>
      <c r="QVQ221" s="59"/>
      <c r="QVR221" s="59"/>
      <c r="QVS221" s="59"/>
      <c r="QVT221" s="59"/>
      <c r="QVU221" s="59"/>
      <c r="QVV221" s="59"/>
      <c r="QVW221" s="59"/>
      <c r="QVX221" s="59"/>
      <c r="QVY221" s="59"/>
      <c r="QVZ221" s="59"/>
      <c r="QWA221" s="59"/>
      <c r="QWB221" s="59"/>
      <c r="QWC221" s="59"/>
      <c r="QWD221" s="59"/>
      <c r="QWE221" s="59"/>
      <c r="QWF221" s="59"/>
      <c r="QWG221" s="59"/>
      <c r="QWH221" s="59"/>
      <c r="QWI221" s="59"/>
      <c r="QWJ221" s="59"/>
      <c r="QWK221" s="59"/>
      <c r="QWL221" s="59"/>
      <c r="QWM221" s="59"/>
      <c r="QWN221" s="59"/>
      <c r="QWO221" s="59"/>
      <c r="QWP221" s="59"/>
      <c r="QWQ221" s="59"/>
      <c r="QWR221" s="59"/>
      <c r="QWS221" s="59"/>
      <c r="QWT221" s="59"/>
      <c r="QWU221" s="59"/>
      <c r="QWV221" s="59"/>
      <c r="QWW221" s="59"/>
      <c r="QWX221" s="59"/>
      <c r="QWY221" s="59"/>
      <c r="QWZ221" s="59"/>
      <c r="QXA221" s="59"/>
      <c r="QXB221" s="59"/>
      <c r="QXC221" s="59"/>
      <c r="QXD221" s="59"/>
      <c r="QXE221" s="59"/>
      <c r="QXF221" s="59"/>
      <c r="QXG221" s="59"/>
      <c r="QXH221" s="59"/>
      <c r="QXI221" s="59"/>
      <c r="QXJ221" s="59"/>
      <c r="QXK221" s="59"/>
      <c r="QXL221" s="59"/>
      <c r="QXM221" s="59"/>
      <c r="QXN221" s="59"/>
      <c r="QXO221" s="59"/>
      <c r="QXP221" s="59"/>
      <c r="QXQ221" s="59"/>
      <c r="QXR221" s="59"/>
      <c r="QXS221" s="59"/>
      <c r="QXT221" s="59"/>
      <c r="QXU221" s="59"/>
      <c r="QXV221" s="59"/>
      <c r="QXW221" s="59"/>
      <c r="QXX221" s="59"/>
      <c r="QXY221" s="59"/>
      <c r="QXZ221" s="59"/>
      <c r="QYA221" s="59"/>
      <c r="QYB221" s="59"/>
      <c r="QYC221" s="59"/>
      <c r="QYD221" s="59"/>
      <c r="QYE221" s="59"/>
      <c r="QYF221" s="59"/>
      <c r="QYG221" s="59"/>
      <c r="QYH221" s="59"/>
      <c r="QYI221" s="59"/>
      <c r="QYJ221" s="59"/>
      <c r="QYK221" s="59"/>
      <c r="QYL221" s="59"/>
      <c r="QYM221" s="59"/>
      <c r="QYN221" s="59"/>
      <c r="QYO221" s="59"/>
      <c r="QYP221" s="59"/>
      <c r="QYQ221" s="59"/>
      <c r="QYR221" s="59"/>
      <c r="QYS221" s="59"/>
      <c r="QYT221" s="59"/>
      <c r="QYU221" s="59"/>
      <c r="QYV221" s="59"/>
      <c r="QYW221" s="59"/>
      <c r="QYX221" s="59"/>
      <c r="QYY221" s="59"/>
      <c r="QYZ221" s="59"/>
      <c r="QZA221" s="59"/>
      <c r="QZB221" s="59"/>
      <c r="QZC221" s="59"/>
      <c r="QZD221" s="59"/>
      <c r="QZE221" s="59"/>
      <c r="QZF221" s="59"/>
      <c r="QZG221" s="59"/>
      <c r="QZH221" s="59"/>
      <c r="QZI221" s="59"/>
      <c r="QZJ221" s="59"/>
      <c r="QZK221" s="59"/>
      <c r="QZL221" s="59"/>
      <c r="QZM221" s="59"/>
      <c r="QZN221" s="59"/>
      <c r="QZO221" s="59"/>
      <c r="QZP221" s="59"/>
      <c r="QZQ221" s="59"/>
      <c r="QZR221" s="59"/>
      <c r="QZS221" s="59"/>
      <c r="QZT221" s="59"/>
      <c r="QZU221" s="59"/>
      <c r="QZV221" s="59"/>
      <c r="QZW221" s="59"/>
      <c r="QZX221" s="59"/>
      <c r="QZY221" s="59"/>
      <c r="QZZ221" s="59"/>
      <c r="RAA221" s="59"/>
      <c r="RAB221" s="59"/>
      <c r="RAC221" s="59"/>
      <c r="RAD221" s="59"/>
      <c r="RAE221" s="59"/>
      <c r="RAF221" s="59"/>
      <c r="RAG221" s="59"/>
      <c r="RAH221" s="59"/>
      <c r="RAI221" s="59"/>
      <c r="RAJ221" s="59"/>
      <c r="RAK221" s="59"/>
      <c r="RAL221" s="59"/>
      <c r="RAM221" s="59"/>
      <c r="RAN221" s="59"/>
      <c r="RAO221" s="59"/>
      <c r="RAP221" s="59"/>
      <c r="RAQ221" s="59"/>
      <c r="RAR221" s="59"/>
      <c r="RAS221" s="59"/>
      <c r="RAT221" s="59"/>
      <c r="RAU221" s="59"/>
      <c r="RAV221" s="59"/>
      <c r="RAW221" s="59"/>
      <c r="RAX221" s="59"/>
      <c r="RAY221" s="59"/>
      <c r="RAZ221" s="59"/>
      <c r="RBA221" s="59"/>
      <c r="RBB221" s="59"/>
      <c r="RBC221" s="59"/>
      <c r="RBD221" s="59"/>
      <c r="RBE221" s="59"/>
      <c r="RBF221" s="59"/>
      <c r="RBG221" s="59"/>
      <c r="RBH221" s="59"/>
      <c r="RBI221" s="59"/>
      <c r="RBJ221" s="59"/>
      <c r="RBK221" s="59"/>
      <c r="RBL221" s="59"/>
      <c r="RBM221" s="59"/>
      <c r="RBN221" s="59"/>
      <c r="RBO221" s="59"/>
      <c r="RBP221" s="59"/>
      <c r="RBQ221" s="59"/>
      <c r="RBR221" s="59"/>
      <c r="RBS221" s="59"/>
      <c r="RBT221" s="59"/>
      <c r="RBU221" s="59"/>
      <c r="RBV221" s="59"/>
      <c r="RBW221" s="59"/>
      <c r="RBX221" s="59"/>
      <c r="RBY221" s="59"/>
      <c r="RBZ221" s="59"/>
      <c r="RCA221" s="59"/>
      <c r="RCB221" s="59"/>
      <c r="RCC221" s="59"/>
      <c r="RCD221" s="59"/>
      <c r="RCE221" s="59"/>
      <c r="RCF221" s="59"/>
      <c r="RCG221" s="59"/>
      <c r="RCH221" s="59"/>
      <c r="RCI221" s="59"/>
      <c r="RCJ221" s="59"/>
      <c r="RCK221" s="59"/>
      <c r="RCL221" s="59"/>
      <c r="RCM221" s="59"/>
      <c r="RCN221" s="59"/>
      <c r="RCO221" s="59"/>
      <c r="RCP221" s="59"/>
      <c r="RCQ221" s="59"/>
      <c r="RCR221" s="59"/>
      <c r="RCS221" s="59"/>
      <c r="RCT221" s="59"/>
      <c r="RCU221" s="59"/>
      <c r="RCV221" s="59"/>
      <c r="RCW221" s="59"/>
      <c r="RCX221" s="59"/>
      <c r="RCY221" s="59"/>
      <c r="RCZ221" s="59"/>
      <c r="RDA221" s="59"/>
      <c r="RDB221" s="59"/>
      <c r="RDC221" s="59"/>
      <c r="RDD221" s="59"/>
      <c r="RDE221" s="59"/>
      <c r="RDF221" s="59"/>
      <c r="RDG221" s="59"/>
      <c r="RDH221" s="59"/>
      <c r="RDI221" s="59"/>
      <c r="RDJ221" s="59"/>
      <c r="RDK221" s="59"/>
      <c r="RDL221" s="59"/>
      <c r="RDM221" s="59"/>
      <c r="RDN221" s="59"/>
      <c r="RDO221" s="59"/>
      <c r="RDP221" s="59"/>
      <c r="RDQ221" s="59"/>
      <c r="RDR221" s="59"/>
      <c r="RDS221" s="59"/>
      <c r="RDT221" s="59"/>
      <c r="RDU221" s="59"/>
      <c r="RDV221" s="59"/>
      <c r="RDW221" s="59"/>
      <c r="RDX221" s="59"/>
      <c r="RDY221" s="59"/>
      <c r="RDZ221" s="59"/>
      <c r="REA221" s="59"/>
      <c r="REB221" s="59"/>
      <c r="REC221" s="59"/>
      <c r="RED221" s="59"/>
      <c r="REE221" s="59"/>
      <c r="REF221" s="59"/>
      <c r="REG221" s="59"/>
      <c r="REH221" s="59"/>
      <c r="REI221" s="59"/>
      <c r="REJ221" s="59"/>
      <c r="REK221" s="59"/>
      <c r="REL221" s="59"/>
      <c r="REM221" s="59"/>
      <c r="REN221" s="59"/>
      <c r="REO221" s="59"/>
      <c r="REP221" s="59"/>
      <c r="REQ221" s="59"/>
      <c r="RER221" s="59"/>
      <c r="RES221" s="59"/>
      <c r="RET221" s="59"/>
      <c r="REU221" s="59"/>
      <c r="REV221" s="59"/>
      <c r="REW221" s="59"/>
      <c r="REX221" s="59"/>
      <c r="REY221" s="59"/>
      <c r="REZ221" s="59"/>
      <c r="RFA221" s="59"/>
      <c r="RFB221" s="59"/>
      <c r="RFC221" s="59"/>
      <c r="RFD221" s="59"/>
      <c r="RFE221" s="59"/>
      <c r="RFF221" s="59"/>
      <c r="RFG221" s="59"/>
      <c r="RFH221" s="59"/>
      <c r="RFI221" s="59"/>
      <c r="RFJ221" s="59"/>
      <c r="RFK221" s="59"/>
      <c r="RFL221" s="59"/>
      <c r="RFM221" s="59"/>
      <c r="RFN221" s="59"/>
      <c r="RFO221" s="59"/>
      <c r="RFP221" s="59"/>
      <c r="RFQ221" s="59"/>
      <c r="RFR221" s="59"/>
      <c r="RFS221" s="59"/>
      <c r="RFT221" s="59"/>
      <c r="RFU221" s="59"/>
      <c r="RFV221" s="59"/>
      <c r="RFW221" s="59"/>
      <c r="RFX221" s="59"/>
      <c r="RFY221" s="59"/>
      <c r="RFZ221" s="59"/>
      <c r="RGA221" s="59"/>
      <c r="RGB221" s="59"/>
      <c r="RGC221" s="59"/>
      <c r="RGD221" s="59"/>
      <c r="RGE221" s="59"/>
      <c r="RGF221" s="59"/>
      <c r="RGG221" s="59"/>
      <c r="RGH221" s="59"/>
      <c r="RGI221" s="59"/>
      <c r="RGJ221" s="59"/>
      <c r="RGK221" s="59"/>
      <c r="RGL221" s="59"/>
      <c r="RGM221" s="59"/>
      <c r="RGN221" s="59"/>
      <c r="RGO221" s="59"/>
      <c r="RGP221" s="59"/>
      <c r="RGQ221" s="59"/>
      <c r="RGR221" s="59"/>
      <c r="RGS221" s="59"/>
      <c r="RGT221" s="59"/>
      <c r="RGU221" s="59"/>
      <c r="RGV221" s="59"/>
      <c r="RGW221" s="59"/>
      <c r="RGX221" s="59"/>
      <c r="RGY221" s="59"/>
      <c r="RGZ221" s="59"/>
      <c r="RHA221" s="59"/>
      <c r="RHB221" s="59"/>
      <c r="RHC221" s="59"/>
      <c r="RHD221" s="59"/>
      <c r="RHE221" s="59"/>
      <c r="RHF221" s="59"/>
      <c r="RHG221" s="59"/>
      <c r="RHH221" s="59"/>
      <c r="RHI221" s="59"/>
      <c r="RHJ221" s="59"/>
      <c r="RHK221" s="59"/>
      <c r="RHL221" s="59"/>
      <c r="RHM221" s="59"/>
      <c r="RHN221" s="59"/>
      <c r="RHO221" s="59"/>
      <c r="RHP221" s="59"/>
      <c r="RHQ221" s="59"/>
      <c r="RHR221" s="59"/>
      <c r="RHS221" s="59"/>
      <c r="RHT221" s="59"/>
      <c r="RHU221" s="59"/>
      <c r="RHV221" s="59"/>
      <c r="RHW221" s="59"/>
      <c r="RHX221" s="59"/>
      <c r="RHY221" s="59"/>
      <c r="RHZ221" s="59"/>
      <c r="RIA221" s="59"/>
      <c r="RIB221" s="59"/>
      <c r="RIC221" s="59"/>
      <c r="RID221" s="59"/>
      <c r="RIE221" s="59"/>
      <c r="RIF221" s="59"/>
      <c r="RIG221" s="59"/>
      <c r="RIH221" s="59"/>
      <c r="RII221" s="59"/>
      <c r="RIJ221" s="59"/>
      <c r="RIK221" s="59"/>
      <c r="RIL221" s="59"/>
      <c r="RIM221" s="59"/>
      <c r="RIN221" s="59"/>
      <c r="RIO221" s="59"/>
      <c r="RIP221" s="59"/>
      <c r="RIQ221" s="59"/>
      <c r="RIR221" s="59"/>
      <c r="RIS221" s="59"/>
      <c r="RIT221" s="59"/>
      <c r="RIU221" s="59"/>
      <c r="RIV221" s="59"/>
      <c r="RIW221" s="59"/>
      <c r="RIX221" s="59"/>
      <c r="RIY221" s="59"/>
      <c r="RIZ221" s="59"/>
      <c r="RJA221" s="59"/>
      <c r="RJB221" s="59"/>
      <c r="RJC221" s="59"/>
      <c r="RJD221" s="59"/>
      <c r="RJE221" s="59"/>
      <c r="RJF221" s="59"/>
      <c r="RJG221" s="59"/>
      <c r="RJH221" s="59"/>
      <c r="RJI221" s="59"/>
      <c r="RJJ221" s="59"/>
      <c r="RJK221" s="59"/>
      <c r="RJL221" s="59"/>
      <c r="RJM221" s="59"/>
      <c r="RJN221" s="59"/>
      <c r="RJO221" s="59"/>
      <c r="RJP221" s="59"/>
      <c r="RJQ221" s="59"/>
      <c r="RJR221" s="59"/>
      <c r="RJS221" s="59"/>
      <c r="RJT221" s="59"/>
      <c r="RJU221" s="59"/>
      <c r="RJV221" s="59"/>
      <c r="RJW221" s="59"/>
      <c r="RJX221" s="59"/>
      <c r="RJY221" s="59"/>
      <c r="RJZ221" s="59"/>
      <c r="RKA221" s="59"/>
      <c r="RKB221" s="59"/>
      <c r="RKC221" s="59"/>
      <c r="RKD221" s="59"/>
      <c r="RKE221" s="59"/>
      <c r="RKF221" s="59"/>
      <c r="RKG221" s="59"/>
      <c r="RKH221" s="59"/>
      <c r="RKI221" s="59"/>
      <c r="RKJ221" s="59"/>
      <c r="RKK221" s="59"/>
      <c r="RKL221" s="59"/>
      <c r="RKM221" s="59"/>
      <c r="RKN221" s="59"/>
      <c r="RKO221" s="59"/>
      <c r="RKP221" s="59"/>
      <c r="RKQ221" s="59"/>
      <c r="RKR221" s="59"/>
      <c r="RKS221" s="59"/>
      <c r="RKT221" s="59"/>
      <c r="RKU221" s="59"/>
      <c r="RKV221" s="59"/>
      <c r="RKW221" s="59"/>
      <c r="RKX221" s="59"/>
      <c r="RKY221" s="59"/>
      <c r="RKZ221" s="59"/>
      <c r="RLA221" s="59"/>
      <c r="RLB221" s="59"/>
      <c r="RLC221" s="59"/>
      <c r="RLD221" s="59"/>
      <c r="RLE221" s="59"/>
      <c r="RLF221" s="59"/>
      <c r="RLG221" s="59"/>
      <c r="RLH221" s="59"/>
      <c r="RLI221" s="59"/>
      <c r="RLJ221" s="59"/>
      <c r="RLK221" s="59"/>
      <c r="RLL221" s="59"/>
      <c r="RLM221" s="59"/>
      <c r="RLN221" s="59"/>
      <c r="RLO221" s="59"/>
      <c r="RLP221" s="59"/>
      <c r="RLQ221" s="59"/>
      <c r="RLR221" s="59"/>
      <c r="RLS221" s="59"/>
      <c r="RLT221" s="59"/>
      <c r="RLU221" s="59"/>
      <c r="RLV221" s="59"/>
      <c r="RLW221" s="59"/>
      <c r="RLX221" s="59"/>
      <c r="RLY221" s="59"/>
      <c r="RLZ221" s="59"/>
      <c r="RMA221" s="59"/>
      <c r="RMB221" s="59"/>
      <c r="RMC221" s="59"/>
      <c r="RMD221" s="59"/>
      <c r="RME221" s="59"/>
      <c r="RMF221" s="59"/>
      <c r="RMG221" s="59"/>
      <c r="RMH221" s="59"/>
      <c r="RMI221" s="59"/>
      <c r="RMJ221" s="59"/>
      <c r="RMK221" s="59"/>
      <c r="RML221" s="59"/>
      <c r="RMM221" s="59"/>
      <c r="RMN221" s="59"/>
      <c r="RMO221" s="59"/>
      <c r="RMP221" s="59"/>
      <c r="RMQ221" s="59"/>
      <c r="RMR221" s="59"/>
      <c r="RMS221" s="59"/>
      <c r="RMT221" s="59"/>
      <c r="RMU221" s="59"/>
      <c r="RMV221" s="59"/>
      <c r="RMW221" s="59"/>
      <c r="RMX221" s="59"/>
      <c r="RMY221" s="59"/>
      <c r="RMZ221" s="59"/>
      <c r="RNA221" s="59"/>
      <c r="RNB221" s="59"/>
      <c r="RNC221" s="59"/>
      <c r="RND221" s="59"/>
      <c r="RNE221" s="59"/>
      <c r="RNF221" s="59"/>
      <c r="RNG221" s="59"/>
      <c r="RNH221" s="59"/>
      <c r="RNI221" s="59"/>
      <c r="RNJ221" s="59"/>
      <c r="RNK221" s="59"/>
      <c r="RNL221" s="59"/>
      <c r="RNM221" s="59"/>
      <c r="RNN221" s="59"/>
      <c r="RNO221" s="59"/>
      <c r="RNP221" s="59"/>
      <c r="RNQ221" s="59"/>
      <c r="RNR221" s="59"/>
      <c r="RNS221" s="59"/>
      <c r="RNT221" s="59"/>
      <c r="RNU221" s="59"/>
      <c r="RNV221" s="59"/>
      <c r="RNW221" s="59"/>
      <c r="RNX221" s="59"/>
      <c r="RNY221" s="59"/>
      <c r="RNZ221" s="59"/>
      <c r="ROA221" s="59"/>
      <c r="ROB221" s="59"/>
      <c r="ROC221" s="59"/>
      <c r="ROD221" s="59"/>
      <c r="ROE221" s="59"/>
      <c r="ROF221" s="59"/>
      <c r="ROG221" s="59"/>
      <c r="ROH221" s="59"/>
      <c r="ROI221" s="59"/>
      <c r="ROJ221" s="59"/>
      <c r="ROK221" s="59"/>
      <c r="ROL221" s="59"/>
      <c r="ROM221" s="59"/>
      <c r="RON221" s="59"/>
      <c r="ROO221" s="59"/>
      <c r="ROP221" s="59"/>
      <c r="ROQ221" s="59"/>
      <c r="ROR221" s="59"/>
      <c r="ROS221" s="59"/>
      <c r="ROT221" s="59"/>
      <c r="ROU221" s="59"/>
      <c r="ROV221" s="59"/>
      <c r="ROW221" s="59"/>
      <c r="ROX221" s="59"/>
      <c r="ROY221" s="59"/>
      <c r="ROZ221" s="59"/>
      <c r="RPA221" s="59"/>
      <c r="RPB221" s="59"/>
      <c r="RPC221" s="59"/>
      <c r="RPD221" s="59"/>
      <c r="RPE221" s="59"/>
      <c r="RPF221" s="59"/>
      <c r="RPG221" s="59"/>
      <c r="RPH221" s="59"/>
      <c r="RPI221" s="59"/>
      <c r="RPJ221" s="59"/>
      <c r="RPK221" s="59"/>
      <c r="RPL221" s="59"/>
      <c r="RPM221" s="59"/>
      <c r="RPN221" s="59"/>
      <c r="RPO221" s="59"/>
      <c r="RPP221" s="59"/>
      <c r="RPQ221" s="59"/>
      <c r="RPR221" s="59"/>
      <c r="RPS221" s="59"/>
      <c r="RPT221" s="59"/>
      <c r="RPU221" s="59"/>
      <c r="RPV221" s="59"/>
      <c r="RPW221" s="59"/>
      <c r="RPX221" s="59"/>
      <c r="RPY221" s="59"/>
      <c r="RPZ221" s="59"/>
      <c r="RQA221" s="59"/>
      <c r="RQB221" s="59"/>
      <c r="RQC221" s="59"/>
      <c r="RQD221" s="59"/>
      <c r="RQE221" s="59"/>
      <c r="RQF221" s="59"/>
      <c r="RQG221" s="59"/>
      <c r="RQH221" s="59"/>
      <c r="RQI221" s="59"/>
      <c r="RQJ221" s="59"/>
      <c r="RQK221" s="59"/>
      <c r="RQL221" s="59"/>
      <c r="RQM221" s="59"/>
      <c r="RQN221" s="59"/>
      <c r="RQO221" s="59"/>
      <c r="RQP221" s="59"/>
      <c r="RQQ221" s="59"/>
      <c r="RQR221" s="59"/>
      <c r="RQS221" s="59"/>
      <c r="RQT221" s="59"/>
      <c r="RQU221" s="59"/>
      <c r="RQV221" s="59"/>
      <c r="RQW221" s="59"/>
      <c r="RQX221" s="59"/>
      <c r="RQY221" s="59"/>
      <c r="RQZ221" s="59"/>
      <c r="RRA221" s="59"/>
      <c r="RRB221" s="59"/>
      <c r="RRC221" s="59"/>
      <c r="RRD221" s="59"/>
      <c r="RRE221" s="59"/>
      <c r="RRF221" s="59"/>
      <c r="RRG221" s="59"/>
      <c r="RRH221" s="59"/>
      <c r="RRI221" s="59"/>
      <c r="RRJ221" s="59"/>
      <c r="RRK221" s="59"/>
      <c r="RRL221" s="59"/>
      <c r="RRM221" s="59"/>
      <c r="RRN221" s="59"/>
      <c r="RRO221" s="59"/>
      <c r="RRP221" s="59"/>
      <c r="RRQ221" s="59"/>
      <c r="RRR221" s="59"/>
      <c r="RRS221" s="59"/>
      <c r="RRT221" s="59"/>
      <c r="RRU221" s="59"/>
      <c r="RRV221" s="59"/>
      <c r="RRW221" s="59"/>
      <c r="RRX221" s="59"/>
      <c r="RRY221" s="59"/>
      <c r="RRZ221" s="59"/>
      <c r="RSA221" s="59"/>
      <c r="RSB221" s="59"/>
      <c r="RSC221" s="59"/>
      <c r="RSD221" s="59"/>
      <c r="RSE221" s="59"/>
      <c r="RSF221" s="59"/>
      <c r="RSG221" s="59"/>
      <c r="RSH221" s="59"/>
      <c r="RSI221" s="59"/>
      <c r="RSJ221" s="59"/>
      <c r="RSK221" s="59"/>
      <c r="RSL221" s="59"/>
      <c r="RSM221" s="59"/>
      <c r="RSN221" s="59"/>
      <c r="RSO221" s="59"/>
      <c r="RSP221" s="59"/>
      <c r="RSQ221" s="59"/>
      <c r="RSR221" s="59"/>
      <c r="RSS221" s="59"/>
      <c r="RST221" s="59"/>
      <c r="RSU221" s="59"/>
      <c r="RSV221" s="59"/>
      <c r="RSW221" s="59"/>
      <c r="RSX221" s="59"/>
      <c r="RSY221" s="59"/>
      <c r="RSZ221" s="59"/>
      <c r="RTA221" s="59"/>
      <c r="RTB221" s="59"/>
      <c r="RTC221" s="59"/>
      <c r="RTD221" s="59"/>
      <c r="RTE221" s="59"/>
      <c r="RTF221" s="59"/>
      <c r="RTG221" s="59"/>
      <c r="RTH221" s="59"/>
      <c r="RTI221" s="59"/>
      <c r="RTJ221" s="59"/>
      <c r="RTK221" s="59"/>
      <c r="RTL221" s="59"/>
      <c r="RTM221" s="59"/>
      <c r="RTN221" s="59"/>
      <c r="RTO221" s="59"/>
      <c r="RTP221" s="59"/>
      <c r="RTQ221" s="59"/>
      <c r="RTR221" s="59"/>
      <c r="RTS221" s="59"/>
      <c r="RTT221" s="59"/>
      <c r="RTU221" s="59"/>
      <c r="RTV221" s="59"/>
      <c r="RTW221" s="59"/>
      <c r="RTX221" s="59"/>
      <c r="RTY221" s="59"/>
      <c r="RTZ221" s="59"/>
      <c r="RUA221" s="59"/>
      <c r="RUB221" s="59"/>
      <c r="RUC221" s="59"/>
      <c r="RUD221" s="59"/>
      <c r="RUE221" s="59"/>
      <c r="RUF221" s="59"/>
      <c r="RUG221" s="59"/>
      <c r="RUH221" s="59"/>
      <c r="RUI221" s="59"/>
      <c r="RUJ221" s="59"/>
      <c r="RUK221" s="59"/>
      <c r="RUL221" s="59"/>
      <c r="RUM221" s="59"/>
      <c r="RUN221" s="59"/>
      <c r="RUO221" s="59"/>
      <c r="RUP221" s="59"/>
      <c r="RUQ221" s="59"/>
      <c r="RUR221" s="59"/>
      <c r="RUS221" s="59"/>
      <c r="RUT221" s="59"/>
      <c r="RUU221" s="59"/>
      <c r="RUV221" s="59"/>
      <c r="RUW221" s="59"/>
      <c r="RUX221" s="59"/>
      <c r="RUY221" s="59"/>
      <c r="RUZ221" s="59"/>
      <c r="RVA221" s="59"/>
      <c r="RVB221" s="59"/>
      <c r="RVC221" s="59"/>
      <c r="RVD221" s="59"/>
      <c r="RVE221" s="59"/>
      <c r="RVF221" s="59"/>
      <c r="RVG221" s="59"/>
      <c r="RVH221" s="59"/>
      <c r="RVI221" s="59"/>
      <c r="RVJ221" s="59"/>
      <c r="RVK221" s="59"/>
      <c r="RVL221" s="59"/>
      <c r="RVM221" s="59"/>
      <c r="RVN221" s="59"/>
      <c r="RVO221" s="59"/>
      <c r="RVP221" s="59"/>
      <c r="RVQ221" s="59"/>
      <c r="RVR221" s="59"/>
      <c r="RVS221" s="59"/>
      <c r="RVT221" s="59"/>
      <c r="RVU221" s="59"/>
      <c r="RVV221" s="59"/>
      <c r="RVW221" s="59"/>
      <c r="RVX221" s="59"/>
      <c r="RVY221" s="59"/>
      <c r="RVZ221" s="59"/>
      <c r="RWA221" s="59"/>
      <c r="RWB221" s="59"/>
      <c r="RWC221" s="59"/>
      <c r="RWD221" s="59"/>
      <c r="RWE221" s="59"/>
      <c r="RWF221" s="59"/>
      <c r="RWG221" s="59"/>
      <c r="RWH221" s="59"/>
      <c r="RWI221" s="59"/>
      <c r="RWJ221" s="59"/>
      <c r="RWK221" s="59"/>
      <c r="RWL221" s="59"/>
      <c r="RWM221" s="59"/>
      <c r="RWN221" s="59"/>
      <c r="RWO221" s="59"/>
      <c r="RWP221" s="59"/>
      <c r="RWQ221" s="59"/>
      <c r="RWR221" s="59"/>
      <c r="RWS221" s="59"/>
      <c r="RWT221" s="59"/>
      <c r="RWU221" s="59"/>
      <c r="RWV221" s="59"/>
      <c r="RWW221" s="59"/>
      <c r="RWX221" s="59"/>
      <c r="RWY221" s="59"/>
      <c r="RWZ221" s="59"/>
      <c r="RXA221" s="59"/>
      <c r="RXB221" s="59"/>
      <c r="RXC221" s="59"/>
      <c r="RXD221" s="59"/>
      <c r="RXE221" s="59"/>
      <c r="RXF221" s="59"/>
      <c r="RXG221" s="59"/>
      <c r="RXH221" s="59"/>
      <c r="RXI221" s="59"/>
      <c r="RXJ221" s="59"/>
      <c r="RXK221" s="59"/>
      <c r="RXL221" s="59"/>
      <c r="RXM221" s="59"/>
      <c r="RXN221" s="59"/>
      <c r="RXO221" s="59"/>
      <c r="RXP221" s="59"/>
      <c r="RXQ221" s="59"/>
      <c r="RXR221" s="59"/>
      <c r="RXS221" s="59"/>
      <c r="RXT221" s="59"/>
      <c r="RXU221" s="59"/>
      <c r="RXV221" s="59"/>
      <c r="RXW221" s="59"/>
      <c r="RXX221" s="59"/>
      <c r="RXY221" s="59"/>
      <c r="RXZ221" s="59"/>
      <c r="RYA221" s="59"/>
      <c r="RYB221" s="59"/>
      <c r="RYC221" s="59"/>
      <c r="RYD221" s="59"/>
      <c r="RYE221" s="59"/>
      <c r="RYF221" s="59"/>
      <c r="RYG221" s="59"/>
      <c r="RYH221" s="59"/>
      <c r="RYI221" s="59"/>
      <c r="RYJ221" s="59"/>
      <c r="RYK221" s="59"/>
      <c r="RYL221" s="59"/>
      <c r="RYM221" s="59"/>
      <c r="RYN221" s="59"/>
      <c r="RYO221" s="59"/>
      <c r="RYP221" s="59"/>
      <c r="RYQ221" s="59"/>
      <c r="RYR221" s="59"/>
      <c r="RYS221" s="59"/>
      <c r="RYT221" s="59"/>
      <c r="RYU221" s="59"/>
      <c r="RYV221" s="59"/>
      <c r="RYW221" s="59"/>
      <c r="RYX221" s="59"/>
      <c r="RYY221" s="59"/>
      <c r="RYZ221" s="59"/>
      <c r="RZA221" s="59"/>
      <c r="RZB221" s="59"/>
      <c r="RZC221" s="59"/>
      <c r="RZD221" s="59"/>
      <c r="RZE221" s="59"/>
      <c r="RZF221" s="59"/>
      <c r="RZG221" s="59"/>
      <c r="RZH221" s="59"/>
      <c r="RZI221" s="59"/>
      <c r="RZJ221" s="59"/>
      <c r="RZK221" s="59"/>
      <c r="RZL221" s="59"/>
      <c r="RZM221" s="59"/>
      <c r="RZN221" s="59"/>
      <c r="RZO221" s="59"/>
      <c r="RZP221" s="59"/>
      <c r="RZQ221" s="59"/>
      <c r="RZR221" s="59"/>
      <c r="RZS221" s="59"/>
      <c r="RZT221" s="59"/>
      <c r="RZU221" s="59"/>
      <c r="RZV221" s="59"/>
      <c r="RZW221" s="59"/>
      <c r="RZX221" s="59"/>
      <c r="RZY221" s="59"/>
      <c r="RZZ221" s="59"/>
      <c r="SAA221" s="59"/>
      <c r="SAB221" s="59"/>
      <c r="SAC221" s="59"/>
      <c r="SAD221" s="59"/>
      <c r="SAE221" s="59"/>
      <c r="SAF221" s="59"/>
      <c r="SAG221" s="59"/>
      <c r="SAH221" s="59"/>
      <c r="SAI221" s="59"/>
      <c r="SAJ221" s="59"/>
      <c r="SAK221" s="59"/>
      <c r="SAL221" s="59"/>
      <c r="SAM221" s="59"/>
      <c r="SAN221" s="59"/>
      <c r="SAO221" s="59"/>
      <c r="SAP221" s="59"/>
      <c r="SAQ221" s="59"/>
      <c r="SAR221" s="59"/>
      <c r="SAS221" s="59"/>
      <c r="SAT221" s="59"/>
      <c r="SAU221" s="59"/>
      <c r="SAV221" s="59"/>
      <c r="SAW221" s="59"/>
      <c r="SAX221" s="59"/>
      <c r="SAY221" s="59"/>
      <c r="SAZ221" s="59"/>
      <c r="SBA221" s="59"/>
      <c r="SBB221" s="59"/>
      <c r="SBC221" s="59"/>
      <c r="SBD221" s="59"/>
      <c r="SBE221" s="59"/>
      <c r="SBF221" s="59"/>
      <c r="SBG221" s="59"/>
      <c r="SBH221" s="59"/>
      <c r="SBI221" s="59"/>
      <c r="SBJ221" s="59"/>
      <c r="SBK221" s="59"/>
      <c r="SBL221" s="59"/>
      <c r="SBM221" s="59"/>
      <c r="SBN221" s="59"/>
      <c r="SBO221" s="59"/>
      <c r="SBP221" s="59"/>
      <c r="SBQ221" s="59"/>
      <c r="SBR221" s="59"/>
      <c r="SBS221" s="59"/>
      <c r="SBT221" s="59"/>
      <c r="SBU221" s="59"/>
      <c r="SBV221" s="59"/>
      <c r="SBW221" s="59"/>
      <c r="SBX221" s="59"/>
      <c r="SBY221" s="59"/>
      <c r="SBZ221" s="59"/>
      <c r="SCA221" s="59"/>
      <c r="SCB221" s="59"/>
      <c r="SCC221" s="59"/>
      <c r="SCD221" s="59"/>
      <c r="SCE221" s="59"/>
      <c r="SCF221" s="59"/>
      <c r="SCG221" s="59"/>
      <c r="SCH221" s="59"/>
      <c r="SCI221" s="59"/>
      <c r="SCJ221" s="59"/>
      <c r="SCK221" s="59"/>
      <c r="SCL221" s="59"/>
      <c r="SCM221" s="59"/>
      <c r="SCN221" s="59"/>
      <c r="SCO221" s="59"/>
      <c r="SCP221" s="59"/>
      <c r="SCQ221" s="59"/>
      <c r="SCR221" s="59"/>
      <c r="SCS221" s="59"/>
      <c r="SCT221" s="59"/>
      <c r="SCU221" s="59"/>
      <c r="SCV221" s="59"/>
      <c r="SCW221" s="59"/>
      <c r="SCX221" s="59"/>
      <c r="SCY221" s="59"/>
      <c r="SCZ221" s="59"/>
      <c r="SDA221" s="59"/>
      <c r="SDB221" s="59"/>
      <c r="SDC221" s="59"/>
      <c r="SDD221" s="59"/>
      <c r="SDE221" s="59"/>
      <c r="SDF221" s="59"/>
      <c r="SDG221" s="59"/>
      <c r="SDH221" s="59"/>
      <c r="SDI221" s="59"/>
      <c r="SDJ221" s="59"/>
      <c r="SDK221" s="59"/>
      <c r="SDL221" s="59"/>
      <c r="SDM221" s="59"/>
      <c r="SDN221" s="59"/>
      <c r="SDO221" s="59"/>
      <c r="SDP221" s="59"/>
      <c r="SDQ221" s="59"/>
      <c r="SDR221" s="59"/>
      <c r="SDS221" s="59"/>
      <c r="SDT221" s="59"/>
      <c r="SDU221" s="59"/>
      <c r="SDV221" s="59"/>
      <c r="SDW221" s="59"/>
      <c r="SDX221" s="59"/>
      <c r="SDY221" s="59"/>
      <c r="SDZ221" s="59"/>
      <c r="SEA221" s="59"/>
      <c r="SEB221" s="59"/>
      <c r="SEC221" s="59"/>
      <c r="SED221" s="59"/>
      <c r="SEE221" s="59"/>
      <c r="SEF221" s="59"/>
      <c r="SEG221" s="59"/>
      <c r="SEH221" s="59"/>
      <c r="SEI221" s="59"/>
      <c r="SEJ221" s="59"/>
      <c r="SEK221" s="59"/>
      <c r="SEL221" s="59"/>
      <c r="SEM221" s="59"/>
      <c r="SEN221" s="59"/>
      <c r="SEO221" s="59"/>
      <c r="SEP221" s="59"/>
      <c r="SEQ221" s="59"/>
      <c r="SER221" s="59"/>
      <c r="SES221" s="59"/>
      <c r="SET221" s="59"/>
      <c r="SEU221" s="59"/>
      <c r="SEV221" s="59"/>
      <c r="SEW221" s="59"/>
      <c r="SEX221" s="59"/>
      <c r="SEY221" s="59"/>
      <c r="SEZ221" s="59"/>
      <c r="SFA221" s="59"/>
      <c r="SFB221" s="59"/>
      <c r="SFC221" s="59"/>
      <c r="SFD221" s="59"/>
      <c r="SFE221" s="59"/>
      <c r="SFF221" s="59"/>
      <c r="SFG221" s="59"/>
      <c r="SFH221" s="59"/>
      <c r="SFI221" s="59"/>
      <c r="SFJ221" s="59"/>
      <c r="SFK221" s="59"/>
      <c r="SFL221" s="59"/>
      <c r="SFM221" s="59"/>
      <c r="SFN221" s="59"/>
      <c r="SFO221" s="59"/>
      <c r="SFP221" s="59"/>
      <c r="SFQ221" s="59"/>
      <c r="SFR221" s="59"/>
      <c r="SFS221" s="59"/>
      <c r="SFT221" s="59"/>
      <c r="SFU221" s="59"/>
      <c r="SFV221" s="59"/>
      <c r="SFW221" s="59"/>
      <c r="SFX221" s="59"/>
      <c r="SFY221" s="59"/>
      <c r="SFZ221" s="59"/>
      <c r="SGA221" s="59"/>
      <c r="SGB221" s="59"/>
      <c r="SGC221" s="59"/>
      <c r="SGD221" s="59"/>
      <c r="SGE221" s="59"/>
      <c r="SGF221" s="59"/>
      <c r="SGG221" s="59"/>
      <c r="SGH221" s="59"/>
      <c r="SGI221" s="59"/>
      <c r="SGJ221" s="59"/>
      <c r="SGK221" s="59"/>
      <c r="SGL221" s="59"/>
      <c r="SGM221" s="59"/>
      <c r="SGN221" s="59"/>
      <c r="SGO221" s="59"/>
      <c r="SGP221" s="59"/>
      <c r="SGQ221" s="59"/>
      <c r="SGR221" s="59"/>
      <c r="SGS221" s="59"/>
      <c r="SGT221" s="59"/>
      <c r="SGU221" s="59"/>
      <c r="SGV221" s="59"/>
      <c r="SGW221" s="59"/>
      <c r="SGX221" s="59"/>
      <c r="SGY221" s="59"/>
      <c r="SGZ221" s="59"/>
      <c r="SHA221" s="59"/>
      <c r="SHB221" s="59"/>
      <c r="SHC221" s="59"/>
      <c r="SHD221" s="59"/>
      <c r="SHE221" s="59"/>
      <c r="SHF221" s="59"/>
      <c r="SHG221" s="59"/>
      <c r="SHH221" s="59"/>
      <c r="SHI221" s="59"/>
      <c r="SHJ221" s="59"/>
      <c r="SHK221" s="59"/>
      <c r="SHL221" s="59"/>
      <c r="SHM221" s="59"/>
      <c r="SHN221" s="59"/>
      <c r="SHO221" s="59"/>
      <c r="SHP221" s="59"/>
      <c r="SHQ221" s="59"/>
      <c r="SHR221" s="59"/>
      <c r="SHS221" s="59"/>
      <c r="SHT221" s="59"/>
      <c r="SHU221" s="59"/>
      <c r="SHV221" s="59"/>
      <c r="SHW221" s="59"/>
      <c r="SHX221" s="59"/>
      <c r="SHY221" s="59"/>
      <c r="SHZ221" s="59"/>
      <c r="SIA221" s="59"/>
      <c r="SIB221" s="59"/>
      <c r="SIC221" s="59"/>
      <c r="SID221" s="59"/>
      <c r="SIE221" s="59"/>
      <c r="SIF221" s="59"/>
      <c r="SIG221" s="59"/>
      <c r="SIH221" s="59"/>
      <c r="SII221" s="59"/>
      <c r="SIJ221" s="59"/>
      <c r="SIK221" s="59"/>
      <c r="SIL221" s="59"/>
      <c r="SIM221" s="59"/>
      <c r="SIN221" s="59"/>
      <c r="SIO221" s="59"/>
      <c r="SIP221" s="59"/>
      <c r="SIQ221" s="59"/>
      <c r="SIR221" s="59"/>
      <c r="SIS221" s="59"/>
      <c r="SIT221" s="59"/>
      <c r="SIU221" s="59"/>
      <c r="SIV221" s="59"/>
      <c r="SIW221" s="59"/>
      <c r="SIX221" s="59"/>
      <c r="SIY221" s="59"/>
      <c r="SIZ221" s="59"/>
      <c r="SJA221" s="59"/>
      <c r="SJB221" s="59"/>
      <c r="SJC221" s="59"/>
      <c r="SJD221" s="59"/>
      <c r="SJE221" s="59"/>
      <c r="SJF221" s="59"/>
      <c r="SJG221" s="59"/>
      <c r="SJH221" s="59"/>
      <c r="SJI221" s="59"/>
      <c r="SJJ221" s="59"/>
      <c r="SJK221" s="59"/>
      <c r="SJL221" s="59"/>
      <c r="SJM221" s="59"/>
      <c r="SJN221" s="59"/>
      <c r="SJO221" s="59"/>
      <c r="SJP221" s="59"/>
      <c r="SJQ221" s="59"/>
      <c r="SJR221" s="59"/>
      <c r="SJS221" s="59"/>
      <c r="SJT221" s="59"/>
      <c r="SJU221" s="59"/>
      <c r="SJV221" s="59"/>
      <c r="SJW221" s="59"/>
      <c r="SJX221" s="59"/>
      <c r="SJY221" s="59"/>
      <c r="SJZ221" s="59"/>
      <c r="SKA221" s="59"/>
      <c r="SKB221" s="59"/>
      <c r="SKC221" s="59"/>
      <c r="SKD221" s="59"/>
      <c r="SKE221" s="59"/>
      <c r="SKF221" s="59"/>
      <c r="SKG221" s="59"/>
      <c r="SKH221" s="59"/>
      <c r="SKI221" s="59"/>
      <c r="SKJ221" s="59"/>
      <c r="SKK221" s="59"/>
      <c r="SKL221" s="59"/>
      <c r="SKM221" s="59"/>
      <c r="SKN221" s="59"/>
      <c r="SKO221" s="59"/>
      <c r="SKP221" s="59"/>
      <c r="SKQ221" s="59"/>
      <c r="SKR221" s="59"/>
      <c r="SKS221" s="59"/>
      <c r="SKT221" s="59"/>
      <c r="SKU221" s="59"/>
      <c r="SKV221" s="59"/>
      <c r="SKW221" s="59"/>
      <c r="SKX221" s="59"/>
      <c r="SKY221" s="59"/>
      <c r="SKZ221" s="59"/>
      <c r="SLA221" s="59"/>
      <c r="SLB221" s="59"/>
      <c r="SLC221" s="59"/>
      <c r="SLD221" s="59"/>
      <c r="SLE221" s="59"/>
      <c r="SLF221" s="59"/>
      <c r="SLG221" s="59"/>
      <c r="SLH221" s="59"/>
      <c r="SLI221" s="59"/>
      <c r="SLJ221" s="59"/>
      <c r="SLK221" s="59"/>
      <c r="SLL221" s="59"/>
      <c r="SLM221" s="59"/>
      <c r="SLN221" s="59"/>
      <c r="SLO221" s="59"/>
      <c r="SLP221" s="59"/>
      <c r="SLQ221" s="59"/>
      <c r="SLR221" s="59"/>
      <c r="SLS221" s="59"/>
      <c r="SLT221" s="59"/>
      <c r="SLU221" s="59"/>
      <c r="SLV221" s="59"/>
      <c r="SLW221" s="59"/>
      <c r="SLX221" s="59"/>
      <c r="SLY221" s="59"/>
      <c r="SLZ221" s="59"/>
      <c r="SMA221" s="59"/>
      <c r="SMB221" s="59"/>
      <c r="SMC221" s="59"/>
      <c r="SMD221" s="59"/>
      <c r="SME221" s="59"/>
      <c r="SMF221" s="59"/>
      <c r="SMG221" s="59"/>
      <c r="SMH221" s="59"/>
      <c r="SMI221" s="59"/>
      <c r="SMJ221" s="59"/>
      <c r="SMK221" s="59"/>
      <c r="SML221" s="59"/>
      <c r="SMM221" s="59"/>
      <c r="SMN221" s="59"/>
      <c r="SMO221" s="59"/>
      <c r="SMP221" s="59"/>
      <c r="SMQ221" s="59"/>
      <c r="SMR221" s="59"/>
      <c r="SMS221" s="59"/>
      <c r="SMT221" s="59"/>
      <c r="SMU221" s="59"/>
      <c r="SMV221" s="59"/>
      <c r="SMW221" s="59"/>
      <c r="SMX221" s="59"/>
      <c r="SMY221" s="59"/>
      <c r="SMZ221" s="59"/>
      <c r="SNA221" s="59"/>
      <c r="SNB221" s="59"/>
      <c r="SNC221" s="59"/>
      <c r="SND221" s="59"/>
      <c r="SNE221" s="59"/>
      <c r="SNF221" s="59"/>
      <c r="SNG221" s="59"/>
      <c r="SNH221" s="59"/>
      <c r="SNI221" s="59"/>
      <c r="SNJ221" s="59"/>
      <c r="SNK221" s="59"/>
      <c r="SNL221" s="59"/>
      <c r="SNM221" s="59"/>
      <c r="SNN221" s="59"/>
      <c r="SNO221" s="59"/>
      <c r="SNP221" s="59"/>
      <c r="SNQ221" s="59"/>
      <c r="SNR221" s="59"/>
      <c r="SNS221" s="59"/>
      <c r="SNT221" s="59"/>
      <c r="SNU221" s="59"/>
      <c r="SNV221" s="59"/>
      <c r="SNW221" s="59"/>
      <c r="SNX221" s="59"/>
      <c r="SNY221" s="59"/>
      <c r="SNZ221" s="59"/>
      <c r="SOA221" s="59"/>
      <c r="SOB221" s="59"/>
      <c r="SOC221" s="59"/>
      <c r="SOD221" s="59"/>
      <c r="SOE221" s="59"/>
      <c r="SOF221" s="59"/>
      <c r="SOG221" s="59"/>
      <c r="SOH221" s="59"/>
      <c r="SOI221" s="59"/>
      <c r="SOJ221" s="59"/>
      <c r="SOK221" s="59"/>
      <c r="SOL221" s="59"/>
      <c r="SOM221" s="59"/>
      <c r="SON221" s="59"/>
      <c r="SOO221" s="59"/>
      <c r="SOP221" s="59"/>
      <c r="SOQ221" s="59"/>
      <c r="SOR221" s="59"/>
      <c r="SOS221" s="59"/>
      <c r="SOT221" s="59"/>
      <c r="SOU221" s="59"/>
      <c r="SOV221" s="59"/>
      <c r="SOW221" s="59"/>
      <c r="SOX221" s="59"/>
      <c r="SOY221" s="59"/>
      <c r="SOZ221" s="59"/>
      <c r="SPA221" s="59"/>
      <c r="SPB221" s="59"/>
      <c r="SPC221" s="59"/>
      <c r="SPD221" s="59"/>
      <c r="SPE221" s="59"/>
      <c r="SPF221" s="59"/>
      <c r="SPG221" s="59"/>
      <c r="SPH221" s="59"/>
      <c r="SPI221" s="59"/>
      <c r="SPJ221" s="59"/>
      <c r="SPK221" s="59"/>
      <c r="SPL221" s="59"/>
      <c r="SPM221" s="59"/>
      <c r="SPN221" s="59"/>
      <c r="SPO221" s="59"/>
      <c r="SPP221" s="59"/>
      <c r="SPQ221" s="59"/>
      <c r="SPR221" s="59"/>
      <c r="SPS221" s="59"/>
      <c r="SPT221" s="59"/>
      <c r="SPU221" s="59"/>
      <c r="SPV221" s="59"/>
      <c r="SPW221" s="59"/>
      <c r="SPX221" s="59"/>
      <c r="SPY221" s="59"/>
      <c r="SPZ221" s="59"/>
      <c r="SQA221" s="59"/>
      <c r="SQB221" s="59"/>
      <c r="SQC221" s="59"/>
      <c r="SQD221" s="59"/>
      <c r="SQE221" s="59"/>
      <c r="SQF221" s="59"/>
      <c r="SQG221" s="59"/>
      <c r="SQH221" s="59"/>
      <c r="SQI221" s="59"/>
      <c r="SQJ221" s="59"/>
      <c r="SQK221" s="59"/>
      <c r="SQL221" s="59"/>
      <c r="SQM221" s="59"/>
      <c r="SQN221" s="59"/>
      <c r="SQO221" s="59"/>
      <c r="SQP221" s="59"/>
      <c r="SQQ221" s="59"/>
      <c r="SQR221" s="59"/>
      <c r="SQS221" s="59"/>
      <c r="SQT221" s="59"/>
      <c r="SQU221" s="59"/>
      <c r="SQV221" s="59"/>
      <c r="SQW221" s="59"/>
      <c r="SQX221" s="59"/>
      <c r="SQY221" s="59"/>
      <c r="SQZ221" s="59"/>
      <c r="SRA221" s="59"/>
      <c r="SRB221" s="59"/>
      <c r="SRC221" s="59"/>
      <c r="SRD221" s="59"/>
      <c r="SRE221" s="59"/>
      <c r="SRF221" s="59"/>
      <c r="SRG221" s="59"/>
      <c r="SRH221" s="59"/>
      <c r="SRI221" s="59"/>
      <c r="SRJ221" s="59"/>
      <c r="SRK221" s="59"/>
      <c r="SRL221" s="59"/>
      <c r="SRM221" s="59"/>
      <c r="SRN221" s="59"/>
      <c r="SRO221" s="59"/>
      <c r="SRP221" s="59"/>
      <c r="SRQ221" s="59"/>
      <c r="SRR221" s="59"/>
      <c r="SRS221" s="59"/>
      <c r="SRT221" s="59"/>
      <c r="SRU221" s="59"/>
      <c r="SRV221" s="59"/>
      <c r="SRW221" s="59"/>
      <c r="SRX221" s="59"/>
      <c r="SRY221" s="59"/>
      <c r="SRZ221" s="59"/>
      <c r="SSA221" s="59"/>
      <c r="SSB221" s="59"/>
      <c r="SSC221" s="59"/>
      <c r="SSD221" s="59"/>
      <c r="SSE221" s="59"/>
      <c r="SSF221" s="59"/>
      <c r="SSG221" s="59"/>
      <c r="SSH221" s="59"/>
      <c r="SSI221" s="59"/>
      <c r="SSJ221" s="59"/>
      <c r="SSK221" s="59"/>
      <c r="SSL221" s="59"/>
      <c r="SSM221" s="59"/>
      <c r="SSN221" s="59"/>
      <c r="SSO221" s="59"/>
      <c r="SSP221" s="59"/>
      <c r="SSQ221" s="59"/>
      <c r="SSR221" s="59"/>
      <c r="SSS221" s="59"/>
      <c r="SST221" s="59"/>
      <c r="SSU221" s="59"/>
      <c r="SSV221" s="59"/>
      <c r="SSW221" s="59"/>
      <c r="SSX221" s="59"/>
      <c r="SSY221" s="59"/>
      <c r="SSZ221" s="59"/>
      <c r="STA221" s="59"/>
      <c r="STB221" s="59"/>
      <c r="STC221" s="59"/>
      <c r="STD221" s="59"/>
      <c r="STE221" s="59"/>
      <c r="STF221" s="59"/>
      <c r="STG221" s="59"/>
      <c r="STH221" s="59"/>
      <c r="STI221" s="59"/>
      <c r="STJ221" s="59"/>
      <c r="STK221" s="59"/>
      <c r="STL221" s="59"/>
      <c r="STM221" s="59"/>
      <c r="STN221" s="59"/>
      <c r="STO221" s="59"/>
      <c r="STP221" s="59"/>
      <c r="STQ221" s="59"/>
      <c r="STR221" s="59"/>
      <c r="STS221" s="59"/>
      <c r="STT221" s="59"/>
      <c r="STU221" s="59"/>
      <c r="STV221" s="59"/>
      <c r="STW221" s="59"/>
      <c r="STX221" s="59"/>
      <c r="STY221" s="59"/>
      <c r="STZ221" s="59"/>
      <c r="SUA221" s="59"/>
      <c r="SUB221" s="59"/>
      <c r="SUC221" s="59"/>
      <c r="SUD221" s="59"/>
      <c r="SUE221" s="59"/>
      <c r="SUF221" s="59"/>
      <c r="SUG221" s="59"/>
      <c r="SUH221" s="59"/>
      <c r="SUI221" s="59"/>
      <c r="SUJ221" s="59"/>
      <c r="SUK221" s="59"/>
      <c r="SUL221" s="59"/>
      <c r="SUM221" s="59"/>
      <c r="SUN221" s="59"/>
      <c r="SUO221" s="59"/>
      <c r="SUP221" s="59"/>
      <c r="SUQ221" s="59"/>
      <c r="SUR221" s="59"/>
      <c r="SUS221" s="59"/>
      <c r="SUT221" s="59"/>
      <c r="SUU221" s="59"/>
      <c r="SUV221" s="59"/>
      <c r="SUW221" s="59"/>
      <c r="SUX221" s="59"/>
      <c r="SUY221" s="59"/>
      <c r="SUZ221" s="59"/>
      <c r="SVA221" s="59"/>
      <c r="SVB221" s="59"/>
      <c r="SVC221" s="59"/>
      <c r="SVD221" s="59"/>
      <c r="SVE221" s="59"/>
      <c r="SVF221" s="59"/>
      <c r="SVG221" s="59"/>
      <c r="SVH221" s="59"/>
      <c r="SVI221" s="59"/>
      <c r="SVJ221" s="59"/>
      <c r="SVK221" s="59"/>
      <c r="SVL221" s="59"/>
      <c r="SVM221" s="59"/>
      <c r="SVN221" s="59"/>
      <c r="SVO221" s="59"/>
      <c r="SVP221" s="59"/>
      <c r="SVQ221" s="59"/>
      <c r="SVR221" s="59"/>
      <c r="SVS221" s="59"/>
      <c r="SVT221" s="59"/>
      <c r="SVU221" s="59"/>
      <c r="SVV221" s="59"/>
      <c r="SVW221" s="59"/>
      <c r="SVX221" s="59"/>
      <c r="SVY221" s="59"/>
      <c r="SVZ221" s="59"/>
      <c r="SWA221" s="59"/>
      <c r="SWB221" s="59"/>
      <c r="SWC221" s="59"/>
      <c r="SWD221" s="59"/>
      <c r="SWE221" s="59"/>
      <c r="SWF221" s="59"/>
      <c r="SWG221" s="59"/>
      <c r="SWH221" s="59"/>
      <c r="SWI221" s="59"/>
      <c r="SWJ221" s="59"/>
      <c r="SWK221" s="59"/>
      <c r="SWL221" s="59"/>
      <c r="SWM221" s="59"/>
      <c r="SWN221" s="59"/>
      <c r="SWO221" s="59"/>
      <c r="SWP221" s="59"/>
      <c r="SWQ221" s="59"/>
      <c r="SWR221" s="59"/>
      <c r="SWS221" s="59"/>
      <c r="SWT221" s="59"/>
      <c r="SWU221" s="59"/>
      <c r="SWV221" s="59"/>
      <c r="SWW221" s="59"/>
      <c r="SWX221" s="59"/>
      <c r="SWY221" s="59"/>
      <c r="SWZ221" s="59"/>
      <c r="SXA221" s="59"/>
      <c r="SXB221" s="59"/>
      <c r="SXC221" s="59"/>
      <c r="SXD221" s="59"/>
      <c r="SXE221" s="59"/>
      <c r="SXF221" s="59"/>
      <c r="SXG221" s="59"/>
      <c r="SXH221" s="59"/>
      <c r="SXI221" s="59"/>
      <c r="SXJ221" s="59"/>
      <c r="SXK221" s="59"/>
      <c r="SXL221" s="59"/>
      <c r="SXM221" s="59"/>
      <c r="SXN221" s="59"/>
      <c r="SXO221" s="59"/>
      <c r="SXP221" s="59"/>
      <c r="SXQ221" s="59"/>
      <c r="SXR221" s="59"/>
      <c r="SXS221" s="59"/>
      <c r="SXT221" s="59"/>
      <c r="SXU221" s="59"/>
      <c r="SXV221" s="59"/>
      <c r="SXW221" s="59"/>
      <c r="SXX221" s="59"/>
      <c r="SXY221" s="59"/>
      <c r="SXZ221" s="59"/>
      <c r="SYA221" s="59"/>
      <c r="SYB221" s="59"/>
      <c r="SYC221" s="59"/>
      <c r="SYD221" s="59"/>
      <c r="SYE221" s="59"/>
      <c r="SYF221" s="59"/>
      <c r="SYG221" s="59"/>
      <c r="SYH221" s="59"/>
      <c r="SYI221" s="59"/>
      <c r="SYJ221" s="59"/>
      <c r="SYK221" s="59"/>
      <c r="SYL221" s="59"/>
      <c r="SYM221" s="59"/>
      <c r="SYN221" s="59"/>
      <c r="SYO221" s="59"/>
      <c r="SYP221" s="59"/>
      <c r="SYQ221" s="59"/>
      <c r="SYR221" s="59"/>
      <c r="SYS221" s="59"/>
      <c r="SYT221" s="59"/>
      <c r="SYU221" s="59"/>
      <c r="SYV221" s="59"/>
      <c r="SYW221" s="59"/>
      <c r="SYX221" s="59"/>
      <c r="SYY221" s="59"/>
      <c r="SYZ221" s="59"/>
      <c r="SZA221" s="59"/>
      <c r="SZB221" s="59"/>
      <c r="SZC221" s="59"/>
      <c r="SZD221" s="59"/>
      <c r="SZE221" s="59"/>
      <c r="SZF221" s="59"/>
      <c r="SZG221" s="59"/>
      <c r="SZH221" s="59"/>
      <c r="SZI221" s="59"/>
      <c r="SZJ221" s="59"/>
      <c r="SZK221" s="59"/>
      <c r="SZL221" s="59"/>
      <c r="SZM221" s="59"/>
      <c r="SZN221" s="59"/>
      <c r="SZO221" s="59"/>
      <c r="SZP221" s="59"/>
      <c r="SZQ221" s="59"/>
      <c r="SZR221" s="59"/>
      <c r="SZS221" s="59"/>
      <c r="SZT221" s="59"/>
      <c r="SZU221" s="59"/>
      <c r="SZV221" s="59"/>
      <c r="SZW221" s="59"/>
      <c r="SZX221" s="59"/>
      <c r="SZY221" s="59"/>
      <c r="SZZ221" s="59"/>
      <c r="TAA221" s="59"/>
      <c r="TAB221" s="59"/>
      <c r="TAC221" s="59"/>
      <c r="TAD221" s="59"/>
      <c r="TAE221" s="59"/>
      <c r="TAF221" s="59"/>
      <c r="TAG221" s="59"/>
      <c r="TAH221" s="59"/>
      <c r="TAI221" s="59"/>
      <c r="TAJ221" s="59"/>
      <c r="TAK221" s="59"/>
      <c r="TAL221" s="59"/>
      <c r="TAM221" s="59"/>
      <c r="TAN221" s="59"/>
      <c r="TAO221" s="59"/>
      <c r="TAP221" s="59"/>
      <c r="TAQ221" s="59"/>
      <c r="TAR221" s="59"/>
      <c r="TAS221" s="59"/>
      <c r="TAT221" s="59"/>
      <c r="TAU221" s="59"/>
      <c r="TAV221" s="59"/>
      <c r="TAW221" s="59"/>
      <c r="TAX221" s="59"/>
      <c r="TAY221" s="59"/>
      <c r="TAZ221" s="59"/>
      <c r="TBA221" s="59"/>
      <c r="TBB221" s="59"/>
      <c r="TBC221" s="59"/>
      <c r="TBD221" s="59"/>
      <c r="TBE221" s="59"/>
      <c r="TBF221" s="59"/>
      <c r="TBG221" s="59"/>
      <c r="TBH221" s="59"/>
      <c r="TBI221" s="59"/>
      <c r="TBJ221" s="59"/>
      <c r="TBK221" s="59"/>
      <c r="TBL221" s="59"/>
      <c r="TBM221" s="59"/>
      <c r="TBN221" s="59"/>
      <c r="TBO221" s="59"/>
      <c r="TBP221" s="59"/>
      <c r="TBQ221" s="59"/>
      <c r="TBR221" s="59"/>
      <c r="TBS221" s="59"/>
      <c r="TBT221" s="59"/>
      <c r="TBU221" s="59"/>
      <c r="TBV221" s="59"/>
      <c r="TBW221" s="59"/>
      <c r="TBX221" s="59"/>
      <c r="TBY221" s="59"/>
      <c r="TBZ221" s="59"/>
      <c r="TCA221" s="59"/>
      <c r="TCB221" s="59"/>
      <c r="TCC221" s="59"/>
      <c r="TCD221" s="59"/>
      <c r="TCE221" s="59"/>
      <c r="TCF221" s="59"/>
      <c r="TCG221" s="59"/>
      <c r="TCH221" s="59"/>
      <c r="TCI221" s="59"/>
      <c r="TCJ221" s="59"/>
      <c r="TCK221" s="59"/>
      <c r="TCL221" s="59"/>
      <c r="TCM221" s="59"/>
      <c r="TCN221" s="59"/>
      <c r="TCO221" s="59"/>
      <c r="TCP221" s="59"/>
      <c r="TCQ221" s="59"/>
      <c r="TCR221" s="59"/>
      <c r="TCS221" s="59"/>
      <c r="TCT221" s="59"/>
      <c r="TCU221" s="59"/>
      <c r="TCV221" s="59"/>
      <c r="TCW221" s="59"/>
      <c r="TCX221" s="59"/>
      <c r="TCY221" s="59"/>
      <c r="TCZ221" s="59"/>
      <c r="TDA221" s="59"/>
      <c r="TDB221" s="59"/>
      <c r="TDC221" s="59"/>
      <c r="TDD221" s="59"/>
      <c r="TDE221" s="59"/>
      <c r="TDF221" s="59"/>
      <c r="TDG221" s="59"/>
      <c r="TDH221" s="59"/>
      <c r="TDI221" s="59"/>
      <c r="TDJ221" s="59"/>
      <c r="TDK221" s="59"/>
      <c r="TDL221" s="59"/>
      <c r="TDM221" s="59"/>
      <c r="TDN221" s="59"/>
      <c r="TDO221" s="59"/>
      <c r="TDP221" s="59"/>
      <c r="TDQ221" s="59"/>
      <c r="TDR221" s="59"/>
      <c r="TDS221" s="59"/>
      <c r="TDT221" s="59"/>
      <c r="TDU221" s="59"/>
      <c r="TDV221" s="59"/>
      <c r="TDW221" s="59"/>
      <c r="TDX221" s="59"/>
      <c r="TDY221" s="59"/>
      <c r="TDZ221" s="59"/>
      <c r="TEA221" s="59"/>
      <c r="TEB221" s="59"/>
      <c r="TEC221" s="59"/>
      <c r="TED221" s="59"/>
      <c r="TEE221" s="59"/>
      <c r="TEF221" s="59"/>
      <c r="TEG221" s="59"/>
      <c r="TEH221" s="59"/>
      <c r="TEI221" s="59"/>
      <c r="TEJ221" s="59"/>
      <c r="TEK221" s="59"/>
      <c r="TEL221" s="59"/>
      <c r="TEM221" s="59"/>
      <c r="TEN221" s="59"/>
      <c r="TEO221" s="59"/>
      <c r="TEP221" s="59"/>
      <c r="TEQ221" s="59"/>
      <c r="TER221" s="59"/>
      <c r="TES221" s="59"/>
      <c r="TET221" s="59"/>
      <c r="TEU221" s="59"/>
      <c r="TEV221" s="59"/>
      <c r="TEW221" s="59"/>
      <c r="TEX221" s="59"/>
      <c r="TEY221" s="59"/>
      <c r="TEZ221" s="59"/>
      <c r="TFA221" s="59"/>
      <c r="TFB221" s="59"/>
      <c r="TFC221" s="59"/>
      <c r="TFD221" s="59"/>
      <c r="TFE221" s="59"/>
      <c r="TFF221" s="59"/>
      <c r="TFG221" s="59"/>
      <c r="TFH221" s="59"/>
      <c r="TFI221" s="59"/>
      <c r="TFJ221" s="59"/>
      <c r="TFK221" s="59"/>
      <c r="TFL221" s="59"/>
      <c r="TFM221" s="59"/>
      <c r="TFN221" s="59"/>
      <c r="TFO221" s="59"/>
      <c r="TFP221" s="59"/>
      <c r="TFQ221" s="59"/>
      <c r="TFR221" s="59"/>
      <c r="TFS221" s="59"/>
      <c r="TFT221" s="59"/>
      <c r="TFU221" s="59"/>
      <c r="TFV221" s="59"/>
      <c r="TFW221" s="59"/>
      <c r="TFX221" s="59"/>
      <c r="TFY221" s="59"/>
      <c r="TFZ221" s="59"/>
      <c r="TGA221" s="59"/>
      <c r="TGB221" s="59"/>
      <c r="TGC221" s="59"/>
      <c r="TGD221" s="59"/>
      <c r="TGE221" s="59"/>
      <c r="TGF221" s="59"/>
      <c r="TGG221" s="59"/>
      <c r="TGH221" s="59"/>
      <c r="TGI221" s="59"/>
      <c r="TGJ221" s="59"/>
      <c r="TGK221" s="59"/>
      <c r="TGL221" s="59"/>
      <c r="TGM221" s="59"/>
      <c r="TGN221" s="59"/>
      <c r="TGO221" s="59"/>
      <c r="TGP221" s="59"/>
      <c r="TGQ221" s="59"/>
      <c r="TGR221" s="59"/>
      <c r="TGS221" s="59"/>
      <c r="TGT221" s="59"/>
      <c r="TGU221" s="59"/>
      <c r="TGV221" s="59"/>
      <c r="TGW221" s="59"/>
      <c r="TGX221" s="59"/>
      <c r="TGY221" s="59"/>
      <c r="TGZ221" s="59"/>
      <c r="THA221" s="59"/>
      <c r="THB221" s="59"/>
      <c r="THC221" s="59"/>
      <c r="THD221" s="59"/>
      <c r="THE221" s="59"/>
      <c r="THF221" s="59"/>
      <c r="THG221" s="59"/>
      <c r="THH221" s="59"/>
      <c r="THI221" s="59"/>
      <c r="THJ221" s="59"/>
      <c r="THK221" s="59"/>
      <c r="THL221" s="59"/>
      <c r="THM221" s="59"/>
      <c r="THN221" s="59"/>
      <c r="THO221" s="59"/>
      <c r="THP221" s="59"/>
      <c r="THQ221" s="59"/>
      <c r="THR221" s="59"/>
      <c r="THS221" s="59"/>
      <c r="THT221" s="59"/>
      <c r="THU221" s="59"/>
      <c r="THV221" s="59"/>
      <c r="THW221" s="59"/>
      <c r="THX221" s="59"/>
      <c r="THY221" s="59"/>
      <c r="THZ221" s="59"/>
      <c r="TIA221" s="59"/>
      <c r="TIB221" s="59"/>
      <c r="TIC221" s="59"/>
      <c r="TID221" s="59"/>
      <c r="TIE221" s="59"/>
      <c r="TIF221" s="59"/>
      <c r="TIG221" s="59"/>
      <c r="TIH221" s="59"/>
      <c r="TII221" s="59"/>
      <c r="TIJ221" s="59"/>
      <c r="TIK221" s="59"/>
      <c r="TIL221" s="59"/>
      <c r="TIM221" s="59"/>
      <c r="TIN221" s="59"/>
      <c r="TIO221" s="59"/>
      <c r="TIP221" s="59"/>
      <c r="TIQ221" s="59"/>
      <c r="TIR221" s="59"/>
      <c r="TIS221" s="59"/>
      <c r="TIT221" s="59"/>
      <c r="TIU221" s="59"/>
      <c r="TIV221" s="59"/>
      <c r="TIW221" s="59"/>
      <c r="TIX221" s="59"/>
      <c r="TIY221" s="59"/>
      <c r="TIZ221" s="59"/>
      <c r="TJA221" s="59"/>
      <c r="TJB221" s="59"/>
      <c r="TJC221" s="59"/>
      <c r="TJD221" s="59"/>
      <c r="TJE221" s="59"/>
      <c r="TJF221" s="59"/>
      <c r="TJG221" s="59"/>
      <c r="TJH221" s="59"/>
      <c r="TJI221" s="59"/>
      <c r="TJJ221" s="59"/>
      <c r="TJK221" s="59"/>
      <c r="TJL221" s="59"/>
      <c r="TJM221" s="59"/>
      <c r="TJN221" s="59"/>
      <c r="TJO221" s="59"/>
      <c r="TJP221" s="59"/>
      <c r="TJQ221" s="59"/>
      <c r="TJR221" s="59"/>
      <c r="TJS221" s="59"/>
      <c r="TJT221" s="59"/>
      <c r="TJU221" s="59"/>
      <c r="TJV221" s="59"/>
      <c r="TJW221" s="59"/>
      <c r="TJX221" s="59"/>
      <c r="TJY221" s="59"/>
      <c r="TJZ221" s="59"/>
      <c r="TKA221" s="59"/>
      <c r="TKB221" s="59"/>
      <c r="TKC221" s="59"/>
      <c r="TKD221" s="59"/>
      <c r="TKE221" s="59"/>
      <c r="TKF221" s="59"/>
      <c r="TKG221" s="59"/>
      <c r="TKH221" s="59"/>
      <c r="TKI221" s="59"/>
      <c r="TKJ221" s="59"/>
      <c r="TKK221" s="59"/>
      <c r="TKL221" s="59"/>
      <c r="TKM221" s="59"/>
      <c r="TKN221" s="59"/>
      <c r="TKO221" s="59"/>
      <c r="TKP221" s="59"/>
      <c r="TKQ221" s="59"/>
      <c r="TKR221" s="59"/>
      <c r="TKS221" s="59"/>
      <c r="TKT221" s="59"/>
      <c r="TKU221" s="59"/>
      <c r="TKV221" s="59"/>
      <c r="TKW221" s="59"/>
      <c r="TKX221" s="59"/>
      <c r="TKY221" s="59"/>
      <c r="TKZ221" s="59"/>
      <c r="TLA221" s="59"/>
      <c r="TLB221" s="59"/>
      <c r="TLC221" s="59"/>
      <c r="TLD221" s="59"/>
      <c r="TLE221" s="59"/>
      <c r="TLF221" s="59"/>
      <c r="TLG221" s="59"/>
      <c r="TLH221" s="59"/>
      <c r="TLI221" s="59"/>
      <c r="TLJ221" s="59"/>
      <c r="TLK221" s="59"/>
      <c r="TLL221" s="59"/>
      <c r="TLM221" s="59"/>
      <c r="TLN221" s="59"/>
      <c r="TLO221" s="59"/>
      <c r="TLP221" s="59"/>
      <c r="TLQ221" s="59"/>
      <c r="TLR221" s="59"/>
      <c r="TLS221" s="59"/>
      <c r="TLT221" s="59"/>
      <c r="TLU221" s="59"/>
      <c r="TLV221" s="59"/>
      <c r="TLW221" s="59"/>
      <c r="TLX221" s="59"/>
      <c r="TLY221" s="59"/>
      <c r="TLZ221" s="59"/>
      <c r="TMA221" s="59"/>
      <c r="TMB221" s="59"/>
      <c r="TMC221" s="59"/>
      <c r="TMD221" s="59"/>
      <c r="TME221" s="59"/>
      <c r="TMF221" s="59"/>
      <c r="TMG221" s="59"/>
      <c r="TMH221" s="59"/>
      <c r="TMI221" s="59"/>
      <c r="TMJ221" s="59"/>
      <c r="TMK221" s="59"/>
      <c r="TML221" s="59"/>
      <c r="TMM221" s="59"/>
      <c r="TMN221" s="59"/>
      <c r="TMO221" s="59"/>
      <c r="TMP221" s="59"/>
      <c r="TMQ221" s="59"/>
      <c r="TMR221" s="59"/>
      <c r="TMS221" s="59"/>
      <c r="TMT221" s="59"/>
      <c r="TMU221" s="59"/>
      <c r="TMV221" s="59"/>
      <c r="TMW221" s="59"/>
      <c r="TMX221" s="59"/>
      <c r="TMY221" s="59"/>
      <c r="TMZ221" s="59"/>
      <c r="TNA221" s="59"/>
      <c r="TNB221" s="59"/>
      <c r="TNC221" s="59"/>
      <c r="TND221" s="59"/>
      <c r="TNE221" s="59"/>
      <c r="TNF221" s="59"/>
      <c r="TNG221" s="59"/>
      <c r="TNH221" s="59"/>
      <c r="TNI221" s="59"/>
      <c r="TNJ221" s="59"/>
      <c r="TNK221" s="59"/>
      <c r="TNL221" s="59"/>
      <c r="TNM221" s="59"/>
      <c r="TNN221" s="59"/>
      <c r="TNO221" s="59"/>
      <c r="TNP221" s="59"/>
      <c r="TNQ221" s="59"/>
      <c r="TNR221" s="59"/>
      <c r="TNS221" s="59"/>
      <c r="TNT221" s="59"/>
      <c r="TNU221" s="59"/>
      <c r="TNV221" s="59"/>
      <c r="TNW221" s="59"/>
      <c r="TNX221" s="59"/>
      <c r="TNY221" s="59"/>
      <c r="TNZ221" s="59"/>
      <c r="TOA221" s="59"/>
      <c r="TOB221" s="59"/>
      <c r="TOC221" s="59"/>
      <c r="TOD221" s="59"/>
      <c r="TOE221" s="59"/>
      <c r="TOF221" s="59"/>
      <c r="TOG221" s="59"/>
      <c r="TOH221" s="59"/>
      <c r="TOI221" s="59"/>
      <c r="TOJ221" s="59"/>
      <c r="TOK221" s="59"/>
      <c r="TOL221" s="59"/>
      <c r="TOM221" s="59"/>
      <c r="TON221" s="59"/>
      <c r="TOO221" s="59"/>
      <c r="TOP221" s="59"/>
      <c r="TOQ221" s="59"/>
      <c r="TOR221" s="59"/>
      <c r="TOS221" s="59"/>
      <c r="TOT221" s="59"/>
      <c r="TOU221" s="59"/>
      <c r="TOV221" s="59"/>
      <c r="TOW221" s="59"/>
      <c r="TOX221" s="59"/>
      <c r="TOY221" s="59"/>
      <c r="TOZ221" s="59"/>
      <c r="TPA221" s="59"/>
      <c r="TPB221" s="59"/>
      <c r="TPC221" s="59"/>
      <c r="TPD221" s="59"/>
      <c r="TPE221" s="59"/>
      <c r="TPF221" s="59"/>
      <c r="TPG221" s="59"/>
      <c r="TPH221" s="59"/>
      <c r="TPI221" s="59"/>
      <c r="TPJ221" s="59"/>
      <c r="TPK221" s="59"/>
      <c r="TPL221" s="59"/>
      <c r="TPM221" s="59"/>
      <c r="TPN221" s="59"/>
      <c r="TPO221" s="59"/>
      <c r="TPP221" s="59"/>
      <c r="TPQ221" s="59"/>
      <c r="TPR221" s="59"/>
      <c r="TPS221" s="59"/>
      <c r="TPT221" s="59"/>
      <c r="TPU221" s="59"/>
      <c r="TPV221" s="59"/>
      <c r="TPW221" s="59"/>
      <c r="TPX221" s="59"/>
      <c r="TPY221" s="59"/>
      <c r="TPZ221" s="59"/>
      <c r="TQA221" s="59"/>
      <c r="TQB221" s="59"/>
      <c r="TQC221" s="59"/>
      <c r="TQD221" s="59"/>
      <c r="TQE221" s="59"/>
      <c r="TQF221" s="59"/>
      <c r="TQG221" s="59"/>
      <c r="TQH221" s="59"/>
      <c r="TQI221" s="59"/>
      <c r="TQJ221" s="59"/>
      <c r="TQK221" s="59"/>
      <c r="TQL221" s="59"/>
      <c r="TQM221" s="59"/>
      <c r="TQN221" s="59"/>
      <c r="TQO221" s="59"/>
      <c r="TQP221" s="59"/>
      <c r="TQQ221" s="59"/>
      <c r="TQR221" s="59"/>
      <c r="TQS221" s="59"/>
      <c r="TQT221" s="59"/>
      <c r="TQU221" s="59"/>
      <c r="TQV221" s="59"/>
      <c r="TQW221" s="59"/>
      <c r="TQX221" s="59"/>
      <c r="TQY221" s="59"/>
      <c r="TQZ221" s="59"/>
      <c r="TRA221" s="59"/>
      <c r="TRB221" s="59"/>
      <c r="TRC221" s="59"/>
      <c r="TRD221" s="59"/>
      <c r="TRE221" s="59"/>
      <c r="TRF221" s="59"/>
      <c r="TRG221" s="59"/>
      <c r="TRH221" s="59"/>
      <c r="TRI221" s="59"/>
      <c r="TRJ221" s="59"/>
      <c r="TRK221" s="59"/>
      <c r="TRL221" s="59"/>
      <c r="TRM221" s="59"/>
      <c r="TRN221" s="59"/>
      <c r="TRO221" s="59"/>
      <c r="TRP221" s="59"/>
      <c r="TRQ221" s="59"/>
      <c r="TRR221" s="59"/>
      <c r="TRS221" s="59"/>
      <c r="TRT221" s="59"/>
      <c r="TRU221" s="59"/>
      <c r="TRV221" s="59"/>
      <c r="TRW221" s="59"/>
      <c r="TRX221" s="59"/>
      <c r="TRY221" s="59"/>
      <c r="TRZ221" s="59"/>
      <c r="TSA221" s="59"/>
      <c r="TSB221" s="59"/>
      <c r="TSC221" s="59"/>
      <c r="TSD221" s="59"/>
      <c r="TSE221" s="59"/>
      <c r="TSF221" s="59"/>
      <c r="TSG221" s="59"/>
      <c r="TSH221" s="59"/>
      <c r="TSI221" s="59"/>
      <c r="TSJ221" s="59"/>
      <c r="TSK221" s="59"/>
      <c r="TSL221" s="59"/>
      <c r="TSM221" s="59"/>
      <c r="TSN221" s="59"/>
      <c r="TSO221" s="59"/>
      <c r="TSP221" s="59"/>
      <c r="TSQ221" s="59"/>
      <c r="TSR221" s="59"/>
      <c r="TSS221" s="59"/>
      <c r="TST221" s="59"/>
      <c r="TSU221" s="59"/>
      <c r="TSV221" s="59"/>
      <c r="TSW221" s="59"/>
      <c r="TSX221" s="59"/>
      <c r="TSY221" s="59"/>
      <c r="TSZ221" s="59"/>
      <c r="TTA221" s="59"/>
      <c r="TTB221" s="59"/>
      <c r="TTC221" s="59"/>
      <c r="TTD221" s="59"/>
      <c r="TTE221" s="59"/>
      <c r="TTF221" s="59"/>
      <c r="TTG221" s="59"/>
      <c r="TTH221" s="59"/>
      <c r="TTI221" s="59"/>
      <c r="TTJ221" s="59"/>
      <c r="TTK221" s="59"/>
      <c r="TTL221" s="59"/>
      <c r="TTM221" s="59"/>
      <c r="TTN221" s="59"/>
      <c r="TTO221" s="59"/>
      <c r="TTP221" s="59"/>
      <c r="TTQ221" s="59"/>
      <c r="TTR221" s="59"/>
      <c r="TTS221" s="59"/>
      <c r="TTT221" s="59"/>
      <c r="TTU221" s="59"/>
      <c r="TTV221" s="59"/>
      <c r="TTW221" s="59"/>
      <c r="TTX221" s="59"/>
      <c r="TTY221" s="59"/>
      <c r="TTZ221" s="59"/>
      <c r="TUA221" s="59"/>
      <c r="TUB221" s="59"/>
      <c r="TUC221" s="59"/>
      <c r="TUD221" s="59"/>
      <c r="TUE221" s="59"/>
      <c r="TUF221" s="59"/>
      <c r="TUG221" s="59"/>
      <c r="TUH221" s="59"/>
      <c r="TUI221" s="59"/>
      <c r="TUJ221" s="59"/>
      <c r="TUK221" s="59"/>
      <c r="TUL221" s="59"/>
      <c r="TUM221" s="59"/>
      <c r="TUN221" s="59"/>
      <c r="TUO221" s="59"/>
      <c r="TUP221" s="59"/>
      <c r="TUQ221" s="59"/>
      <c r="TUR221" s="59"/>
      <c r="TUS221" s="59"/>
      <c r="TUT221" s="59"/>
      <c r="TUU221" s="59"/>
      <c r="TUV221" s="59"/>
      <c r="TUW221" s="59"/>
      <c r="TUX221" s="59"/>
      <c r="TUY221" s="59"/>
      <c r="TUZ221" s="59"/>
      <c r="TVA221" s="59"/>
      <c r="TVB221" s="59"/>
      <c r="TVC221" s="59"/>
      <c r="TVD221" s="59"/>
      <c r="TVE221" s="59"/>
      <c r="TVF221" s="59"/>
      <c r="TVG221" s="59"/>
      <c r="TVH221" s="59"/>
      <c r="TVI221" s="59"/>
      <c r="TVJ221" s="59"/>
      <c r="TVK221" s="59"/>
      <c r="TVL221" s="59"/>
      <c r="TVM221" s="59"/>
      <c r="TVN221" s="59"/>
      <c r="TVO221" s="59"/>
      <c r="TVP221" s="59"/>
      <c r="TVQ221" s="59"/>
      <c r="TVR221" s="59"/>
      <c r="TVS221" s="59"/>
      <c r="TVT221" s="59"/>
      <c r="TVU221" s="59"/>
      <c r="TVV221" s="59"/>
      <c r="TVW221" s="59"/>
      <c r="TVX221" s="59"/>
      <c r="TVY221" s="59"/>
      <c r="TVZ221" s="59"/>
      <c r="TWA221" s="59"/>
      <c r="TWB221" s="59"/>
      <c r="TWC221" s="59"/>
      <c r="TWD221" s="59"/>
      <c r="TWE221" s="59"/>
      <c r="TWF221" s="59"/>
      <c r="TWG221" s="59"/>
      <c r="TWH221" s="59"/>
      <c r="TWI221" s="59"/>
      <c r="TWJ221" s="59"/>
      <c r="TWK221" s="59"/>
      <c r="TWL221" s="59"/>
      <c r="TWM221" s="59"/>
      <c r="TWN221" s="59"/>
      <c r="TWO221" s="59"/>
      <c r="TWP221" s="59"/>
      <c r="TWQ221" s="59"/>
      <c r="TWR221" s="59"/>
      <c r="TWS221" s="59"/>
      <c r="TWT221" s="59"/>
      <c r="TWU221" s="59"/>
      <c r="TWV221" s="59"/>
      <c r="TWW221" s="59"/>
      <c r="TWX221" s="59"/>
      <c r="TWY221" s="59"/>
      <c r="TWZ221" s="59"/>
      <c r="TXA221" s="59"/>
      <c r="TXB221" s="59"/>
      <c r="TXC221" s="59"/>
      <c r="TXD221" s="59"/>
      <c r="TXE221" s="59"/>
      <c r="TXF221" s="59"/>
      <c r="TXG221" s="59"/>
      <c r="TXH221" s="59"/>
      <c r="TXI221" s="59"/>
      <c r="TXJ221" s="59"/>
      <c r="TXK221" s="59"/>
      <c r="TXL221" s="59"/>
      <c r="TXM221" s="59"/>
      <c r="TXN221" s="59"/>
      <c r="TXO221" s="59"/>
      <c r="TXP221" s="59"/>
      <c r="TXQ221" s="59"/>
      <c r="TXR221" s="59"/>
      <c r="TXS221" s="59"/>
      <c r="TXT221" s="59"/>
      <c r="TXU221" s="59"/>
      <c r="TXV221" s="59"/>
      <c r="TXW221" s="59"/>
      <c r="TXX221" s="59"/>
      <c r="TXY221" s="59"/>
      <c r="TXZ221" s="59"/>
      <c r="TYA221" s="59"/>
      <c r="TYB221" s="59"/>
      <c r="TYC221" s="59"/>
      <c r="TYD221" s="59"/>
      <c r="TYE221" s="59"/>
      <c r="TYF221" s="59"/>
      <c r="TYG221" s="59"/>
      <c r="TYH221" s="59"/>
      <c r="TYI221" s="59"/>
      <c r="TYJ221" s="59"/>
      <c r="TYK221" s="59"/>
      <c r="TYL221" s="59"/>
      <c r="TYM221" s="59"/>
      <c r="TYN221" s="59"/>
      <c r="TYO221" s="59"/>
      <c r="TYP221" s="59"/>
      <c r="TYQ221" s="59"/>
      <c r="TYR221" s="59"/>
      <c r="TYS221" s="59"/>
      <c r="TYT221" s="59"/>
      <c r="TYU221" s="59"/>
      <c r="TYV221" s="59"/>
      <c r="TYW221" s="59"/>
      <c r="TYX221" s="59"/>
      <c r="TYY221" s="59"/>
      <c r="TYZ221" s="59"/>
      <c r="TZA221" s="59"/>
      <c r="TZB221" s="59"/>
      <c r="TZC221" s="59"/>
      <c r="TZD221" s="59"/>
      <c r="TZE221" s="59"/>
      <c r="TZF221" s="59"/>
      <c r="TZG221" s="59"/>
      <c r="TZH221" s="59"/>
      <c r="TZI221" s="59"/>
      <c r="TZJ221" s="59"/>
      <c r="TZK221" s="59"/>
      <c r="TZL221" s="59"/>
      <c r="TZM221" s="59"/>
      <c r="TZN221" s="59"/>
      <c r="TZO221" s="59"/>
      <c r="TZP221" s="59"/>
      <c r="TZQ221" s="59"/>
      <c r="TZR221" s="59"/>
      <c r="TZS221" s="59"/>
      <c r="TZT221" s="59"/>
      <c r="TZU221" s="59"/>
      <c r="TZV221" s="59"/>
      <c r="TZW221" s="59"/>
      <c r="TZX221" s="59"/>
      <c r="TZY221" s="59"/>
      <c r="TZZ221" s="59"/>
      <c r="UAA221" s="59"/>
      <c r="UAB221" s="59"/>
      <c r="UAC221" s="59"/>
      <c r="UAD221" s="59"/>
      <c r="UAE221" s="59"/>
      <c r="UAF221" s="59"/>
      <c r="UAG221" s="59"/>
      <c r="UAH221" s="59"/>
      <c r="UAI221" s="59"/>
      <c r="UAJ221" s="59"/>
      <c r="UAK221" s="59"/>
      <c r="UAL221" s="59"/>
      <c r="UAM221" s="59"/>
      <c r="UAN221" s="59"/>
      <c r="UAO221" s="59"/>
      <c r="UAP221" s="59"/>
      <c r="UAQ221" s="59"/>
      <c r="UAR221" s="59"/>
      <c r="UAS221" s="59"/>
      <c r="UAT221" s="59"/>
      <c r="UAU221" s="59"/>
      <c r="UAV221" s="59"/>
      <c r="UAW221" s="59"/>
      <c r="UAX221" s="59"/>
      <c r="UAY221" s="59"/>
      <c r="UAZ221" s="59"/>
      <c r="UBA221" s="59"/>
      <c r="UBB221" s="59"/>
      <c r="UBC221" s="59"/>
      <c r="UBD221" s="59"/>
      <c r="UBE221" s="59"/>
      <c r="UBF221" s="59"/>
      <c r="UBG221" s="59"/>
      <c r="UBH221" s="59"/>
      <c r="UBI221" s="59"/>
      <c r="UBJ221" s="59"/>
      <c r="UBK221" s="59"/>
      <c r="UBL221" s="59"/>
      <c r="UBM221" s="59"/>
      <c r="UBN221" s="59"/>
      <c r="UBO221" s="59"/>
      <c r="UBP221" s="59"/>
      <c r="UBQ221" s="59"/>
      <c r="UBR221" s="59"/>
      <c r="UBS221" s="59"/>
      <c r="UBT221" s="59"/>
      <c r="UBU221" s="59"/>
      <c r="UBV221" s="59"/>
      <c r="UBW221" s="59"/>
      <c r="UBX221" s="59"/>
      <c r="UBY221" s="59"/>
      <c r="UBZ221" s="59"/>
      <c r="UCA221" s="59"/>
      <c r="UCB221" s="59"/>
      <c r="UCC221" s="59"/>
      <c r="UCD221" s="59"/>
      <c r="UCE221" s="59"/>
      <c r="UCF221" s="59"/>
      <c r="UCG221" s="59"/>
      <c r="UCH221" s="59"/>
      <c r="UCI221" s="59"/>
      <c r="UCJ221" s="59"/>
      <c r="UCK221" s="59"/>
      <c r="UCL221" s="59"/>
      <c r="UCM221" s="59"/>
      <c r="UCN221" s="59"/>
      <c r="UCO221" s="59"/>
      <c r="UCP221" s="59"/>
      <c r="UCQ221" s="59"/>
      <c r="UCR221" s="59"/>
      <c r="UCS221" s="59"/>
      <c r="UCT221" s="59"/>
      <c r="UCU221" s="59"/>
      <c r="UCV221" s="59"/>
      <c r="UCW221" s="59"/>
      <c r="UCX221" s="59"/>
      <c r="UCY221" s="59"/>
      <c r="UCZ221" s="59"/>
      <c r="UDA221" s="59"/>
      <c r="UDB221" s="59"/>
      <c r="UDC221" s="59"/>
      <c r="UDD221" s="59"/>
      <c r="UDE221" s="59"/>
      <c r="UDF221" s="59"/>
      <c r="UDG221" s="59"/>
      <c r="UDH221" s="59"/>
      <c r="UDI221" s="59"/>
      <c r="UDJ221" s="59"/>
      <c r="UDK221" s="59"/>
      <c r="UDL221" s="59"/>
      <c r="UDM221" s="59"/>
      <c r="UDN221" s="59"/>
      <c r="UDO221" s="59"/>
      <c r="UDP221" s="59"/>
      <c r="UDQ221" s="59"/>
      <c r="UDR221" s="59"/>
      <c r="UDS221" s="59"/>
      <c r="UDT221" s="59"/>
      <c r="UDU221" s="59"/>
      <c r="UDV221" s="59"/>
      <c r="UDW221" s="59"/>
      <c r="UDX221" s="59"/>
      <c r="UDY221" s="59"/>
      <c r="UDZ221" s="59"/>
      <c r="UEA221" s="59"/>
      <c r="UEB221" s="59"/>
      <c r="UEC221" s="59"/>
      <c r="UED221" s="59"/>
      <c r="UEE221" s="59"/>
      <c r="UEF221" s="59"/>
      <c r="UEG221" s="59"/>
      <c r="UEH221" s="59"/>
      <c r="UEI221" s="59"/>
      <c r="UEJ221" s="59"/>
      <c r="UEK221" s="59"/>
      <c r="UEL221" s="59"/>
      <c r="UEM221" s="59"/>
      <c r="UEN221" s="59"/>
      <c r="UEO221" s="59"/>
      <c r="UEP221" s="59"/>
      <c r="UEQ221" s="59"/>
      <c r="UER221" s="59"/>
      <c r="UES221" s="59"/>
      <c r="UET221" s="59"/>
      <c r="UEU221" s="59"/>
      <c r="UEV221" s="59"/>
      <c r="UEW221" s="59"/>
      <c r="UEX221" s="59"/>
      <c r="UEY221" s="59"/>
      <c r="UEZ221" s="59"/>
      <c r="UFA221" s="59"/>
      <c r="UFB221" s="59"/>
      <c r="UFC221" s="59"/>
      <c r="UFD221" s="59"/>
      <c r="UFE221" s="59"/>
      <c r="UFF221" s="59"/>
      <c r="UFG221" s="59"/>
      <c r="UFH221" s="59"/>
      <c r="UFI221" s="59"/>
      <c r="UFJ221" s="59"/>
      <c r="UFK221" s="59"/>
      <c r="UFL221" s="59"/>
      <c r="UFM221" s="59"/>
      <c r="UFN221" s="59"/>
      <c r="UFO221" s="59"/>
      <c r="UFP221" s="59"/>
      <c r="UFQ221" s="59"/>
      <c r="UFR221" s="59"/>
      <c r="UFS221" s="59"/>
      <c r="UFT221" s="59"/>
      <c r="UFU221" s="59"/>
      <c r="UFV221" s="59"/>
      <c r="UFW221" s="59"/>
      <c r="UFX221" s="59"/>
      <c r="UFY221" s="59"/>
      <c r="UFZ221" s="59"/>
      <c r="UGA221" s="59"/>
      <c r="UGB221" s="59"/>
      <c r="UGC221" s="59"/>
      <c r="UGD221" s="59"/>
      <c r="UGE221" s="59"/>
      <c r="UGF221" s="59"/>
      <c r="UGG221" s="59"/>
      <c r="UGH221" s="59"/>
      <c r="UGI221" s="59"/>
      <c r="UGJ221" s="59"/>
      <c r="UGK221" s="59"/>
      <c r="UGL221" s="59"/>
      <c r="UGM221" s="59"/>
      <c r="UGN221" s="59"/>
      <c r="UGO221" s="59"/>
      <c r="UGP221" s="59"/>
      <c r="UGQ221" s="59"/>
      <c r="UGR221" s="59"/>
      <c r="UGS221" s="59"/>
      <c r="UGT221" s="59"/>
      <c r="UGU221" s="59"/>
      <c r="UGV221" s="59"/>
      <c r="UGW221" s="59"/>
      <c r="UGX221" s="59"/>
      <c r="UGY221" s="59"/>
      <c r="UGZ221" s="59"/>
      <c r="UHA221" s="59"/>
      <c r="UHB221" s="59"/>
      <c r="UHC221" s="59"/>
      <c r="UHD221" s="59"/>
      <c r="UHE221" s="59"/>
      <c r="UHF221" s="59"/>
      <c r="UHG221" s="59"/>
      <c r="UHH221" s="59"/>
      <c r="UHI221" s="59"/>
      <c r="UHJ221" s="59"/>
      <c r="UHK221" s="59"/>
      <c r="UHL221" s="59"/>
      <c r="UHM221" s="59"/>
      <c r="UHN221" s="59"/>
      <c r="UHO221" s="59"/>
      <c r="UHP221" s="59"/>
      <c r="UHQ221" s="59"/>
      <c r="UHR221" s="59"/>
      <c r="UHS221" s="59"/>
      <c r="UHT221" s="59"/>
      <c r="UHU221" s="59"/>
      <c r="UHV221" s="59"/>
      <c r="UHW221" s="59"/>
      <c r="UHX221" s="59"/>
      <c r="UHY221" s="59"/>
      <c r="UHZ221" s="59"/>
      <c r="UIA221" s="59"/>
      <c r="UIB221" s="59"/>
      <c r="UIC221" s="59"/>
      <c r="UID221" s="59"/>
      <c r="UIE221" s="59"/>
      <c r="UIF221" s="59"/>
      <c r="UIG221" s="59"/>
      <c r="UIH221" s="59"/>
      <c r="UII221" s="59"/>
      <c r="UIJ221" s="59"/>
      <c r="UIK221" s="59"/>
      <c r="UIL221" s="59"/>
      <c r="UIM221" s="59"/>
      <c r="UIN221" s="59"/>
      <c r="UIO221" s="59"/>
      <c r="UIP221" s="59"/>
      <c r="UIQ221" s="59"/>
      <c r="UIR221" s="59"/>
      <c r="UIS221" s="59"/>
      <c r="UIT221" s="59"/>
      <c r="UIU221" s="59"/>
      <c r="UIV221" s="59"/>
      <c r="UIW221" s="59"/>
      <c r="UIX221" s="59"/>
      <c r="UIY221" s="59"/>
      <c r="UIZ221" s="59"/>
      <c r="UJA221" s="59"/>
      <c r="UJB221" s="59"/>
      <c r="UJC221" s="59"/>
      <c r="UJD221" s="59"/>
      <c r="UJE221" s="59"/>
      <c r="UJF221" s="59"/>
      <c r="UJG221" s="59"/>
      <c r="UJH221" s="59"/>
      <c r="UJI221" s="59"/>
      <c r="UJJ221" s="59"/>
      <c r="UJK221" s="59"/>
      <c r="UJL221" s="59"/>
      <c r="UJM221" s="59"/>
      <c r="UJN221" s="59"/>
      <c r="UJO221" s="59"/>
      <c r="UJP221" s="59"/>
      <c r="UJQ221" s="59"/>
      <c r="UJR221" s="59"/>
      <c r="UJS221" s="59"/>
      <c r="UJT221" s="59"/>
      <c r="UJU221" s="59"/>
      <c r="UJV221" s="59"/>
      <c r="UJW221" s="59"/>
      <c r="UJX221" s="59"/>
      <c r="UJY221" s="59"/>
      <c r="UJZ221" s="59"/>
      <c r="UKA221" s="59"/>
      <c r="UKB221" s="59"/>
      <c r="UKC221" s="59"/>
      <c r="UKD221" s="59"/>
      <c r="UKE221" s="59"/>
      <c r="UKF221" s="59"/>
      <c r="UKG221" s="59"/>
      <c r="UKH221" s="59"/>
      <c r="UKI221" s="59"/>
      <c r="UKJ221" s="59"/>
      <c r="UKK221" s="59"/>
      <c r="UKL221" s="59"/>
      <c r="UKM221" s="59"/>
      <c r="UKN221" s="59"/>
      <c r="UKO221" s="59"/>
      <c r="UKP221" s="59"/>
      <c r="UKQ221" s="59"/>
      <c r="UKR221" s="59"/>
      <c r="UKS221" s="59"/>
      <c r="UKT221" s="59"/>
      <c r="UKU221" s="59"/>
      <c r="UKV221" s="59"/>
      <c r="UKW221" s="59"/>
      <c r="UKX221" s="59"/>
      <c r="UKY221" s="59"/>
      <c r="UKZ221" s="59"/>
      <c r="ULA221" s="59"/>
      <c r="ULB221" s="59"/>
      <c r="ULC221" s="59"/>
      <c r="ULD221" s="59"/>
      <c r="ULE221" s="59"/>
      <c r="ULF221" s="59"/>
      <c r="ULG221" s="59"/>
      <c r="ULH221" s="59"/>
      <c r="ULI221" s="59"/>
      <c r="ULJ221" s="59"/>
      <c r="ULK221" s="59"/>
      <c r="ULL221" s="59"/>
      <c r="ULM221" s="59"/>
      <c r="ULN221" s="59"/>
      <c r="ULO221" s="59"/>
      <c r="ULP221" s="59"/>
      <c r="ULQ221" s="59"/>
      <c r="ULR221" s="59"/>
      <c r="ULS221" s="59"/>
      <c r="ULT221" s="59"/>
      <c r="ULU221" s="59"/>
      <c r="ULV221" s="59"/>
      <c r="ULW221" s="59"/>
      <c r="ULX221" s="59"/>
      <c r="ULY221" s="59"/>
      <c r="ULZ221" s="59"/>
      <c r="UMA221" s="59"/>
      <c r="UMB221" s="59"/>
      <c r="UMC221" s="59"/>
      <c r="UMD221" s="59"/>
      <c r="UME221" s="59"/>
      <c r="UMF221" s="59"/>
      <c r="UMG221" s="59"/>
      <c r="UMH221" s="59"/>
      <c r="UMI221" s="59"/>
      <c r="UMJ221" s="59"/>
      <c r="UMK221" s="59"/>
      <c r="UML221" s="59"/>
      <c r="UMM221" s="59"/>
      <c r="UMN221" s="59"/>
      <c r="UMO221" s="59"/>
      <c r="UMP221" s="59"/>
      <c r="UMQ221" s="59"/>
      <c r="UMR221" s="59"/>
      <c r="UMS221" s="59"/>
      <c r="UMT221" s="59"/>
      <c r="UMU221" s="59"/>
      <c r="UMV221" s="59"/>
      <c r="UMW221" s="59"/>
      <c r="UMX221" s="59"/>
      <c r="UMY221" s="59"/>
      <c r="UMZ221" s="59"/>
      <c r="UNA221" s="59"/>
      <c r="UNB221" s="59"/>
      <c r="UNC221" s="59"/>
      <c r="UND221" s="59"/>
      <c r="UNE221" s="59"/>
      <c r="UNF221" s="59"/>
      <c r="UNG221" s="59"/>
      <c r="UNH221" s="59"/>
      <c r="UNI221" s="59"/>
      <c r="UNJ221" s="59"/>
      <c r="UNK221" s="59"/>
      <c r="UNL221" s="59"/>
      <c r="UNM221" s="59"/>
      <c r="UNN221" s="59"/>
      <c r="UNO221" s="59"/>
      <c r="UNP221" s="59"/>
      <c r="UNQ221" s="59"/>
      <c r="UNR221" s="59"/>
      <c r="UNS221" s="59"/>
      <c r="UNT221" s="59"/>
      <c r="UNU221" s="59"/>
      <c r="UNV221" s="59"/>
      <c r="UNW221" s="59"/>
      <c r="UNX221" s="59"/>
      <c r="UNY221" s="59"/>
      <c r="UNZ221" s="59"/>
      <c r="UOA221" s="59"/>
      <c r="UOB221" s="59"/>
      <c r="UOC221" s="59"/>
      <c r="UOD221" s="59"/>
      <c r="UOE221" s="59"/>
      <c r="UOF221" s="59"/>
      <c r="UOG221" s="59"/>
      <c r="UOH221" s="59"/>
      <c r="UOI221" s="59"/>
      <c r="UOJ221" s="59"/>
      <c r="UOK221" s="59"/>
      <c r="UOL221" s="59"/>
      <c r="UOM221" s="59"/>
      <c r="UON221" s="59"/>
      <c r="UOO221" s="59"/>
      <c r="UOP221" s="59"/>
      <c r="UOQ221" s="59"/>
      <c r="UOR221" s="59"/>
      <c r="UOS221" s="59"/>
      <c r="UOT221" s="59"/>
      <c r="UOU221" s="59"/>
      <c r="UOV221" s="59"/>
      <c r="UOW221" s="59"/>
      <c r="UOX221" s="59"/>
      <c r="UOY221" s="59"/>
      <c r="UOZ221" s="59"/>
      <c r="UPA221" s="59"/>
      <c r="UPB221" s="59"/>
      <c r="UPC221" s="59"/>
      <c r="UPD221" s="59"/>
      <c r="UPE221" s="59"/>
      <c r="UPF221" s="59"/>
      <c r="UPG221" s="59"/>
      <c r="UPH221" s="59"/>
      <c r="UPI221" s="59"/>
      <c r="UPJ221" s="59"/>
      <c r="UPK221" s="59"/>
      <c r="UPL221" s="59"/>
      <c r="UPM221" s="59"/>
      <c r="UPN221" s="59"/>
      <c r="UPO221" s="59"/>
      <c r="UPP221" s="59"/>
      <c r="UPQ221" s="59"/>
      <c r="UPR221" s="59"/>
      <c r="UPS221" s="59"/>
      <c r="UPT221" s="59"/>
      <c r="UPU221" s="59"/>
      <c r="UPV221" s="59"/>
      <c r="UPW221" s="59"/>
      <c r="UPX221" s="59"/>
      <c r="UPY221" s="59"/>
      <c r="UPZ221" s="59"/>
      <c r="UQA221" s="59"/>
      <c r="UQB221" s="59"/>
      <c r="UQC221" s="59"/>
      <c r="UQD221" s="59"/>
      <c r="UQE221" s="59"/>
      <c r="UQF221" s="59"/>
      <c r="UQG221" s="59"/>
      <c r="UQH221" s="59"/>
      <c r="UQI221" s="59"/>
      <c r="UQJ221" s="59"/>
      <c r="UQK221" s="59"/>
      <c r="UQL221" s="59"/>
      <c r="UQM221" s="59"/>
      <c r="UQN221" s="59"/>
      <c r="UQO221" s="59"/>
      <c r="UQP221" s="59"/>
      <c r="UQQ221" s="59"/>
      <c r="UQR221" s="59"/>
      <c r="UQS221" s="59"/>
      <c r="UQT221" s="59"/>
      <c r="UQU221" s="59"/>
      <c r="UQV221" s="59"/>
      <c r="UQW221" s="59"/>
      <c r="UQX221" s="59"/>
      <c r="UQY221" s="59"/>
      <c r="UQZ221" s="59"/>
      <c r="URA221" s="59"/>
      <c r="URB221" s="59"/>
      <c r="URC221" s="59"/>
      <c r="URD221" s="59"/>
      <c r="URE221" s="59"/>
      <c r="URF221" s="59"/>
      <c r="URG221" s="59"/>
      <c r="URH221" s="59"/>
      <c r="URI221" s="59"/>
      <c r="URJ221" s="59"/>
      <c r="URK221" s="59"/>
      <c r="URL221" s="59"/>
      <c r="URM221" s="59"/>
      <c r="URN221" s="59"/>
      <c r="URO221" s="59"/>
      <c r="URP221" s="59"/>
      <c r="URQ221" s="59"/>
      <c r="URR221" s="59"/>
      <c r="URS221" s="59"/>
      <c r="URT221" s="59"/>
      <c r="URU221" s="59"/>
      <c r="URV221" s="59"/>
      <c r="URW221" s="59"/>
      <c r="URX221" s="59"/>
      <c r="URY221" s="59"/>
      <c r="URZ221" s="59"/>
      <c r="USA221" s="59"/>
      <c r="USB221" s="59"/>
      <c r="USC221" s="59"/>
      <c r="USD221" s="59"/>
      <c r="USE221" s="59"/>
      <c r="USF221" s="59"/>
      <c r="USG221" s="59"/>
      <c r="USH221" s="59"/>
      <c r="USI221" s="59"/>
      <c r="USJ221" s="59"/>
      <c r="USK221" s="59"/>
      <c r="USL221" s="59"/>
      <c r="USM221" s="59"/>
      <c r="USN221" s="59"/>
      <c r="USO221" s="59"/>
      <c r="USP221" s="59"/>
      <c r="USQ221" s="59"/>
      <c r="USR221" s="59"/>
      <c r="USS221" s="59"/>
      <c r="UST221" s="59"/>
      <c r="USU221" s="59"/>
      <c r="USV221" s="59"/>
      <c r="USW221" s="59"/>
      <c r="USX221" s="59"/>
      <c r="USY221" s="59"/>
      <c r="USZ221" s="59"/>
      <c r="UTA221" s="59"/>
      <c r="UTB221" s="59"/>
      <c r="UTC221" s="59"/>
      <c r="UTD221" s="59"/>
      <c r="UTE221" s="59"/>
      <c r="UTF221" s="59"/>
      <c r="UTG221" s="59"/>
      <c r="UTH221" s="59"/>
      <c r="UTI221" s="59"/>
      <c r="UTJ221" s="59"/>
      <c r="UTK221" s="59"/>
      <c r="UTL221" s="59"/>
      <c r="UTM221" s="59"/>
      <c r="UTN221" s="59"/>
      <c r="UTO221" s="59"/>
      <c r="UTP221" s="59"/>
      <c r="UTQ221" s="59"/>
      <c r="UTR221" s="59"/>
      <c r="UTS221" s="59"/>
      <c r="UTT221" s="59"/>
      <c r="UTU221" s="59"/>
      <c r="UTV221" s="59"/>
      <c r="UTW221" s="59"/>
      <c r="UTX221" s="59"/>
      <c r="UTY221" s="59"/>
      <c r="UTZ221" s="59"/>
      <c r="UUA221" s="59"/>
      <c r="UUB221" s="59"/>
      <c r="UUC221" s="59"/>
      <c r="UUD221" s="59"/>
      <c r="UUE221" s="59"/>
      <c r="UUF221" s="59"/>
      <c r="UUG221" s="59"/>
      <c r="UUH221" s="59"/>
      <c r="UUI221" s="59"/>
      <c r="UUJ221" s="59"/>
      <c r="UUK221" s="59"/>
      <c r="UUL221" s="59"/>
      <c r="UUM221" s="59"/>
      <c r="UUN221" s="59"/>
      <c r="UUO221" s="59"/>
      <c r="UUP221" s="59"/>
      <c r="UUQ221" s="59"/>
      <c r="UUR221" s="59"/>
      <c r="UUS221" s="59"/>
      <c r="UUT221" s="59"/>
      <c r="UUU221" s="59"/>
      <c r="UUV221" s="59"/>
      <c r="UUW221" s="59"/>
      <c r="UUX221" s="59"/>
      <c r="UUY221" s="59"/>
      <c r="UUZ221" s="59"/>
      <c r="UVA221" s="59"/>
      <c r="UVB221" s="59"/>
      <c r="UVC221" s="59"/>
      <c r="UVD221" s="59"/>
      <c r="UVE221" s="59"/>
      <c r="UVF221" s="59"/>
      <c r="UVG221" s="59"/>
      <c r="UVH221" s="59"/>
      <c r="UVI221" s="59"/>
      <c r="UVJ221" s="59"/>
      <c r="UVK221" s="59"/>
      <c r="UVL221" s="59"/>
      <c r="UVM221" s="59"/>
      <c r="UVN221" s="59"/>
      <c r="UVO221" s="59"/>
      <c r="UVP221" s="59"/>
      <c r="UVQ221" s="59"/>
      <c r="UVR221" s="59"/>
      <c r="UVS221" s="59"/>
      <c r="UVT221" s="59"/>
      <c r="UVU221" s="59"/>
      <c r="UVV221" s="59"/>
      <c r="UVW221" s="59"/>
      <c r="UVX221" s="59"/>
      <c r="UVY221" s="59"/>
      <c r="UVZ221" s="59"/>
      <c r="UWA221" s="59"/>
      <c r="UWB221" s="59"/>
      <c r="UWC221" s="59"/>
      <c r="UWD221" s="59"/>
      <c r="UWE221" s="59"/>
      <c r="UWF221" s="59"/>
      <c r="UWG221" s="59"/>
      <c r="UWH221" s="59"/>
      <c r="UWI221" s="59"/>
      <c r="UWJ221" s="59"/>
      <c r="UWK221" s="59"/>
      <c r="UWL221" s="59"/>
      <c r="UWM221" s="59"/>
      <c r="UWN221" s="59"/>
      <c r="UWO221" s="59"/>
      <c r="UWP221" s="59"/>
      <c r="UWQ221" s="59"/>
      <c r="UWR221" s="59"/>
      <c r="UWS221" s="59"/>
      <c r="UWT221" s="59"/>
      <c r="UWU221" s="59"/>
      <c r="UWV221" s="59"/>
      <c r="UWW221" s="59"/>
      <c r="UWX221" s="59"/>
      <c r="UWY221" s="59"/>
      <c r="UWZ221" s="59"/>
      <c r="UXA221" s="59"/>
      <c r="UXB221" s="59"/>
      <c r="UXC221" s="59"/>
      <c r="UXD221" s="59"/>
      <c r="UXE221" s="59"/>
      <c r="UXF221" s="59"/>
      <c r="UXG221" s="59"/>
      <c r="UXH221" s="59"/>
      <c r="UXI221" s="59"/>
      <c r="UXJ221" s="59"/>
      <c r="UXK221" s="59"/>
      <c r="UXL221" s="59"/>
      <c r="UXM221" s="59"/>
      <c r="UXN221" s="59"/>
      <c r="UXO221" s="59"/>
      <c r="UXP221" s="59"/>
      <c r="UXQ221" s="59"/>
      <c r="UXR221" s="59"/>
      <c r="UXS221" s="59"/>
      <c r="UXT221" s="59"/>
      <c r="UXU221" s="59"/>
      <c r="UXV221" s="59"/>
      <c r="UXW221" s="59"/>
      <c r="UXX221" s="59"/>
      <c r="UXY221" s="59"/>
      <c r="UXZ221" s="59"/>
      <c r="UYA221" s="59"/>
      <c r="UYB221" s="59"/>
      <c r="UYC221" s="59"/>
      <c r="UYD221" s="59"/>
      <c r="UYE221" s="59"/>
      <c r="UYF221" s="59"/>
      <c r="UYG221" s="59"/>
      <c r="UYH221" s="59"/>
      <c r="UYI221" s="59"/>
      <c r="UYJ221" s="59"/>
      <c r="UYK221" s="59"/>
      <c r="UYL221" s="59"/>
      <c r="UYM221" s="59"/>
      <c r="UYN221" s="59"/>
      <c r="UYO221" s="59"/>
      <c r="UYP221" s="59"/>
      <c r="UYQ221" s="59"/>
      <c r="UYR221" s="59"/>
      <c r="UYS221" s="59"/>
      <c r="UYT221" s="59"/>
      <c r="UYU221" s="59"/>
      <c r="UYV221" s="59"/>
      <c r="UYW221" s="59"/>
      <c r="UYX221" s="59"/>
      <c r="UYY221" s="59"/>
      <c r="UYZ221" s="59"/>
      <c r="UZA221" s="59"/>
      <c r="UZB221" s="59"/>
      <c r="UZC221" s="59"/>
      <c r="UZD221" s="59"/>
      <c r="UZE221" s="59"/>
      <c r="UZF221" s="59"/>
      <c r="UZG221" s="59"/>
      <c r="UZH221" s="59"/>
      <c r="UZI221" s="59"/>
      <c r="UZJ221" s="59"/>
      <c r="UZK221" s="59"/>
      <c r="UZL221" s="59"/>
      <c r="UZM221" s="59"/>
      <c r="UZN221" s="59"/>
      <c r="UZO221" s="59"/>
      <c r="UZP221" s="59"/>
      <c r="UZQ221" s="59"/>
      <c r="UZR221" s="59"/>
      <c r="UZS221" s="59"/>
      <c r="UZT221" s="59"/>
      <c r="UZU221" s="59"/>
      <c r="UZV221" s="59"/>
      <c r="UZW221" s="59"/>
      <c r="UZX221" s="59"/>
      <c r="UZY221" s="59"/>
      <c r="UZZ221" s="59"/>
      <c r="VAA221" s="59"/>
      <c r="VAB221" s="59"/>
      <c r="VAC221" s="59"/>
      <c r="VAD221" s="59"/>
      <c r="VAE221" s="59"/>
      <c r="VAF221" s="59"/>
      <c r="VAG221" s="59"/>
      <c r="VAH221" s="59"/>
      <c r="VAI221" s="59"/>
      <c r="VAJ221" s="59"/>
      <c r="VAK221" s="59"/>
      <c r="VAL221" s="59"/>
      <c r="VAM221" s="59"/>
      <c r="VAN221" s="59"/>
      <c r="VAO221" s="59"/>
      <c r="VAP221" s="59"/>
      <c r="VAQ221" s="59"/>
      <c r="VAR221" s="59"/>
      <c r="VAS221" s="59"/>
      <c r="VAT221" s="59"/>
      <c r="VAU221" s="59"/>
      <c r="VAV221" s="59"/>
      <c r="VAW221" s="59"/>
      <c r="VAX221" s="59"/>
      <c r="VAY221" s="59"/>
      <c r="VAZ221" s="59"/>
      <c r="VBA221" s="59"/>
      <c r="VBB221" s="59"/>
      <c r="VBC221" s="59"/>
      <c r="VBD221" s="59"/>
      <c r="VBE221" s="59"/>
      <c r="VBF221" s="59"/>
      <c r="VBG221" s="59"/>
      <c r="VBH221" s="59"/>
      <c r="VBI221" s="59"/>
      <c r="VBJ221" s="59"/>
      <c r="VBK221" s="59"/>
      <c r="VBL221" s="59"/>
      <c r="VBM221" s="59"/>
      <c r="VBN221" s="59"/>
      <c r="VBO221" s="59"/>
      <c r="VBP221" s="59"/>
      <c r="VBQ221" s="59"/>
      <c r="VBR221" s="59"/>
      <c r="VBS221" s="59"/>
      <c r="VBT221" s="59"/>
      <c r="VBU221" s="59"/>
      <c r="VBV221" s="59"/>
      <c r="VBW221" s="59"/>
      <c r="VBX221" s="59"/>
      <c r="VBY221" s="59"/>
      <c r="VBZ221" s="59"/>
      <c r="VCA221" s="59"/>
      <c r="VCB221" s="59"/>
      <c r="VCC221" s="59"/>
      <c r="VCD221" s="59"/>
      <c r="VCE221" s="59"/>
      <c r="VCF221" s="59"/>
      <c r="VCG221" s="59"/>
      <c r="VCH221" s="59"/>
      <c r="VCI221" s="59"/>
      <c r="VCJ221" s="59"/>
      <c r="VCK221" s="59"/>
      <c r="VCL221" s="59"/>
      <c r="VCM221" s="59"/>
      <c r="VCN221" s="59"/>
      <c r="VCO221" s="59"/>
      <c r="VCP221" s="59"/>
      <c r="VCQ221" s="59"/>
      <c r="VCR221" s="59"/>
      <c r="VCS221" s="59"/>
      <c r="VCT221" s="59"/>
      <c r="VCU221" s="59"/>
      <c r="VCV221" s="59"/>
      <c r="VCW221" s="59"/>
      <c r="VCX221" s="59"/>
      <c r="VCY221" s="59"/>
      <c r="VCZ221" s="59"/>
      <c r="VDA221" s="59"/>
      <c r="VDB221" s="59"/>
      <c r="VDC221" s="59"/>
      <c r="VDD221" s="59"/>
      <c r="VDE221" s="59"/>
      <c r="VDF221" s="59"/>
      <c r="VDG221" s="59"/>
      <c r="VDH221" s="59"/>
      <c r="VDI221" s="59"/>
      <c r="VDJ221" s="59"/>
      <c r="VDK221" s="59"/>
      <c r="VDL221" s="59"/>
      <c r="VDM221" s="59"/>
      <c r="VDN221" s="59"/>
      <c r="VDO221" s="59"/>
      <c r="VDP221" s="59"/>
      <c r="VDQ221" s="59"/>
      <c r="VDR221" s="59"/>
      <c r="VDS221" s="59"/>
      <c r="VDT221" s="59"/>
      <c r="VDU221" s="59"/>
      <c r="VDV221" s="59"/>
      <c r="VDW221" s="59"/>
      <c r="VDX221" s="59"/>
      <c r="VDY221" s="59"/>
      <c r="VDZ221" s="59"/>
      <c r="VEA221" s="59"/>
      <c r="VEB221" s="59"/>
      <c r="VEC221" s="59"/>
      <c r="VED221" s="59"/>
      <c r="VEE221" s="59"/>
      <c r="VEF221" s="59"/>
      <c r="VEG221" s="59"/>
      <c r="VEH221" s="59"/>
      <c r="VEI221" s="59"/>
      <c r="VEJ221" s="59"/>
      <c r="VEK221" s="59"/>
      <c r="VEL221" s="59"/>
      <c r="VEM221" s="59"/>
      <c r="VEN221" s="59"/>
      <c r="VEO221" s="59"/>
      <c r="VEP221" s="59"/>
      <c r="VEQ221" s="59"/>
      <c r="VER221" s="59"/>
      <c r="VES221" s="59"/>
      <c r="VET221" s="59"/>
      <c r="VEU221" s="59"/>
      <c r="VEV221" s="59"/>
      <c r="VEW221" s="59"/>
      <c r="VEX221" s="59"/>
      <c r="VEY221" s="59"/>
      <c r="VEZ221" s="59"/>
      <c r="VFA221" s="59"/>
      <c r="VFB221" s="59"/>
      <c r="VFC221" s="59"/>
      <c r="VFD221" s="59"/>
      <c r="VFE221" s="59"/>
      <c r="VFF221" s="59"/>
      <c r="VFG221" s="59"/>
      <c r="VFH221" s="59"/>
      <c r="VFI221" s="59"/>
      <c r="VFJ221" s="59"/>
      <c r="VFK221" s="59"/>
      <c r="VFL221" s="59"/>
      <c r="VFM221" s="59"/>
      <c r="VFN221" s="59"/>
      <c r="VFO221" s="59"/>
      <c r="VFP221" s="59"/>
      <c r="VFQ221" s="59"/>
      <c r="VFR221" s="59"/>
      <c r="VFS221" s="59"/>
      <c r="VFT221" s="59"/>
      <c r="VFU221" s="59"/>
      <c r="VFV221" s="59"/>
      <c r="VFW221" s="59"/>
      <c r="VFX221" s="59"/>
      <c r="VFY221" s="59"/>
      <c r="VFZ221" s="59"/>
      <c r="VGA221" s="59"/>
      <c r="VGB221" s="59"/>
      <c r="VGC221" s="59"/>
      <c r="VGD221" s="59"/>
      <c r="VGE221" s="59"/>
      <c r="VGF221" s="59"/>
      <c r="VGG221" s="59"/>
      <c r="VGH221" s="59"/>
      <c r="VGI221" s="59"/>
      <c r="VGJ221" s="59"/>
      <c r="VGK221" s="59"/>
      <c r="VGL221" s="59"/>
      <c r="VGM221" s="59"/>
      <c r="VGN221" s="59"/>
      <c r="VGO221" s="59"/>
      <c r="VGP221" s="59"/>
      <c r="VGQ221" s="59"/>
      <c r="VGR221" s="59"/>
      <c r="VGS221" s="59"/>
      <c r="VGT221" s="59"/>
      <c r="VGU221" s="59"/>
      <c r="VGV221" s="59"/>
      <c r="VGW221" s="59"/>
      <c r="VGX221" s="59"/>
      <c r="VGY221" s="59"/>
      <c r="VGZ221" s="59"/>
      <c r="VHA221" s="59"/>
      <c r="VHB221" s="59"/>
      <c r="VHC221" s="59"/>
      <c r="VHD221" s="59"/>
      <c r="VHE221" s="59"/>
      <c r="VHF221" s="59"/>
      <c r="VHG221" s="59"/>
      <c r="VHH221" s="59"/>
      <c r="VHI221" s="59"/>
      <c r="VHJ221" s="59"/>
      <c r="VHK221" s="59"/>
      <c r="VHL221" s="59"/>
      <c r="VHM221" s="59"/>
      <c r="VHN221" s="59"/>
      <c r="VHO221" s="59"/>
      <c r="VHP221" s="59"/>
      <c r="VHQ221" s="59"/>
      <c r="VHR221" s="59"/>
      <c r="VHS221" s="59"/>
      <c r="VHT221" s="59"/>
      <c r="VHU221" s="59"/>
      <c r="VHV221" s="59"/>
      <c r="VHW221" s="59"/>
      <c r="VHX221" s="59"/>
      <c r="VHY221" s="59"/>
      <c r="VHZ221" s="59"/>
      <c r="VIA221" s="59"/>
      <c r="VIB221" s="59"/>
      <c r="VIC221" s="59"/>
      <c r="VID221" s="59"/>
      <c r="VIE221" s="59"/>
      <c r="VIF221" s="59"/>
      <c r="VIG221" s="59"/>
      <c r="VIH221" s="59"/>
      <c r="VII221" s="59"/>
      <c r="VIJ221" s="59"/>
      <c r="VIK221" s="59"/>
      <c r="VIL221" s="59"/>
      <c r="VIM221" s="59"/>
      <c r="VIN221" s="59"/>
      <c r="VIO221" s="59"/>
      <c r="VIP221" s="59"/>
      <c r="VIQ221" s="59"/>
      <c r="VIR221" s="59"/>
      <c r="VIS221" s="59"/>
      <c r="VIT221" s="59"/>
      <c r="VIU221" s="59"/>
      <c r="VIV221" s="59"/>
      <c r="VIW221" s="59"/>
      <c r="VIX221" s="59"/>
      <c r="VIY221" s="59"/>
      <c r="VIZ221" s="59"/>
      <c r="VJA221" s="59"/>
      <c r="VJB221" s="59"/>
      <c r="VJC221" s="59"/>
      <c r="VJD221" s="59"/>
      <c r="VJE221" s="59"/>
      <c r="VJF221" s="59"/>
      <c r="VJG221" s="59"/>
      <c r="VJH221" s="59"/>
      <c r="VJI221" s="59"/>
      <c r="VJJ221" s="59"/>
      <c r="VJK221" s="59"/>
      <c r="VJL221" s="59"/>
      <c r="VJM221" s="59"/>
      <c r="VJN221" s="59"/>
      <c r="VJO221" s="59"/>
      <c r="VJP221" s="59"/>
      <c r="VJQ221" s="59"/>
      <c r="VJR221" s="59"/>
      <c r="VJS221" s="59"/>
      <c r="VJT221" s="59"/>
      <c r="VJU221" s="59"/>
      <c r="VJV221" s="59"/>
      <c r="VJW221" s="59"/>
      <c r="VJX221" s="59"/>
      <c r="VJY221" s="59"/>
      <c r="VJZ221" s="59"/>
      <c r="VKA221" s="59"/>
      <c r="VKB221" s="59"/>
      <c r="VKC221" s="59"/>
      <c r="VKD221" s="59"/>
      <c r="VKE221" s="59"/>
      <c r="VKF221" s="59"/>
      <c r="VKG221" s="59"/>
      <c r="VKH221" s="59"/>
      <c r="VKI221" s="59"/>
      <c r="VKJ221" s="59"/>
      <c r="VKK221" s="59"/>
      <c r="VKL221" s="59"/>
      <c r="VKM221" s="59"/>
      <c r="VKN221" s="59"/>
      <c r="VKO221" s="59"/>
      <c r="VKP221" s="59"/>
      <c r="VKQ221" s="59"/>
      <c r="VKR221" s="59"/>
      <c r="VKS221" s="59"/>
      <c r="VKT221" s="59"/>
      <c r="VKU221" s="59"/>
      <c r="VKV221" s="59"/>
      <c r="VKW221" s="59"/>
      <c r="VKX221" s="59"/>
      <c r="VKY221" s="59"/>
      <c r="VKZ221" s="59"/>
      <c r="VLA221" s="59"/>
      <c r="VLB221" s="59"/>
      <c r="VLC221" s="59"/>
      <c r="VLD221" s="59"/>
      <c r="VLE221" s="59"/>
      <c r="VLF221" s="59"/>
      <c r="VLG221" s="59"/>
      <c r="VLH221" s="59"/>
      <c r="VLI221" s="59"/>
      <c r="VLJ221" s="59"/>
      <c r="VLK221" s="59"/>
      <c r="VLL221" s="59"/>
      <c r="VLM221" s="59"/>
      <c r="VLN221" s="59"/>
      <c r="VLO221" s="59"/>
      <c r="VLP221" s="59"/>
      <c r="VLQ221" s="59"/>
      <c r="VLR221" s="59"/>
      <c r="VLS221" s="59"/>
      <c r="VLT221" s="59"/>
      <c r="VLU221" s="59"/>
      <c r="VLV221" s="59"/>
      <c r="VLW221" s="59"/>
      <c r="VLX221" s="59"/>
      <c r="VLY221" s="59"/>
      <c r="VLZ221" s="59"/>
      <c r="VMA221" s="59"/>
      <c r="VMB221" s="59"/>
      <c r="VMC221" s="59"/>
      <c r="VMD221" s="59"/>
      <c r="VME221" s="59"/>
      <c r="VMF221" s="59"/>
      <c r="VMG221" s="59"/>
      <c r="VMH221" s="59"/>
      <c r="VMI221" s="59"/>
      <c r="VMJ221" s="59"/>
      <c r="VMK221" s="59"/>
      <c r="VML221" s="59"/>
      <c r="VMM221" s="59"/>
      <c r="VMN221" s="59"/>
      <c r="VMO221" s="59"/>
      <c r="VMP221" s="59"/>
      <c r="VMQ221" s="59"/>
      <c r="VMR221" s="59"/>
      <c r="VMS221" s="59"/>
      <c r="VMT221" s="59"/>
      <c r="VMU221" s="59"/>
      <c r="VMV221" s="59"/>
      <c r="VMW221" s="59"/>
      <c r="VMX221" s="59"/>
      <c r="VMY221" s="59"/>
      <c r="VMZ221" s="59"/>
      <c r="VNA221" s="59"/>
      <c r="VNB221" s="59"/>
      <c r="VNC221" s="59"/>
      <c r="VND221" s="59"/>
      <c r="VNE221" s="59"/>
      <c r="VNF221" s="59"/>
      <c r="VNG221" s="59"/>
      <c r="VNH221" s="59"/>
      <c r="VNI221" s="59"/>
      <c r="VNJ221" s="59"/>
      <c r="VNK221" s="59"/>
      <c r="VNL221" s="59"/>
      <c r="VNM221" s="59"/>
      <c r="VNN221" s="59"/>
      <c r="VNO221" s="59"/>
      <c r="VNP221" s="59"/>
      <c r="VNQ221" s="59"/>
      <c r="VNR221" s="59"/>
      <c r="VNS221" s="59"/>
      <c r="VNT221" s="59"/>
      <c r="VNU221" s="59"/>
      <c r="VNV221" s="59"/>
      <c r="VNW221" s="59"/>
      <c r="VNX221" s="59"/>
      <c r="VNY221" s="59"/>
      <c r="VNZ221" s="59"/>
      <c r="VOA221" s="59"/>
      <c r="VOB221" s="59"/>
      <c r="VOC221" s="59"/>
      <c r="VOD221" s="59"/>
      <c r="VOE221" s="59"/>
      <c r="VOF221" s="59"/>
      <c r="VOG221" s="59"/>
      <c r="VOH221" s="59"/>
      <c r="VOI221" s="59"/>
      <c r="VOJ221" s="59"/>
      <c r="VOK221" s="59"/>
      <c r="VOL221" s="59"/>
      <c r="VOM221" s="59"/>
      <c r="VON221" s="59"/>
      <c r="VOO221" s="59"/>
      <c r="VOP221" s="59"/>
      <c r="VOQ221" s="59"/>
      <c r="VOR221" s="59"/>
      <c r="VOS221" s="59"/>
      <c r="VOT221" s="59"/>
      <c r="VOU221" s="59"/>
      <c r="VOV221" s="59"/>
      <c r="VOW221" s="59"/>
      <c r="VOX221" s="59"/>
      <c r="VOY221" s="59"/>
      <c r="VOZ221" s="59"/>
      <c r="VPA221" s="59"/>
      <c r="VPB221" s="59"/>
      <c r="VPC221" s="59"/>
      <c r="VPD221" s="59"/>
      <c r="VPE221" s="59"/>
      <c r="VPF221" s="59"/>
      <c r="VPG221" s="59"/>
      <c r="VPH221" s="59"/>
      <c r="VPI221" s="59"/>
      <c r="VPJ221" s="59"/>
      <c r="VPK221" s="59"/>
      <c r="VPL221" s="59"/>
      <c r="VPM221" s="59"/>
      <c r="VPN221" s="59"/>
      <c r="VPO221" s="59"/>
      <c r="VPP221" s="59"/>
      <c r="VPQ221" s="59"/>
      <c r="VPR221" s="59"/>
      <c r="VPS221" s="59"/>
      <c r="VPT221" s="59"/>
      <c r="VPU221" s="59"/>
      <c r="VPV221" s="59"/>
      <c r="VPW221" s="59"/>
      <c r="VPX221" s="59"/>
      <c r="VPY221" s="59"/>
      <c r="VPZ221" s="59"/>
      <c r="VQA221" s="59"/>
      <c r="VQB221" s="59"/>
      <c r="VQC221" s="59"/>
      <c r="VQD221" s="59"/>
      <c r="VQE221" s="59"/>
      <c r="VQF221" s="59"/>
      <c r="VQG221" s="59"/>
      <c r="VQH221" s="59"/>
      <c r="VQI221" s="59"/>
      <c r="VQJ221" s="59"/>
      <c r="VQK221" s="59"/>
      <c r="VQL221" s="59"/>
      <c r="VQM221" s="59"/>
      <c r="VQN221" s="59"/>
      <c r="VQO221" s="59"/>
      <c r="VQP221" s="59"/>
      <c r="VQQ221" s="59"/>
      <c r="VQR221" s="59"/>
      <c r="VQS221" s="59"/>
      <c r="VQT221" s="59"/>
      <c r="VQU221" s="59"/>
      <c r="VQV221" s="59"/>
      <c r="VQW221" s="59"/>
      <c r="VQX221" s="59"/>
      <c r="VQY221" s="59"/>
      <c r="VQZ221" s="59"/>
      <c r="VRA221" s="59"/>
      <c r="VRB221" s="59"/>
      <c r="VRC221" s="59"/>
      <c r="VRD221" s="59"/>
      <c r="VRE221" s="59"/>
      <c r="VRF221" s="59"/>
      <c r="VRG221" s="59"/>
      <c r="VRH221" s="59"/>
      <c r="VRI221" s="59"/>
      <c r="VRJ221" s="59"/>
      <c r="VRK221" s="59"/>
      <c r="VRL221" s="59"/>
      <c r="VRM221" s="59"/>
      <c r="VRN221" s="59"/>
      <c r="VRO221" s="59"/>
      <c r="VRP221" s="59"/>
      <c r="VRQ221" s="59"/>
      <c r="VRR221" s="59"/>
      <c r="VRS221" s="59"/>
      <c r="VRT221" s="59"/>
      <c r="VRU221" s="59"/>
      <c r="VRV221" s="59"/>
      <c r="VRW221" s="59"/>
      <c r="VRX221" s="59"/>
      <c r="VRY221" s="59"/>
      <c r="VRZ221" s="59"/>
      <c r="VSA221" s="59"/>
      <c r="VSB221" s="59"/>
      <c r="VSC221" s="59"/>
      <c r="VSD221" s="59"/>
      <c r="VSE221" s="59"/>
      <c r="VSF221" s="59"/>
      <c r="VSG221" s="59"/>
      <c r="VSH221" s="59"/>
      <c r="VSI221" s="59"/>
      <c r="VSJ221" s="59"/>
      <c r="VSK221" s="59"/>
      <c r="VSL221" s="59"/>
      <c r="VSM221" s="59"/>
      <c r="VSN221" s="59"/>
      <c r="VSO221" s="59"/>
      <c r="VSP221" s="59"/>
      <c r="VSQ221" s="59"/>
      <c r="VSR221" s="59"/>
      <c r="VSS221" s="59"/>
      <c r="VST221" s="59"/>
      <c r="VSU221" s="59"/>
      <c r="VSV221" s="59"/>
      <c r="VSW221" s="59"/>
      <c r="VSX221" s="59"/>
      <c r="VSY221" s="59"/>
      <c r="VSZ221" s="59"/>
      <c r="VTA221" s="59"/>
      <c r="VTB221" s="59"/>
      <c r="VTC221" s="59"/>
      <c r="VTD221" s="59"/>
      <c r="VTE221" s="59"/>
      <c r="VTF221" s="59"/>
      <c r="VTG221" s="59"/>
      <c r="VTH221" s="59"/>
      <c r="VTI221" s="59"/>
      <c r="VTJ221" s="59"/>
      <c r="VTK221" s="59"/>
      <c r="VTL221" s="59"/>
      <c r="VTM221" s="59"/>
      <c r="VTN221" s="59"/>
      <c r="VTO221" s="59"/>
      <c r="VTP221" s="59"/>
      <c r="VTQ221" s="59"/>
      <c r="VTR221" s="59"/>
      <c r="VTS221" s="59"/>
      <c r="VTT221" s="59"/>
      <c r="VTU221" s="59"/>
      <c r="VTV221" s="59"/>
      <c r="VTW221" s="59"/>
      <c r="VTX221" s="59"/>
      <c r="VTY221" s="59"/>
      <c r="VTZ221" s="59"/>
      <c r="VUA221" s="59"/>
      <c r="VUB221" s="59"/>
      <c r="VUC221" s="59"/>
      <c r="VUD221" s="59"/>
      <c r="VUE221" s="59"/>
      <c r="VUF221" s="59"/>
      <c r="VUG221" s="59"/>
      <c r="VUH221" s="59"/>
      <c r="VUI221" s="59"/>
      <c r="VUJ221" s="59"/>
      <c r="VUK221" s="59"/>
      <c r="VUL221" s="59"/>
      <c r="VUM221" s="59"/>
      <c r="VUN221" s="59"/>
      <c r="VUO221" s="59"/>
      <c r="VUP221" s="59"/>
      <c r="VUQ221" s="59"/>
      <c r="VUR221" s="59"/>
      <c r="VUS221" s="59"/>
      <c r="VUT221" s="59"/>
      <c r="VUU221" s="59"/>
      <c r="VUV221" s="59"/>
      <c r="VUW221" s="59"/>
      <c r="VUX221" s="59"/>
      <c r="VUY221" s="59"/>
      <c r="VUZ221" s="59"/>
      <c r="VVA221" s="59"/>
      <c r="VVB221" s="59"/>
      <c r="VVC221" s="59"/>
      <c r="VVD221" s="59"/>
      <c r="VVE221" s="59"/>
      <c r="VVF221" s="59"/>
      <c r="VVG221" s="59"/>
      <c r="VVH221" s="59"/>
      <c r="VVI221" s="59"/>
      <c r="VVJ221" s="59"/>
      <c r="VVK221" s="59"/>
      <c r="VVL221" s="59"/>
      <c r="VVM221" s="59"/>
      <c r="VVN221" s="59"/>
      <c r="VVO221" s="59"/>
      <c r="VVP221" s="59"/>
      <c r="VVQ221" s="59"/>
      <c r="VVR221" s="59"/>
      <c r="VVS221" s="59"/>
      <c r="VVT221" s="59"/>
      <c r="VVU221" s="59"/>
      <c r="VVV221" s="59"/>
      <c r="VVW221" s="59"/>
      <c r="VVX221" s="59"/>
      <c r="VVY221" s="59"/>
      <c r="VVZ221" s="59"/>
      <c r="VWA221" s="59"/>
      <c r="VWB221" s="59"/>
      <c r="VWC221" s="59"/>
      <c r="VWD221" s="59"/>
      <c r="VWE221" s="59"/>
      <c r="VWF221" s="59"/>
      <c r="VWG221" s="59"/>
      <c r="VWH221" s="59"/>
      <c r="VWI221" s="59"/>
      <c r="VWJ221" s="59"/>
      <c r="VWK221" s="59"/>
      <c r="VWL221" s="59"/>
      <c r="VWM221" s="59"/>
      <c r="VWN221" s="59"/>
      <c r="VWO221" s="59"/>
      <c r="VWP221" s="59"/>
      <c r="VWQ221" s="59"/>
      <c r="VWR221" s="59"/>
      <c r="VWS221" s="59"/>
      <c r="VWT221" s="59"/>
      <c r="VWU221" s="59"/>
      <c r="VWV221" s="59"/>
      <c r="VWW221" s="59"/>
      <c r="VWX221" s="59"/>
      <c r="VWY221" s="59"/>
      <c r="VWZ221" s="59"/>
      <c r="VXA221" s="59"/>
      <c r="VXB221" s="59"/>
      <c r="VXC221" s="59"/>
      <c r="VXD221" s="59"/>
      <c r="VXE221" s="59"/>
      <c r="VXF221" s="59"/>
      <c r="VXG221" s="59"/>
      <c r="VXH221" s="59"/>
      <c r="VXI221" s="59"/>
      <c r="VXJ221" s="59"/>
      <c r="VXK221" s="59"/>
      <c r="VXL221" s="59"/>
      <c r="VXM221" s="59"/>
      <c r="VXN221" s="59"/>
      <c r="VXO221" s="59"/>
      <c r="VXP221" s="59"/>
      <c r="VXQ221" s="59"/>
      <c r="VXR221" s="59"/>
      <c r="VXS221" s="59"/>
      <c r="VXT221" s="59"/>
      <c r="VXU221" s="59"/>
      <c r="VXV221" s="59"/>
      <c r="VXW221" s="59"/>
      <c r="VXX221" s="59"/>
      <c r="VXY221" s="59"/>
      <c r="VXZ221" s="59"/>
      <c r="VYA221" s="59"/>
      <c r="VYB221" s="59"/>
      <c r="VYC221" s="59"/>
      <c r="VYD221" s="59"/>
      <c r="VYE221" s="59"/>
      <c r="VYF221" s="59"/>
      <c r="VYG221" s="59"/>
      <c r="VYH221" s="59"/>
      <c r="VYI221" s="59"/>
      <c r="VYJ221" s="59"/>
      <c r="VYK221" s="59"/>
      <c r="VYL221" s="59"/>
      <c r="VYM221" s="59"/>
      <c r="VYN221" s="59"/>
      <c r="VYO221" s="59"/>
      <c r="VYP221" s="59"/>
      <c r="VYQ221" s="59"/>
      <c r="VYR221" s="59"/>
      <c r="VYS221" s="59"/>
      <c r="VYT221" s="59"/>
      <c r="VYU221" s="59"/>
      <c r="VYV221" s="59"/>
      <c r="VYW221" s="59"/>
      <c r="VYX221" s="59"/>
      <c r="VYY221" s="59"/>
      <c r="VYZ221" s="59"/>
      <c r="VZA221" s="59"/>
      <c r="VZB221" s="59"/>
      <c r="VZC221" s="59"/>
      <c r="VZD221" s="59"/>
      <c r="VZE221" s="59"/>
      <c r="VZF221" s="59"/>
      <c r="VZG221" s="59"/>
      <c r="VZH221" s="59"/>
      <c r="VZI221" s="59"/>
      <c r="VZJ221" s="59"/>
      <c r="VZK221" s="59"/>
      <c r="VZL221" s="59"/>
      <c r="VZM221" s="59"/>
      <c r="VZN221" s="59"/>
      <c r="VZO221" s="59"/>
      <c r="VZP221" s="59"/>
      <c r="VZQ221" s="59"/>
      <c r="VZR221" s="59"/>
      <c r="VZS221" s="59"/>
      <c r="VZT221" s="59"/>
      <c r="VZU221" s="59"/>
      <c r="VZV221" s="59"/>
      <c r="VZW221" s="59"/>
      <c r="VZX221" s="59"/>
      <c r="VZY221" s="59"/>
      <c r="VZZ221" s="59"/>
      <c r="WAA221" s="59"/>
      <c r="WAB221" s="59"/>
      <c r="WAC221" s="59"/>
      <c r="WAD221" s="59"/>
      <c r="WAE221" s="59"/>
      <c r="WAF221" s="59"/>
      <c r="WAG221" s="59"/>
      <c r="WAH221" s="59"/>
      <c r="WAI221" s="59"/>
      <c r="WAJ221" s="59"/>
      <c r="WAK221" s="59"/>
      <c r="WAL221" s="59"/>
      <c r="WAM221" s="59"/>
      <c r="WAN221" s="59"/>
      <c r="WAO221" s="59"/>
      <c r="WAP221" s="59"/>
      <c r="WAQ221" s="59"/>
      <c r="WAR221" s="59"/>
      <c r="WAS221" s="59"/>
      <c r="WAT221" s="59"/>
      <c r="WAU221" s="59"/>
      <c r="WAV221" s="59"/>
      <c r="WAW221" s="59"/>
      <c r="WAX221" s="59"/>
      <c r="WAY221" s="59"/>
      <c r="WAZ221" s="59"/>
      <c r="WBA221" s="59"/>
      <c r="WBB221" s="59"/>
      <c r="WBC221" s="59"/>
      <c r="WBD221" s="59"/>
      <c r="WBE221" s="59"/>
      <c r="WBF221" s="59"/>
      <c r="WBG221" s="59"/>
      <c r="WBH221" s="59"/>
      <c r="WBI221" s="59"/>
      <c r="WBJ221" s="59"/>
      <c r="WBK221" s="59"/>
      <c r="WBL221" s="59"/>
      <c r="WBM221" s="59"/>
      <c r="WBN221" s="59"/>
      <c r="WBO221" s="59"/>
      <c r="WBP221" s="59"/>
      <c r="WBQ221" s="59"/>
      <c r="WBR221" s="59"/>
      <c r="WBS221" s="59"/>
      <c r="WBT221" s="59"/>
      <c r="WBU221" s="59"/>
      <c r="WBV221" s="59"/>
      <c r="WBW221" s="59"/>
      <c r="WBX221" s="59"/>
      <c r="WBY221" s="59"/>
      <c r="WBZ221" s="59"/>
      <c r="WCA221" s="59"/>
      <c r="WCB221" s="59"/>
      <c r="WCC221" s="59"/>
      <c r="WCD221" s="59"/>
      <c r="WCE221" s="59"/>
      <c r="WCF221" s="59"/>
      <c r="WCG221" s="59"/>
      <c r="WCH221" s="59"/>
      <c r="WCI221" s="59"/>
      <c r="WCJ221" s="59"/>
      <c r="WCK221" s="59"/>
      <c r="WCL221" s="59"/>
      <c r="WCM221" s="59"/>
      <c r="WCN221" s="59"/>
      <c r="WCO221" s="59"/>
      <c r="WCP221" s="59"/>
      <c r="WCQ221" s="59"/>
      <c r="WCR221" s="59"/>
      <c r="WCS221" s="59"/>
      <c r="WCT221" s="59"/>
      <c r="WCU221" s="59"/>
      <c r="WCV221" s="59"/>
      <c r="WCW221" s="59"/>
      <c r="WCX221" s="59"/>
      <c r="WCY221" s="59"/>
      <c r="WCZ221" s="59"/>
      <c r="WDA221" s="59"/>
      <c r="WDB221" s="59"/>
      <c r="WDC221" s="59"/>
      <c r="WDD221" s="59"/>
      <c r="WDE221" s="59"/>
      <c r="WDF221" s="59"/>
      <c r="WDG221" s="59"/>
      <c r="WDH221" s="59"/>
      <c r="WDI221" s="59"/>
      <c r="WDJ221" s="59"/>
      <c r="WDK221" s="59"/>
      <c r="WDL221" s="59"/>
      <c r="WDM221" s="59"/>
      <c r="WDN221" s="59"/>
      <c r="WDO221" s="59"/>
      <c r="WDP221" s="59"/>
      <c r="WDQ221" s="59"/>
      <c r="WDR221" s="59"/>
      <c r="WDS221" s="59"/>
      <c r="WDT221" s="59"/>
      <c r="WDU221" s="59"/>
      <c r="WDV221" s="59"/>
      <c r="WDW221" s="59"/>
      <c r="WDX221" s="59"/>
      <c r="WDY221" s="59"/>
      <c r="WDZ221" s="59"/>
      <c r="WEA221" s="59"/>
      <c r="WEB221" s="59"/>
      <c r="WEC221" s="59"/>
      <c r="WED221" s="59"/>
      <c r="WEE221" s="59"/>
      <c r="WEF221" s="59"/>
      <c r="WEG221" s="59"/>
      <c r="WEH221" s="59"/>
      <c r="WEI221" s="59"/>
      <c r="WEJ221" s="59"/>
      <c r="WEK221" s="59"/>
      <c r="WEL221" s="59"/>
      <c r="WEM221" s="59"/>
      <c r="WEN221" s="59"/>
      <c r="WEO221" s="59"/>
      <c r="WEP221" s="59"/>
      <c r="WEQ221" s="59"/>
      <c r="WER221" s="59"/>
      <c r="WES221" s="59"/>
      <c r="WET221" s="59"/>
      <c r="WEU221" s="59"/>
      <c r="WEV221" s="59"/>
      <c r="WEW221" s="59"/>
      <c r="WEX221" s="59"/>
      <c r="WEY221" s="59"/>
      <c r="WEZ221" s="59"/>
      <c r="WFA221" s="59"/>
      <c r="WFB221" s="59"/>
      <c r="WFC221" s="59"/>
      <c r="WFD221" s="59"/>
      <c r="WFE221" s="59"/>
      <c r="WFF221" s="59"/>
      <c r="WFG221" s="59"/>
      <c r="WFH221" s="59"/>
      <c r="WFI221" s="59"/>
      <c r="WFJ221" s="59"/>
      <c r="WFK221" s="59"/>
      <c r="WFL221" s="59"/>
      <c r="WFM221" s="59"/>
      <c r="WFN221" s="59"/>
      <c r="WFO221" s="59"/>
      <c r="WFP221" s="59"/>
      <c r="WFQ221" s="59"/>
      <c r="WFR221" s="59"/>
      <c r="WFS221" s="59"/>
      <c r="WFT221" s="59"/>
      <c r="WFU221" s="59"/>
      <c r="WFV221" s="59"/>
      <c r="WFW221" s="59"/>
      <c r="WFX221" s="59"/>
      <c r="WFY221" s="59"/>
      <c r="WFZ221" s="59"/>
      <c r="WGA221" s="59"/>
      <c r="WGB221" s="59"/>
      <c r="WGC221" s="59"/>
      <c r="WGD221" s="59"/>
      <c r="WGE221" s="59"/>
      <c r="WGF221" s="59"/>
      <c r="WGG221" s="59"/>
      <c r="WGH221" s="59"/>
      <c r="WGI221" s="59"/>
      <c r="WGJ221" s="59"/>
      <c r="WGK221" s="59"/>
      <c r="WGL221" s="59"/>
      <c r="WGM221" s="59"/>
      <c r="WGN221" s="59"/>
      <c r="WGO221" s="59"/>
      <c r="WGP221" s="59"/>
      <c r="WGQ221" s="59"/>
      <c r="WGR221" s="59"/>
      <c r="WGS221" s="59"/>
      <c r="WGT221" s="59"/>
      <c r="WGU221" s="59"/>
      <c r="WGV221" s="59"/>
      <c r="WGW221" s="59"/>
      <c r="WGX221" s="59"/>
      <c r="WGY221" s="59"/>
      <c r="WGZ221" s="59"/>
      <c r="WHA221" s="59"/>
      <c r="WHB221" s="59"/>
      <c r="WHC221" s="59"/>
      <c r="WHD221" s="59"/>
      <c r="WHE221" s="59"/>
      <c r="WHF221" s="59"/>
      <c r="WHG221" s="59"/>
      <c r="WHH221" s="59"/>
      <c r="WHI221" s="59"/>
      <c r="WHJ221" s="59"/>
      <c r="WHK221" s="59"/>
      <c r="WHL221" s="59"/>
      <c r="WHM221" s="59"/>
      <c r="WHN221" s="59"/>
      <c r="WHO221" s="59"/>
      <c r="WHP221" s="59"/>
      <c r="WHQ221" s="59"/>
      <c r="WHR221" s="59"/>
      <c r="WHS221" s="59"/>
      <c r="WHT221" s="59"/>
      <c r="WHU221" s="59"/>
      <c r="WHV221" s="59"/>
      <c r="WHW221" s="59"/>
      <c r="WHX221" s="59"/>
      <c r="WHY221" s="59"/>
      <c r="WHZ221" s="59"/>
      <c r="WIA221" s="59"/>
      <c r="WIB221" s="59"/>
      <c r="WIC221" s="59"/>
      <c r="WID221" s="59"/>
      <c r="WIE221" s="59"/>
      <c r="WIF221" s="59"/>
      <c r="WIG221" s="59"/>
      <c r="WIH221" s="59"/>
      <c r="WII221" s="59"/>
      <c r="WIJ221" s="59"/>
      <c r="WIK221" s="59"/>
      <c r="WIL221" s="59"/>
      <c r="WIM221" s="59"/>
      <c r="WIN221" s="59"/>
      <c r="WIO221" s="59"/>
      <c r="WIP221" s="59"/>
      <c r="WIQ221" s="59"/>
      <c r="WIR221" s="59"/>
      <c r="WIS221" s="59"/>
      <c r="WIT221" s="59"/>
      <c r="WIU221" s="59"/>
      <c r="WIV221" s="59"/>
      <c r="WIW221" s="59"/>
      <c r="WIX221" s="59"/>
      <c r="WIY221" s="59"/>
      <c r="WIZ221" s="59"/>
      <c r="WJA221" s="59"/>
      <c r="WJB221" s="59"/>
      <c r="WJC221" s="59"/>
      <c r="WJD221" s="59"/>
      <c r="WJE221" s="59"/>
      <c r="WJF221" s="59"/>
      <c r="WJG221" s="59"/>
      <c r="WJH221" s="59"/>
      <c r="WJI221" s="59"/>
      <c r="WJJ221" s="59"/>
      <c r="WJK221" s="59"/>
      <c r="WJL221" s="59"/>
      <c r="WJM221" s="59"/>
      <c r="WJN221" s="59"/>
      <c r="WJO221" s="59"/>
      <c r="WJP221" s="59"/>
      <c r="WJQ221" s="59"/>
      <c r="WJR221" s="59"/>
      <c r="WJS221" s="59"/>
      <c r="WJT221" s="59"/>
      <c r="WJU221" s="59"/>
      <c r="WJV221" s="59"/>
      <c r="WJW221" s="59"/>
      <c r="WJX221" s="59"/>
      <c r="WJY221" s="59"/>
      <c r="WJZ221" s="59"/>
      <c r="WKA221" s="59"/>
      <c r="WKB221" s="59"/>
      <c r="WKC221" s="59"/>
      <c r="WKD221" s="59"/>
      <c r="WKE221" s="59"/>
      <c r="WKF221" s="59"/>
      <c r="WKG221" s="59"/>
      <c r="WKH221" s="59"/>
      <c r="WKI221" s="59"/>
      <c r="WKJ221" s="59"/>
      <c r="WKK221" s="59"/>
      <c r="WKL221" s="59"/>
      <c r="WKM221" s="59"/>
      <c r="WKN221" s="59"/>
      <c r="WKO221" s="59"/>
      <c r="WKP221" s="59"/>
      <c r="WKQ221" s="59"/>
      <c r="WKR221" s="59"/>
      <c r="WKS221" s="59"/>
      <c r="WKT221" s="59"/>
      <c r="WKU221" s="59"/>
      <c r="WKV221" s="59"/>
      <c r="WKW221" s="59"/>
      <c r="WKX221" s="59"/>
      <c r="WKY221" s="59"/>
      <c r="WKZ221" s="59"/>
      <c r="WLA221" s="59"/>
      <c r="WLB221" s="59"/>
      <c r="WLC221" s="59"/>
      <c r="WLD221" s="59"/>
      <c r="WLE221" s="59"/>
      <c r="WLF221" s="59"/>
      <c r="WLG221" s="59"/>
      <c r="WLH221" s="59"/>
      <c r="WLI221" s="59"/>
      <c r="WLJ221" s="59"/>
      <c r="WLK221" s="59"/>
      <c r="WLL221" s="59"/>
      <c r="WLM221" s="59"/>
      <c r="WLN221" s="59"/>
      <c r="WLO221" s="59"/>
      <c r="WLP221" s="59"/>
      <c r="WLQ221" s="59"/>
      <c r="WLR221" s="59"/>
      <c r="WLS221" s="59"/>
      <c r="WLT221" s="59"/>
      <c r="WLU221" s="59"/>
      <c r="WLV221" s="59"/>
      <c r="WLW221" s="59"/>
      <c r="WLX221" s="59"/>
      <c r="WLY221" s="59"/>
      <c r="WLZ221" s="59"/>
      <c r="WMA221" s="59"/>
      <c r="WMB221" s="59"/>
      <c r="WMC221" s="59"/>
      <c r="WMD221" s="59"/>
      <c r="WME221" s="59"/>
      <c r="WMF221" s="59"/>
      <c r="WMG221" s="59"/>
      <c r="WMH221" s="59"/>
      <c r="WMI221" s="59"/>
      <c r="WMJ221" s="59"/>
      <c r="WMK221" s="59"/>
      <c r="WML221" s="59"/>
      <c r="WMM221" s="59"/>
      <c r="WMN221" s="59"/>
      <c r="WMO221" s="59"/>
      <c r="WMP221" s="59"/>
      <c r="WMQ221" s="59"/>
      <c r="WMR221" s="59"/>
      <c r="WMS221" s="59"/>
      <c r="WMT221" s="59"/>
      <c r="WMU221" s="59"/>
      <c r="WMV221" s="59"/>
      <c r="WMW221" s="59"/>
      <c r="WMX221" s="59"/>
      <c r="WMY221" s="59"/>
      <c r="WMZ221" s="59"/>
      <c r="WNA221" s="59"/>
      <c r="WNB221" s="59"/>
      <c r="WNC221" s="59"/>
      <c r="WND221" s="59"/>
      <c r="WNE221" s="59"/>
      <c r="WNF221" s="59"/>
      <c r="WNG221" s="59"/>
      <c r="WNH221" s="59"/>
      <c r="WNI221" s="59"/>
      <c r="WNJ221" s="59"/>
      <c r="WNK221" s="59"/>
      <c r="WNL221" s="59"/>
      <c r="WNM221" s="59"/>
      <c r="WNN221" s="59"/>
      <c r="WNO221" s="59"/>
      <c r="WNP221" s="59"/>
      <c r="WNQ221" s="59"/>
      <c r="WNR221" s="59"/>
      <c r="WNS221" s="59"/>
      <c r="WNT221" s="59"/>
      <c r="WNU221" s="59"/>
      <c r="WNV221" s="59"/>
      <c r="WNW221" s="59"/>
      <c r="WNX221" s="59"/>
      <c r="WNY221" s="59"/>
      <c r="WNZ221" s="59"/>
      <c r="WOA221" s="59"/>
      <c r="WOB221" s="59"/>
      <c r="WOC221" s="59"/>
      <c r="WOD221" s="59"/>
      <c r="WOE221" s="59"/>
      <c r="WOF221" s="59"/>
      <c r="WOG221" s="59"/>
      <c r="WOH221" s="59"/>
      <c r="WOI221" s="59"/>
      <c r="WOJ221" s="59"/>
      <c r="WOK221" s="59"/>
      <c r="WOL221" s="59"/>
      <c r="WOM221" s="59"/>
      <c r="WON221" s="59"/>
      <c r="WOO221" s="59"/>
      <c r="WOP221" s="59"/>
      <c r="WOQ221" s="59"/>
      <c r="WOR221" s="59"/>
      <c r="WOS221" s="59"/>
      <c r="WOT221" s="59"/>
      <c r="WOU221" s="59"/>
      <c r="WOV221" s="59"/>
      <c r="WOW221" s="59"/>
      <c r="WOX221" s="59"/>
      <c r="WOY221" s="59"/>
      <c r="WOZ221" s="59"/>
      <c r="WPA221" s="59"/>
      <c r="WPB221" s="59"/>
      <c r="WPC221" s="59"/>
      <c r="WPD221" s="59"/>
      <c r="WPE221" s="59"/>
      <c r="WPF221" s="59"/>
      <c r="WPG221" s="59"/>
      <c r="WPH221" s="59"/>
      <c r="WPI221" s="59"/>
      <c r="WPJ221" s="59"/>
      <c r="WPK221" s="59"/>
      <c r="WPL221" s="59"/>
      <c r="WPM221" s="59"/>
      <c r="WPN221" s="59"/>
      <c r="WPO221" s="59"/>
      <c r="WPP221" s="59"/>
      <c r="WPQ221" s="59"/>
      <c r="WPR221" s="59"/>
      <c r="WPS221" s="59"/>
      <c r="WPT221" s="59"/>
      <c r="WPU221" s="59"/>
      <c r="WPV221" s="59"/>
      <c r="WPW221" s="59"/>
      <c r="WPX221" s="59"/>
      <c r="WPY221" s="59"/>
      <c r="WPZ221" s="59"/>
      <c r="WQA221" s="59"/>
      <c r="WQB221" s="59"/>
      <c r="WQC221" s="59"/>
      <c r="WQD221" s="59"/>
      <c r="WQE221" s="59"/>
      <c r="WQF221" s="59"/>
      <c r="WQG221" s="59"/>
      <c r="WQH221" s="59"/>
      <c r="WQI221" s="59"/>
      <c r="WQJ221" s="59"/>
      <c r="WQK221" s="59"/>
      <c r="WQL221" s="59"/>
      <c r="WQM221" s="59"/>
      <c r="WQN221" s="59"/>
      <c r="WQO221" s="59"/>
      <c r="WQP221" s="59"/>
      <c r="WQQ221" s="59"/>
      <c r="WQR221" s="59"/>
      <c r="WQS221" s="59"/>
      <c r="WQT221" s="59"/>
      <c r="WQU221" s="59"/>
      <c r="WQV221" s="59"/>
      <c r="WQW221" s="59"/>
      <c r="WQX221" s="59"/>
      <c r="WQY221" s="59"/>
      <c r="WQZ221" s="59"/>
      <c r="WRA221" s="59"/>
      <c r="WRB221" s="59"/>
      <c r="WRC221" s="59"/>
      <c r="WRD221" s="59"/>
      <c r="WRE221" s="59"/>
      <c r="WRF221" s="59"/>
      <c r="WRG221" s="59"/>
      <c r="WRH221" s="59"/>
      <c r="WRI221" s="59"/>
      <c r="WRJ221" s="59"/>
      <c r="WRK221" s="59"/>
      <c r="WRL221" s="59"/>
      <c r="WRM221" s="59"/>
      <c r="WRN221" s="59"/>
      <c r="WRO221" s="59"/>
      <c r="WRP221" s="59"/>
      <c r="WRQ221" s="59"/>
      <c r="WRR221" s="59"/>
      <c r="WRS221" s="59"/>
      <c r="WRT221" s="59"/>
      <c r="WRU221" s="59"/>
      <c r="WRV221" s="59"/>
      <c r="WRW221" s="59"/>
      <c r="WRX221" s="59"/>
      <c r="WRY221" s="59"/>
      <c r="WRZ221" s="59"/>
      <c r="WSA221" s="59"/>
      <c r="WSB221" s="59"/>
      <c r="WSC221" s="59"/>
      <c r="WSD221" s="59"/>
      <c r="WSE221" s="59"/>
      <c r="WSF221" s="59"/>
      <c r="WSG221" s="59"/>
      <c r="WSH221" s="59"/>
      <c r="WSI221" s="59"/>
      <c r="WSJ221" s="59"/>
      <c r="WSK221" s="59"/>
      <c r="WSL221" s="59"/>
      <c r="WSM221" s="59"/>
      <c r="WSN221" s="59"/>
      <c r="WSO221" s="59"/>
      <c r="WSP221" s="59"/>
      <c r="WSQ221" s="59"/>
      <c r="WSR221" s="59"/>
      <c r="WSS221" s="59"/>
      <c r="WST221" s="59"/>
      <c r="WSU221" s="59"/>
      <c r="WSV221" s="59"/>
      <c r="WSW221" s="59"/>
      <c r="WSX221" s="59"/>
      <c r="WSY221" s="59"/>
      <c r="WSZ221" s="59"/>
      <c r="WTA221" s="59"/>
      <c r="WTB221" s="59"/>
      <c r="WTC221" s="59"/>
      <c r="WTD221" s="59"/>
      <c r="WTE221" s="59"/>
      <c r="WTF221" s="59"/>
      <c r="WTG221" s="59"/>
      <c r="WTH221" s="59"/>
      <c r="WTI221" s="59"/>
      <c r="WTJ221" s="59"/>
      <c r="WTK221" s="59"/>
      <c r="WTL221" s="59"/>
      <c r="WTM221" s="59"/>
      <c r="WTN221" s="59"/>
      <c r="WTO221" s="59"/>
      <c r="WTP221" s="59"/>
      <c r="WTQ221" s="59"/>
      <c r="WTR221" s="59"/>
      <c r="WTS221" s="59"/>
      <c r="WTT221" s="59"/>
      <c r="WTU221" s="59"/>
      <c r="WTV221" s="59"/>
      <c r="WTW221" s="59"/>
      <c r="WTX221" s="59"/>
      <c r="WTY221" s="59"/>
      <c r="WTZ221" s="59"/>
      <c r="WUA221" s="59"/>
      <c r="WUB221" s="59"/>
      <c r="WUC221" s="59"/>
      <c r="WUD221" s="59"/>
      <c r="WUE221" s="59"/>
      <c r="WUF221" s="59"/>
      <c r="WUG221" s="59"/>
      <c r="WUH221" s="59"/>
      <c r="WUI221" s="59"/>
      <c r="WUJ221" s="59"/>
      <c r="WUK221" s="59"/>
      <c r="WUL221" s="59"/>
      <c r="WUM221" s="59"/>
      <c r="WUN221" s="59"/>
      <c r="WUO221" s="59"/>
      <c r="WUP221" s="59"/>
      <c r="WUQ221" s="59"/>
      <c r="WUR221" s="59"/>
      <c r="WUS221" s="59"/>
      <c r="WUT221" s="59"/>
      <c r="WUU221" s="59"/>
      <c r="WUV221" s="59"/>
      <c r="WUW221" s="59"/>
      <c r="WUX221" s="59"/>
      <c r="WUY221" s="59"/>
      <c r="WUZ221" s="59"/>
      <c r="WVA221" s="59"/>
      <c r="WVB221" s="59"/>
      <c r="WVC221" s="59"/>
      <c r="WVD221" s="59"/>
      <c r="WVE221" s="59"/>
      <c r="WVF221" s="59"/>
      <c r="WVG221" s="59"/>
      <c r="WVH221" s="59"/>
      <c r="WVI221" s="59"/>
      <c r="WVJ221" s="59"/>
      <c r="WVK221" s="59"/>
      <c r="WVL221" s="59"/>
      <c r="WVM221" s="59"/>
      <c r="WVN221" s="59"/>
      <c r="WVO221" s="59"/>
      <c r="WVP221" s="59"/>
      <c r="WVQ221" s="59"/>
      <c r="WVR221" s="59"/>
      <c r="WVS221" s="59"/>
      <c r="WVT221" s="59"/>
      <c r="WVU221" s="59"/>
      <c r="WVV221" s="59"/>
      <c r="WVW221" s="59"/>
    </row>
    <row r="222" spans="1:16143" s="58" customFormat="1" ht="56.25" customHeight="1">
      <c r="A222" s="68" t="s">
        <v>281</v>
      </c>
      <c r="B222" s="15" t="s">
        <v>282</v>
      </c>
      <c r="C222" s="15" t="s">
        <v>312</v>
      </c>
      <c r="D222" s="15" t="s">
        <v>322</v>
      </c>
      <c r="E222" s="15"/>
      <c r="F222" s="15"/>
      <c r="G222" s="113">
        <v>9</v>
      </c>
      <c r="H222" s="69">
        <v>9</v>
      </c>
      <c r="I222" s="113">
        <v>4.5</v>
      </c>
      <c r="J222" s="69">
        <v>4</v>
      </c>
      <c r="K222" s="69">
        <v>1.5</v>
      </c>
      <c r="L222" s="69">
        <v>9</v>
      </c>
      <c r="M222" s="16">
        <f t="shared" si="75"/>
        <v>23.5</v>
      </c>
      <c r="N222" s="79">
        <v>2227.2600000000002</v>
      </c>
      <c r="O222" s="71">
        <v>2227.2600000000002</v>
      </c>
      <c r="P222" s="70">
        <v>1960</v>
      </c>
      <c r="Q222" s="71">
        <v>2080</v>
      </c>
      <c r="R222" s="125">
        <f t="shared" si="85"/>
        <v>2405.340000000002</v>
      </c>
      <c r="S222" s="72">
        <f t="shared" si="78"/>
        <v>2405.340000000002</v>
      </c>
      <c r="T222" s="138">
        <f t="shared" si="86"/>
        <v>1202.670000000001</v>
      </c>
      <c r="U222" s="72">
        <f t="shared" si="76"/>
        <v>1069.0400000000009</v>
      </c>
      <c r="V222" s="73">
        <f t="shared" si="87"/>
        <v>220.89000000000033</v>
      </c>
      <c r="W222" s="73">
        <f t="shared" si="88"/>
        <v>1325.340000000002</v>
      </c>
      <c r="X222" s="72">
        <f t="shared" si="77"/>
        <v>5020.6100000000051</v>
      </c>
      <c r="Y222" s="74"/>
      <c r="Z222" s="75"/>
      <c r="AA222" s="75"/>
      <c r="AB222" s="53"/>
      <c r="AC222" s="53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DP222" s="57"/>
      <c r="DQ222" s="57"/>
      <c r="DR222" s="57"/>
      <c r="DS222" s="57"/>
      <c r="DT222" s="57"/>
      <c r="DU222" s="57"/>
      <c r="DV222" s="57"/>
      <c r="DW222" s="57"/>
      <c r="DX222" s="57"/>
      <c r="DY222" s="57"/>
      <c r="DZ222" s="57"/>
      <c r="EA222" s="57"/>
      <c r="EB222" s="57"/>
      <c r="EC222" s="57"/>
      <c r="ED222" s="57"/>
      <c r="EE222" s="57"/>
      <c r="EF222" s="57"/>
      <c r="EG222" s="57"/>
      <c r="EH222" s="57"/>
      <c r="EI222" s="57"/>
      <c r="EJ222" s="57"/>
      <c r="EK222" s="57"/>
      <c r="EL222" s="57"/>
      <c r="EM222" s="57"/>
      <c r="EN222" s="57"/>
      <c r="EO222" s="57"/>
      <c r="EP222" s="57"/>
      <c r="EQ222" s="57"/>
      <c r="ER222" s="57"/>
      <c r="ES222" s="57"/>
      <c r="ET222" s="57"/>
      <c r="EU222" s="57"/>
      <c r="EV222" s="57"/>
      <c r="EW222" s="57"/>
      <c r="EX222" s="57"/>
      <c r="EY222" s="57"/>
      <c r="EZ222" s="57"/>
      <c r="FA222" s="57"/>
      <c r="FB222" s="57"/>
      <c r="FC222" s="57"/>
      <c r="FD222" s="57"/>
      <c r="FE222" s="57"/>
      <c r="FF222" s="57"/>
      <c r="FG222" s="57"/>
      <c r="FH222" s="57"/>
      <c r="FI222" s="57"/>
      <c r="FJ222" s="57"/>
      <c r="FK222" s="57"/>
      <c r="FL222" s="57"/>
      <c r="FM222" s="57"/>
      <c r="FN222" s="57"/>
      <c r="FO222" s="57"/>
      <c r="FP222" s="57"/>
      <c r="FQ222" s="57"/>
      <c r="FR222" s="57"/>
      <c r="FS222" s="57"/>
      <c r="FT222" s="57"/>
      <c r="FU222" s="57"/>
      <c r="FV222" s="57"/>
      <c r="FW222" s="57"/>
      <c r="FX222" s="57"/>
      <c r="FY222" s="57"/>
      <c r="FZ222" s="57"/>
      <c r="GA222" s="57"/>
      <c r="GB222" s="57"/>
      <c r="GC222" s="57"/>
      <c r="GD222" s="57"/>
      <c r="GE222" s="57"/>
      <c r="GF222" s="57"/>
    </row>
    <row r="223" spans="1:16143" s="60" customFormat="1" ht="56.25" customHeight="1" outlineLevel="1">
      <c r="A223" s="68">
        <v>2919003805</v>
      </c>
      <c r="B223" s="15" t="s">
        <v>283</v>
      </c>
      <c r="C223" s="15" t="s">
        <v>139</v>
      </c>
      <c r="D223" s="15" t="s">
        <v>284</v>
      </c>
      <c r="E223" s="15"/>
      <c r="F223" s="15"/>
      <c r="G223" s="114">
        <v>17.635999999999999</v>
      </c>
      <c r="H223" s="76">
        <v>17.635999999999999</v>
      </c>
      <c r="I223" s="114">
        <v>11.757999999999999</v>
      </c>
      <c r="J223" s="76">
        <v>11.757999999999999</v>
      </c>
      <c r="K223" s="77">
        <f>32.35*0.2*0+5.879</f>
        <v>5.8789999999999996</v>
      </c>
      <c r="L223" s="77">
        <f>32.35*0.8*0+5.879*3</f>
        <v>17.637</v>
      </c>
      <c r="M223" s="16">
        <f t="shared" si="75"/>
        <v>52.91</v>
      </c>
      <c r="N223" s="70">
        <v>1814.84</v>
      </c>
      <c r="O223" s="71">
        <v>2066.81</v>
      </c>
      <c r="P223" s="70">
        <v>1680</v>
      </c>
      <c r="Q223" s="71">
        <v>1758</v>
      </c>
      <c r="R223" s="125">
        <f t="shared" si="85"/>
        <v>2378.0382399999985</v>
      </c>
      <c r="S223" s="72">
        <f t="shared" si="78"/>
        <v>2378.0382399999985</v>
      </c>
      <c r="T223" s="138">
        <f t="shared" si="86"/>
        <v>1585.448719999999</v>
      </c>
      <c r="U223" s="72">
        <f t="shared" si="76"/>
        <v>1585.448719999999</v>
      </c>
      <c r="V223" s="73">
        <f t="shared" si="87"/>
        <v>1815.4939899999995</v>
      </c>
      <c r="W223" s="73">
        <f t="shared" si="88"/>
        <v>5446.4819699999989</v>
      </c>
      <c r="X223" s="72">
        <f t="shared" si="77"/>
        <v>11225.462919999996</v>
      </c>
      <c r="Y223" s="78"/>
      <c r="Z223" s="75"/>
      <c r="AA223" s="75"/>
      <c r="AB223" s="53"/>
      <c r="AC223" s="53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  <c r="IG223" s="59"/>
      <c r="IH223" s="59"/>
      <c r="II223" s="59"/>
      <c r="IJ223" s="59"/>
      <c r="IK223" s="59"/>
      <c r="IL223" s="59"/>
      <c r="IM223" s="59"/>
      <c r="IN223" s="59"/>
      <c r="IO223" s="59"/>
      <c r="IP223" s="59"/>
      <c r="IQ223" s="59"/>
      <c r="IR223" s="59"/>
      <c r="IS223" s="59"/>
      <c r="IT223" s="59"/>
      <c r="IU223" s="59"/>
      <c r="IV223" s="59"/>
      <c r="IW223" s="59"/>
      <c r="IX223" s="59"/>
      <c r="IY223" s="59"/>
      <c r="IZ223" s="59"/>
      <c r="JA223" s="59"/>
      <c r="JB223" s="59"/>
      <c r="JC223" s="59"/>
      <c r="JD223" s="59"/>
      <c r="JE223" s="59"/>
      <c r="JF223" s="59"/>
      <c r="JG223" s="59"/>
      <c r="JH223" s="59"/>
      <c r="JI223" s="59"/>
      <c r="JJ223" s="59"/>
      <c r="JK223" s="59"/>
      <c r="JL223" s="59"/>
      <c r="JM223" s="59"/>
      <c r="JN223" s="59"/>
      <c r="JO223" s="59"/>
      <c r="JP223" s="59"/>
      <c r="JQ223" s="59"/>
      <c r="JR223" s="59"/>
      <c r="JS223" s="59"/>
      <c r="JT223" s="59"/>
      <c r="JU223" s="59"/>
      <c r="JV223" s="59"/>
      <c r="JW223" s="59"/>
      <c r="JX223" s="59"/>
      <c r="JY223" s="59"/>
      <c r="JZ223" s="59"/>
      <c r="KA223" s="59"/>
      <c r="KB223" s="59"/>
      <c r="KC223" s="59"/>
      <c r="KD223" s="59"/>
      <c r="KE223" s="59"/>
      <c r="KF223" s="59"/>
      <c r="KG223" s="59"/>
      <c r="KH223" s="59"/>
      <c r="KI223" s="59"/>
      <c r="KJ223" s="59"/>
      <c r="KK223" s="59"/>
      <c r="KL223" s="59"/>
      <c r="KM223" s="59"/>
      <c r="KN223" s="59"/>
      <c r="KO223" s="59"/>
      <c r="KP223" s="59"/>
      <c r="KQ223" s="59"/>
      <c r="KR223" s="59"/>
      <c r="KS223" s="59"/>
      <c r="KT223" s="59"/>
      <c r="KU223" s="59"/>
      <c r="KV223" s="59"/>
      <c r="KW223" s="59"/>
      <c r="KX223" s="59"/>
      <c r="KY223" s="59"/>
      <c r="KZ223" s="59"/>
      <c r="LA223" s="59"/>
      <c r="LB223" s="59"/>
      <c r="LC223" s="59"/>
      <c r="LD223" s="59"/>
      <c r="LE223" s="59"/>
      <c r="LF223" s="59"/>
      <c r="LG223" s="59"/>
      <c r="LH223" s="59"/>
      <c r="LI223" s="59"/>
      <c r="LJ223" s="59"/>
      <c r="LK223" s="59"/>
      <c r="LL223" s="59"/>
      <c r="LM223" s="59"/>
      <c r="LN223" s="59"/>
      <c r="LO223" s="59"/>
      <c r="LP223" s="59"/>
      <c r="LQ223" s="59"/>
      <c r="LR223" s="59"/>
      <c r="LS223" s="59"/>
      <c r="LT223" s="59"/>
      <c r="LU223" s="59"/>
      <c r="LV223" s="59"/>
      <c r="LW223" s="59"/>
      <c r="LX223" s="59"/>
      <c r="LY223" s="59"/>
      <c r="LZ223" s="59"/>
      <c r="MA223" s="59"/>
      <c r="MB223" s="59"/>
      <c r="MC223" s="59"/>
      <c r="MD223" s="59"/>
      <c r="ME223" s="59"/>
      <c r="MF223" s="59"/>
      <c r="MG223" s="59"/>
      <c r="MH223" s="59"/>
      <c r="MI223" s="59"/>
      <c r="MJ223" s="59"/>
      <c r="MK223" s="59"/>
      <c r="ML223" s="59"/>
      <c r="MM223" s="59"/>
      <c r="MN223" s="59"/>
      <c r="MO223" s="59"/>
      <c r="MP223" s="59"/>
      <c r="MQ223" s="59"/>
      <c r="MR223" s="59"/>
      <c r="MS223" s="59"/>
      <c r="MT223" s="59"/>
      <c r="MU223" s="59"/>
      <c r="MV223" s="59"/>
      <c r="MW223" s="59"/>
      <c r="MX223" s="59"/>
      <c r="MY223" s="59"/>
      <c r="MZ223" s="59"/>
      <c r="NA223" s="59"/>
      <c r="NB223" s="59"/>
      <c r="NC223" s="59"/>
      <c r="ND223" s="59"/>
      <c r="NE223" s="59"/>
      <c r="NF223" s="59"/>
      <c r="NG223" s="59"/>
      <c r="NH223" s="59"/>
      <c r="NI223" s="59"/>
      <c r="NJ223" s="59"/>
      <c r="NK223" s="59"/>
      <c r="NL223" s="59"/>
      <c r="NM223" s="59"/>
      <c r="NN223" s="59"/>
      <c r="NO223" s="59"/>
      <c r="NP223" s="59"/>
      <c r="NQ223" s="59"/>
      <c r="NR223" s="59"/>
      <c r="NS223" s="59"/>
      <c r="NT223" s="59"/>
      <c r="NU223" s="59"/>
      <c r="NV223" s="59"/>
      <c r="NW223" s="59"/>
      <c r="NX223" s="59"/>
      <c r="NY223" s="59"/>
      <c r="NZ223" s="59"/>
      <c r="OA223" s="59"/>
      <c r="OB223" s="59"/>
      <c r="OC223" s="59"/>
      <c r="OD223" s="59"/>
      <c r="OE223" s="59"/>
      <c r="OF223" s="59"/>
      <c r="OG223" s="59"/>
      <c r="OH223" s="59"/>
      <c r="OI223" s="59"/>
      <c r="OJ223" s="59"/>
      <c r="OK223" s="59"/>
      <c r="OL223" s="59"/>
      <c r="OM223" s="59"/>
      <c r="ON223" s="59"/>
      <c r="OO223" s="59"/>
      <c r="OP223" s="59"/>
      <c r="OQ223" s="59"/>
      <c r="OR223" s="59"/>
      <c r="OS223" s="59"/>
      <c r="OT223" s="59"/>
      <c r="OU223" s="59"/>
      <c r="OV223" s="59"/>
      <c r="OW223" s="59"/>
      <c r="OX223" s="59"/>
      <c r="OY223" s="59"/>
      <c r="OZ223" s="59"/>
      <c r="PA223" s="59"/>
      <c r="PB223" s="59"/>
      <c r="PC223" s="59"/>
      <c r="PD223" s="59"/>
      <c r="PE223" s="59"/>
      <c r="PF223" s="59"/>
      <c r="PG223" s="59"/>
      <c r="PH223" s="59"/>
      <c r="PI223" s="59"/>
      <c r="PJ223" s="59"/>
      <c r="PK223" s="59"/>
      <c r="PL223" s="59"/>
      <c r="PM223" s="59"/>
      <c r="PN223" s="59"/>
      <c r="PO223" s="59"/>
      <c r="PP223" s="59"/>
      <c r="PQ223" s="59"/>
      <c r="PR223" s="59"/>
      <c r="PS223" s="59"/>
      <c r="PT223" s="59"/>
      <c r="PU223" s="59"/>
      <c r="PV223" s="59"/>
      <c r="PW223" s="59"/>
      <c r="PX223" s="59"/>
      <c r="PY223" s="59"/>
      <c r="PZ223" s="59"/>
      <c r="QA223" s="59"/>
      <c r="QB223" s="59"/>
      <c r="QC223" s="59"/>
      <c r="QD223" s="59"/>
      <c r="QE223" s="59"/>
      <c r="QF223" s="59"/>
      <c r="QG223" s="59"/>
      <c r="QH223" s="59"/>
      <c r="QI223" s="59"/>
      <c r="QJ223" s="59"/>
      <c r="QK223" s="59"/>
      <c r="QL223" s="59"/>
      <c r="QM223" s="59"/>
      <c r="QN223" s="59"/>
      <c r="QO223" s="59"/>
      <c r="QP223" s="59"/>
      <c r="QQ223" s="59"/>
      <c r="QR223" s="59"/>
      <c r="QS223" s="59"/>
      <c r="QT223" s="59"/>
      <c r="QU223" s="59"/>
      <c r="QV223" s="59"/>
      <c r="QW223" s="59"/>
      <c r="QX223" s="59"/>
      <c r="QY223" s="59"/>
      <c r="QZ223" s="59"/>
      <c r="RA223" s="59"/>
      <c r="RB223" s="59"/>
      <c r="RC223" s="59"/>
      <c r="RD223" s="59"/>
      <c r="RE223" s="59"/>
      <c r="RF223" s="59"/>
      <c r="RG223" s="59"/>
      <c r="RH223" s="59"/>
      <c r="RI223" s="59"/>
      <c r="RJ223" s="59"/>
      <c r="RK223" s="59"/>
      <c r="RL223" s="59"/>
      <c r="RM223" s="59"/>
      <c r="RN223" s="59"/>
      <c r="RO223" s="59"/>
      <c r="RP223" s="59"/>
      <c r="RQ223" s="59"/>
      <c r="RR223" s="59"/>
      <c r="RS223" s="59"/>
      <c r="RT223" s="59"/>
      <c r="RU223" s="59"/>
      <c r="RV223" s="59"/>
      <c r="RW223" s="59"/>
      <c r="RX223" s="59"/>
      <c r="RY223" s="59"/>
      <c r="RZ223" s="59"/>
      <c r="SA223" s="59"/>
      <c r="SB223" s="59"/>
      <c r="SC223" s="59"/>
      <c r="SD223" s="59"/>
      <c r="SE223" s="59"/>
      <c r="SF223" s="59"/>
      <c r="SG223" s="59"/>
      <c r="SH223" s="59"/>
      <c r="SI223" s="59"/>
      <c r="SJ223" s="59"/>
      <c r="SK223" s="59"/>
      <c r="SL223" s="59"/>
      <c r="SM223" s="59"/>
      <c r="SN223" s="59"/>
      <c r="SO223" s="59"/>
      <c r="SP223" s="59"/>
      <c r="SQ223" s="59"/>
      <c r="SR223" s="59"/>
      <c r="SS223" s="59"/>
      <c r="ST223" s="59"/>
      <c r="SU223" s="59"/>
      <c r="SV223" s="59"/>
      <c r="SW223" s="59"/>
      <c r="SX223" s="59"/>
      <c r="SY223" s="59"/>
      <c r="SZ223" s="59"/>
      <c r="TA223" s="59"/>
      <c r="TB223" s="59"/>
      <c r="TC223" s="59"/>
      <c r="TD223" s="59"/>
      <c r="TE223" s="59"/>
      <c r="TF223" s="59"/>
      <c r="TG223" s="59"/>
      <c r="TH223" s="59"/>
      <c r="TI223" s="59"/>
      <c r="TJ223" s="59"/>
      <c r="TK223" s="59"/>
      <c r="TL223" s="59"/>
      <c r="TM223" s="59"/>
      <c r="TN223" s="59"/>
      <c r="TO223" s="59"/>
      <c r="TP223" s="59"/>
      <c r="TQ223" s="59"/>
      <c r="TR223" s="59"/>
      <c r="TS223" s="59"/>
      <c r="TT223" s="59"/>
      <c r="TU223" s="59"/>
      <c r="TV223" s="59"/>
      <c r="TW223" s="59"/>
      <c r="TX223" s="59"/>
      <c r="TY223" s="59"/>
      <c r="TZ223" s="59"/>
      <c r="UA223" s="59"/>
      <c r="UB223" s="59"/>
      <c r="UC223" s="59"/>
      <c r="UD223" s="59"/>
      <c r="UE223" s="59"/>
      <c r="UF223" s="59"/>
      <c r="UG223" s="59"/>
      <c r="UH223" s="59"/>
      <c r="UI223" s="59"/>
      <c r="UJ223" s="59"/>
      <c r="UK223" s="59"/>
      <c r="UL223" s="59"/>
      <c r="UM223" s="59"/>
      <c r="UN223" s="59"/>
      <c r="UO223" s="59"/>
      <c r="UP223" s="59"/>
      <c r="UQ223" s="59"/>
      <c r="UR223" s="59"/>
      <c r="US223" s="59"/>
      <c r="UT223" s="59"/>
      <c r="UU223" s="59"/>
      <c r="UV223" s="59"/>
      <c r="UW223" s="59"/>
      <c r="UX223" s="59"/>
      <c r="UY223" s="59"/>
      <c r="UZ223" s="59"/>
      <c r="VA223" s="59"/>
      <c r="VB223" s="59"/>
      <c r="VC223" s="59"/>
      <c r="VD223" s="59"/>
      <c r="VE223" s="59"/>
      <c r="VF223" s="59"/>
      <c r="VG223" s="59"/>
      <c r="VH223" s="59"/>
      <c r="VI223" s="59"/>
      <c r="VJ223" s="59"/>
      <c r="VK223" s="59"/>
      <c r="VL223" s="59"/>
      <c r="VM223" s="59"/>
      <c r="VN223" s="59"/>
      <c r="VO223" s="59"/>
      <c r="VP223" s="59"/>
      <c r="VQ223" s="59"/>
      <c r="VR223" s="59"/>
      <c r="VS223" s="59"/>
      <c r="VT223" s="59"/>
      <c r="VU223" s="59"/>
      <c r="VV223" s="59"/>
      <c r="VW223" s="59"/>
      <c r="VX223" s="59"/>
      <c r="VY223" s="59"/>
      <c r="VZ223" s="59"/>
      <c r="WA223" s="59"/>
      <c r="WB223" s="59"/>
      <c r="WC223" s="59"/>
      <c r="WD223" s="59"/>
      <c r="WE223" s="59"/>
      <c r="WF223" s="59"/>
      <c r="WG223" s="59"/>
      <c r="WH223" s="59"/>
      <c r="WI223" s="59"/>
      <c r="WJ223" s="59"/>
      <c r="WK223" s="59"/>
      <c r="WL223" s="59"/>
      <c r="WM223" s="59"/>
      <c r="WN223" s="59"/>
      <c r="WO223" s="59"/>
      <c r="WP223" s="59"/>
      <c r="WQ223" s="59"/>
      <c r="WR223" s="59"/>
      <c r="WS223" s="59"/>
      <c r="WT223" s="59"/>
      <c r="WU223" s="59"/>
      <c r="WV223" s="59"/>
      <c r="WW223" s="59"/>
      <c r="WX223" s="59"/>
      <c r="WY223" s="59"/>
      <c r="WZ223" s="59"/>
      <c r="XA223" s="59"/>
      <c r="XB223" s="59"/>
      <c r="XC223" s="59"/>
      <c r="XD223" s="59"/>
      <c r="XE223" s="59"/>
      <c r="XF223" s="59"/>
      <c r="XG223" s="59"/>
      <c r="XH223" s="59"/>
      <c r="XI223" s="59"/>
      <c r="XJ223" s="59"/>
      <c r="XK223" s="59"/>
      <c r="XL223" s="59"/>
      <c r="XM223" s="59"/>
      <c r="XN223" s="59"/>
      <c r="XO223" s="59"/>
      <c r="XP223" s="59"/>
      <c r="XQ223" s="59"/>
      <c r="XR223" s="59"/>
      <c r="XS223" s="59"/>
      <c r="XT223" s="59"/>
      <c r="XU223" s="59"/>
      <c r="XV223" s="59"/>
      <c r="XW223" s="59"/>
      <c r="XX223" s="59"/>
      <c r="XY223" s="59"/>
      <c r="XZ223" s="59"/>
      <c r="YA223" s="59"/>
      <c r="YB223" s="59"/>
      <c r="YC223" s="59"/>
      <c r="YD223" s="59"/>
      <c r="YE223" s="59"/>
      <c r="YF223" s="59"/>
      <c r="YG223" s="59"/>
      <c r="YH223" s="59"/>
      <c r="YI223" s="59"/>
      <c r="YJ223" s="59"/>
      <c r="YK223" s="59"/>
      <c r="YL223" s="59"/>
      <c r="YM223" s="59"/>
      <c r="YN223" s="59"/>
      <c r="YO223" s="59"/>
      <c r="YP223" s="59"/>
      <c r="YQ223" s="59"/>
      <c r="YR223" s="59"/>
      <c r="YS223" s="59"/>
      <c r="YT223" s="59"/>
      <c r="YU223" s="59"/>
      <c r="YV223" s="59"/>
      <c r="YW223" s="59"/>
      <c r="YX223" s="59"/>
      <c r="YY223" s="59"/>
      <c r="YZ223" s="59"/>
      <c r="ZA223" s="59"/>
      <c r="ZB223" s="59"/>
      <c r="ZC223" s="59"/>
      <c r="ZD223" s="59"/>
      <c r="ZE223" s="59"/>
      <c r="ZF223" s="59"/>
      <c r="ZG223" s="59"/>
      <c r="ZH223" s="59"/>
      <c r="ZI223" s="59"/>
      <c r="ZJ223" s="59"/>
      <c r="ZK223" s="59"/>
      <c r="ZL223" s="59"/>
      <c r="ZM223" s="59"/>
      <c r="ZN223" s="59"/>
      <c r="ZO223" s="59"/>
      <c r="ZP223" s="59"/>
      <c r="ZQ223" s="59"/>
      <c r="ZR223" s="59"/>
      <c r="ZS223" s="59"/>
      <c r="ZT223" s="59"/>
      <c r="ZU223" s="59"/>
      <c r="ZV223" s="59"/>
      <c r="ZW223" s="59"/>
      <c r="ZX223" s="59"/>
      <c r="ZY223" s="59"/>
      <c r="ZZ223" s="59"/>
      <c r="AAA223" s="59"/>
      <c r="AAB223" s="59"/>
      <c r="AAC223" s="59"/>
      <c r="AAD223" s="59"/>
      <c r="AAE223" s="59"/>
      <c r="AAF223" s="59"/>
      <c r="AAG223" s="59"/>
      <c r="AAH223" s="59"/>
      <c r="AAI223" s="59"/>
      <c r="AAJ223" s="59"/>
      <c r="AAK223" s="59"/>
      <c r="AAL223" s="59"/>
      <c r="AAM223" s="59"/>
      <c r="AAN223" s="59"/>
      <c r="AAO223" s="59"/>
      <c r="AAP223" s="59"/>
      <c r="AAQ223" s="59"/>
      <c r="AAR223" s="59"/>
      <c r="AAS223" s="59"/>
      <c r="AAT223" s="59"/>
      <c r="AAU223" s="59"/>
      <c r="AAV223" s="59"/>
      <c r="AAW223" s="59"/>
      <c r="AAX223" s="59"/>
      <c r="AAY223" s="59"/>
      <c r="AAZ223" s="59"/>
      <c r="ABA223" s="59"/>
      <c r="ABB223" s="59"/>
      <c r="ABC223" s="59"/>
      <c r="ABD223" s="59"/>
      <c r="ABE223" s="59"/>
      <c r="ABF223" s="59"/>
      <c r="ABG223" s="59"/>
      <c r="ABH223" s="59"/>
      <c r="ABI223" s="59"/>
      <c r="ABJ223" s="59"/>
      <c r="ABK223" s="59"/>
      <c r="ABL223" s="59"/>
      <c r="ABM223" s="59"/>
      <c r="ABN223" s="59"/>
      <c r="ABO223" s="59"/>
      <c r="ABP223" s="59"/>
      <c r="ABQ223" s="59"/>
      <c r="ABR223" s="59"/>
      <c r="ABS223" s="59"/>
      <c r="ABT223" s="59"/>
      <c r="ABU223" s="59"/>
      <c r="ABV223" s="59"/>
      <c r="ABW223" s="59"/>
      <c r="ABX223" s="59"/>
      <c r="ABY223" s="59"/>
      <c r="ABZ223" s="59"/>
      <c r="ACA223" s="59"/>
      <c r="ACB223" s="59"/>
      <c r="ACC223" s="59"/>
      <c r="ACD223" s="59"/>
      <c r="ACE223" s="59"/>
      <c r="ACF223" s="59"/>
      <c r="ACG223" s="59"/>
      <c r="ACH223" s="59"/>
      <c r="ACI223" s="59"/>
      <c r="ACJ223" s="59"/>
      <c r="ACK223" s="59"/>
      <c r="ACL223" s="59"/>
      <c r="ACM223" s="59"/>
      <c r="ACN223" s="59"/>
      <c r="ACO223" s="59"/>
      <c r="ACP223" s="59"/>
      <c r="ACQ223" s="59"/>
      <c r="ACR223" s="59"/>
      <c r="ACS223" s="59"/>
      <c r="ACT223" s="59"/>
      <c r="ACU223" s="59"/>
      <c r="ACV223" s="59"/>
      <c r="ACW223" s="59"/>
      <c r="ACX223" s="59"/>
      <c r="ACY223" s="59"/>
      <c r="ACZ223" s="59"/>
      <c r="ADA223" s="59"/>
      <c r="ADB223" s="59"/>
      <c r="ADC223" s="59"/>
      <c r="ADD223" s="59"/>
      <c r="ADE223" s="59"/>
      <c r="ADF223" s="59"/>
      <c r="ADG223" s="59"/>
      <c r="ADH223" s="59"/>
      <c r="ADI223" s="59"/>
      <c r="ADJ223" s="59"/>
      <c r="ADK223" s="59"/>
      <c r="ADL223" s="59"/>
      <c r="ADM223" s="59"/>
      <c r="ADN223" s="59"/>
      <c r="ADO223" s="59"/>
      <c r="ADP223" s="59"/>
      <c r="ADQ223" s="59"/>
      <c r="ADR223" s="59"/>
      <c r="ADS223" s="59"/>
      <c r="ADT223" s="59"/>
      <c r="ADU223" s="59"/>
      <c r="ADV223" s="59"/>
      <c r="ADW223" s="59"/>
      <c r="ADX223" s="59"/>
      <c r="ADY223" s="59"/>
      <c r="ADZ223" s="59"/>
      <c r="AEA223" s="59"/>
      <c r="AEB223" s="59"/>
      <c r="AEC223" s="59"/>
      <c r="AED223" s="59"/>
      <c r="AEE223" s="59"/>
      <c r="AEF223" s="59"/>
      <c r="AEG223" s="59"/>
      <c r="AEH223" s="59"/>
      <c r="AEI223" s="59"/>
      <c r="AEJ223" s="59"/>
      <c r="AEK223" s="59"/>
      <c r="AEL223" s="59"/>
      <c r="AEM223" s="59"/>
      <c r="AEN223" s="59"/>
      <c r="AEO223" s="59"/>
      <c r="AEP223" s="59"/>
      <c r="AEQ223" s="59"/>
      <c r="AER223" s="59"/>
      <c r="AES223" s="59"/>
      <c r="AET223" s="59"/>
      <c r="AEU223" s="59"/>
      <c r="AEV223" s="59"/>
      <c r="AEW223" s="59"/>
      <c r="AEX223" s="59"/>
      <c r="AEY223" s="59"/>
      <c r="AEZ223" s="59"/>
      <c r="AFA223" s="59"/>
      <c r="AFB223" s="59"/>
      <c r="AFC223" s="59"/>
      <c r="AFD223" s="59"/>
      <c r="AFE223" s="59"/>
      <c r="AFF223" s="59"/>
      <c r="AFG223" s="59"/>
      <c r="AFH223" s="59"/>
      <c r="AFI223" s="59"/>
      <c r="AFJ223" s="59"/>
      <c r="AFK223" s="59"/>
      <c r="AFL223" s="59"/>
      <c r="AFM223" s="59"/>
      <c r="AFN223" s="59"/>
      <c r="AFO223" s="59"/>
      <c r="AFP223" s="59"/>
      <c r="AFQ223" s="59"/>
      <c r="AFR223" s="59"/>
      <c r="AFS223" s="59"/>
      <c r="AFT223" s="59"/>
      <c r="AFU223" s="59"/>
      <c r="AFV223" s="59"/>
      <c r="AFW223" s="59"/>
      <c r="AFX223" s="59"/>
      <c r="AFY223" s="59"/>
      <c r="AFZ223" s="59"/>
      <c r="AGA223" s="59"/>
      <c r="AGB223" s="59"/>
      <c r="AGC223" s="59"/>
      <c r="AGD223" s="59"/>
      <c r="AGE223" s="59"/>
      <c r="AGF223" s="59"/>
      <c r="AGG223" s="59"/>
      <c r="AGH223" s="59"/>
      <c r="AGI223" s="59"/>
      <c r="AGJ223" s="59"/>
      <c r="AGK223" s="59"/>
      <c r="AGL223" s="59"/>
      <c r="AGM223" s="59"/>
      <c r="AGN223" s="59"/>
      <c r="AGO223" s="59"/>
      <c r="AGP223" s="59"/>
      <c r="AGQ223" s="59"/>
      <c r="AGR223" s="59"/>
      <c r="AGS223" s="59"/>
      <c r="AGT223" s="59"/>
      <c r="AGU223" s="59"/>
      <c r="AGV223" s="59"/>
      <c r="AGW223" s="59"/>
      <c r="AGX223" s="59"/>
      <c r="AGY223" s="59"/>
      <c r="AGZ223" s="59"/>
      <c r="AHA223" s="59"/>
      <c r="AHB223" s="59"/>
      <c r="AHC223" s="59"/>
      <c r="AHD223" s="59"/>
      <c r="AHE223" s="59"/>
      <c r="AHF223" s="59"/>
      <c r="AHG223" s="59"/>
      <c r="AHH223" s="59"/>
      <c r="AHI223" s="59"/>
      <c r="AHJ223" s="59"/>
      <c r="AHK223" s="59"/>
      <c r="AHL223" s="59"/>
      <c r="AHM223" s="59"/>
      <c r="AHN223" s="59"/>
      <c r="AHO223" s="59"/>
      <c r="AHP223" s="59"/>
      <c r="AHQ223" s="59"/>
      <c r="AHR223" s="59"/>
      <c r="AHS223" s="59"/>
      <c r="AHT223" s="59"/>
      <c r="AHU223" s="59"/>
      <c r="AHV223" s="59"/>
      <c r="AHW223" s="59"/>
      <c r="AHX223" s="59"/>
      <c r="AHY223" s="59"/>
      <c r="AHZ223" s="59"/>
      <c r="AIA223" s="59"/>
      <c r="AIB223" s="59"/>
      <c r="AIC223" s="59"/>
      <c r="AID223" s="59"/>
      <c r="AIE223" s="59"/>
      <c r="AIF223" s="59"/>
      <c r="AIG223" s="59"/>
      <c r="AIH223" s="59"/>
      <c r="AII223" s="59"/>
      <c r="AIJ223" s="59"/>
      <c r="AIK223" s="59"/>
      <c r="AIL223" s="59"/>
      <c r="AIM223" s="59"/>
      <c r="AIN223" s="59"/>
      <c r="AIO223" s="59"/>
      <c r="AIP223" s="59"/>
      <c r="AIQ223" s="59"/>
      <c r="AIR223" s="59"/>
      <c r="AIS223" s="59"/>
      <c r="AIT223" s="59"/>
      <c r="AIU223" s="59"/>
      <c r="AIV223" s="59"/>
      <c r="AIW223" s="59"/>
      <c r="AIX223" s="59"/>
      <c r="AIY223" s="59"/>
      <c r="AIZ223" s="59"/>
      <c r="AJA223" s="59"/>
      <c r="AJB223" s="59"/>
      <c r="AJC223" s="59"/>
      <c r="AJD223" s="59"/>
      <c r="AJE223" s="59"/>
      <c r="AJF223" s="59"/>
      <c r="AJG223" s="59"/>
      <c r="AJH223" s="59"/>
      <c r="AJI223" s="59"/>
      <c r="AJJ223" s="59"/>
      <c r="AJK223" s="59"/>
      <c r="AJL223" s="59"/>
      <c r="AJM223" s="59"/>
      <c r="AJN223" s="59"/>
      <c r="AJO223" s="59"/>
      <c r="AJP223" s="59"/>
      <c r="AJQ223" s="59"/>
      <c r="AJR223" s="59"/>
      <c r="AJS223" s="59"/>
      <c r="AJT223" s="59"/>
      <c r="AJU223" s="59"/>
      <c r="AJV223" s="59"/>
      <c r="AJW223" s="59"/>
      <c r="AJX223" s="59"/>
      <c r="AJY223" s="59"/>
      <c r="AJZ223" s="59"/>
      <c r="AKA223" s="59"/>
      <c r="AKB223" s="59"/>
      <c r="AKC223" s="59"/>
      <c r="AKD223" s="59"/>
      <c r="AKE223" s="59"/>
      <c r="AKF223" s="59"/>
      <c r="AKG223" s="59"/>
      <c r="AKH223" s="59"/>
      <c r="AKI223" s="59"/>
      <c r="AKJ223" s="59"/>
      <c r="AKK223" s="59"/>
      <c r="AKL223" s="59"/>
      <c r="AKM223" s="59"/>
      <c r="AKN223" s="59"/>
      <c r="AKO223" s="59"/>
      <c r="AKP223" s="59"/>
      <c r="AKQ223" s="59"/>
      <c r="AKR223" s="59"/>
      <c r="AKS223" s="59"/>
      <c r="AKT223" s="59"/>
      <c r="AKU223" s="59"/>
      <c r="AKV223" s="59"/>
      <c r="AKW223" s="59"/>
      <c r="AKX223" s="59"/>
      <c r="AKY223" s="59"/>
      <c r="AKZ223" s="59"/>
      <c r="ALA223" s="59"/>
      <c r="ALB223" s="59"/>
      <c r="ALC223" s="59"/>
      <c r="ALD223" s="59"/>
      <c r="ALE223" s="59"/>
      <c r="ALF223" s="59"/>
      <c r="ALG223" s="59"/>
      <c r="ALH223" s="59"/>
      <c r="ALI223" s="59"/>
      <c r="ALJ223" s="59"/>
      <c r="ALK223" s="59"/>
      <c r="ALL223" s="59"/>
      <c r="ALM223" s="59"/>
      <c r="ALN223" s="59"/>
      <c r="ALO223" s="59"/>
      <c r="ALP223" s="59"/>
      <c r="ALQ223" s="59"/>
      <c r="ALR223" s="59"/>
      <c r="ALS223" s="59"/>
      <c r="ALT223" s="59"/>
      <c r="ALU223" s="59"/>
      <c r="ALV223" s="59"/>
      <c r="ALW223" s="59"/>
      <c r="ALX223" s="59"/>
      <c r="ALY223" s="59"/>
      <c r="ALZ223" s="59"/>
      <c r="AMA223" s="59"/>
      <c r="AMB223" s="59"/>
      <c r="AMC223" s="59"/>
      <c r="AMD223" s="59"/>
      <c r="AME223" s="59"/>
      <c r="AMF223" s="59"/>
      <c r="AMG223" s="59"/>
      <c r="AMH223" s="59"/>
      <c r="AMI223" s="59"/>
      <c r="AMJ223" s="59"/>
      <c r="AMK223" s="59"/>
      <c r="AML223" s="59"/>
      <c r="AMM223" s="59"/>
      <c r="AMN223" s="59"/>
      <c r="AMO223" s="59"/>
      <c r="AMP223" s="59"/>
      <c r="AMQ223" s="59"/>
      <c r="AMR223" s="59"/>
      <c r="AMS223" s="59"/>
      <c r="AMT223" s="59"/>
      <c r="AMU223" s="59"/>
      <c r="AMV223" s="59"/>
      <c r="AMW223" s="59"/>
      <c r="AMX223" s="59"/>
      <c r="AMY223" s="59"/>
      <c r="AMZ223" s="59"/>
      <c r="ANA223" s="59"/>
      <c r="ANB223" s="59"/>
      <c r="ANC223" s="59"/>
      <c r="AND223" s="59"/>
      <c r="ANE223" s="59"/>
      <c r="ANF223" s="59"/>
      <c r="ANG223" s="59"/>
      <c r="ANH223" s="59"/>
      <c r="ANI223" s="59"/>
      <c r="ANJ223" s="59"/>
      <c r="ANK223" s="59"/>
      <c r="ANL223" s="59"/>
      <c r="ANM223" s="59"/>
      <c r="ANN223" s="59"/>
      <c r="ANO223" s="59"/>
      <c r="ANP223" s="59"/>
      <c r="ANQ223" s="59"/>
      <c r="ANR223" s="59"/>
      <c r="ANS223" s="59"/>
      <c r="ANT223" s="59"/>
      <c r="ANU223" s="59"/>
      <c r="ANV223" s="59"/>
      <c r="ANW223" s="59"/>
      <c r="ANX223" s="59"/>
      <c r="ANY223" s="59"/>
      <c r="ANZ223" s="59"/>
      <c r="AOA223" s="59"/>
      <c r="AOB223" s="59"/>
      <c r="AOC223" s="59"/>
      <c r="AOD223" s="59"/>
      <c r="AOE223" s="59"/>
      <c r="AOF223" s="59"/>
      <c r="AOG223" s="59"/>
      <c r="AOH223" s="59"/>
      <c r="AOI223" s="59"/>
      <c r="AOJ223" s="59"/>
      <c r="AOK223" s="59"/>
      <c r="AOL223" s="59"/>
      <c r="AOM223" s="59"/>
      <c r="AON223" s="59"/>
      <c r="AOO223" s="59"/>
      <c r="AOP223" s="59"/>
      <c r="AOQ223" s="59"/>
      <c r="AOR223" s="59"/>
      <c r="AOS223" s="59"/>
      <c r="AOT223" s="59"/>
      <c r="AOU223" s="59"/>
      <c r="AOV223" s="59"/>
      <c r="AOW223" s="59"/>
      <c r="AOX223" s="59"/>
      <c r="AOY223" s="59"/>
      <c r="AOZ223" s="59"/>
      <c r="APA223" s="59"/>
      <c r="APB223" s="59"/>
      <c r="APC223" s="59"/>
      <c r="APD223" s="59"/>
      <c r="APE223" s="59"/>
      <c r="APF223" s="59"/>
      <c r="APG223" s="59"/>
      <c r="APH223" s="59"/>
      <c r="API223" s="59"/>
      <c r="APJ223" s="59"/>
      <c r="APK223" s="59"/>
      <c r="APL223" s="59"/>
      <c r="APM223" s="59"/>
      <c r="APN223" s="59"/>
      <c r="APO223" s="59"/>
      <c r="APP223" s="59"/>
      <c r="APQ223" s="59"/>
      <c r="APR223" s="59"/>
      <c r="APS223" s="59"/>
      <c r="APT223" s="59"/>
      <c r="APU223" s="59"/>
      <c r="APV223" s="59"/>
      <c r="APW223" s="59"/>
      <c r="APX223" s="59"/>
      <c r="APY223" s="59"/>
      <c r="APZ223" s="59"/>
      <c r="AQA223" s="59"/>
      <c r="AQB223" s="59"/>
      <c r="AQC223" s="59"/>
      <c r="AQD223" s="59"/>
      <c r="AQE223" s="59"/>
      <c r="AQF223" s="59"/>
      <c r="AQG223" s="59"/>
      <c r="AQH223" s="59"/>
      <c r="AQI223" s="59"/>
      <c r="AQJ223" s="59"/>
      <c r="AQK223" s="59"/>
      <c r="AQL223" s="59"/>
      <c r="AQM223" s="59"/>
      <c r="AQN223" s="59"/>
      <c r="AQO223" s="59"/>
      <c r="AQP223" s="59"/>
      <c r="AQQ223" s="59"/>
      <c r="AQR223" s="59"/>
      <c r="AQS223" s="59"/>
      <c r="AQT223" s="59"/>
      <c r="AQU223" s="59"/>
      <c r="AQV223" s="59"/>
      <c r="AQW223" s="59"/>
      <c r="AQX223" s="59"/>
      <c r="AQY223" s="59"/>
      <c r="AQZ223" s="59"/>
      <c r="ARA223" s="59"/>
      <c r="ARB223" s="59"/>
      <c r="ARC223" s="59"/>
      <c r="ARD223" s="59"/>
      <c r="ARE223" s="59"/>
      <c r="ARF223" s="59"/>
      <c r="ARG223" s="59"/>
      <c r="ARH223" s="59"/>
      <c r="ARI223" s="59"/>
      <c r="ARJ223" s="59"/>
      <c r="ARK223" s="59"/>
      <c r="ARL223" s="59"/>
      <c r="ARM223" s="59"/>
      <c r="ARN223" s="59"/>
      <c r="ARO223" s="59"/>
      <c r="ARP223" s="59"/>
      <c r="ARQ223" s="59"/>
      <c r="ARR223" s="59"/>
      <c r="ARS223" s="59"/>
      <c r="ART223" s="59"/>
      <c r="ARU223" s="59"/>
      <c r="ARV223" s="59"/>
      <c r="ARW223" s="59"/>
      <c r="ARX223" s="59"/>
      <c r="ARY223" s="59"/>
      <c r="ARZ223" s="59"/>
      <c r="ASA223" s="59"/>
      <c r="ASB223" s="59"/>
      <c r="ASC223" s="59"/>
      <c r="ASD223" s="59"/>
      <c r="ASE223" s="59"/>
      <c r="ASF223" s="59"/>
      <c r="ASG223" s="59"/>
      <c r="ASH223" s="59"/>
      <c r="ASI223" s="59"/>
      <c r="ASJ223" s="59"/>
      <c r="ASK223" s="59"/>
      <c r="ASL223" s="59"/>
      <c r="ASM223" s="59"/>
      <c r="ASN223" s="59"/>
      <c r="ASO223" s="59"/>
      <c r="ASP223" s="59"/>
      <c r="ASQ223" s="59"/>
      <c r="ASR223" s="59"/>
      <c r="ASS223" s="59"/>
      <c r="AST223" s="59"/>
      <c r="ASU223" s="59"/>
      <c r="ASV223" s="59"/>
      <c r="ASW223" s="59"/>
      <c r="ASX223" s="59"/>
      <c r="ASY223" s="59"/>
      <c r="ASZ223" s="59"/>
      <c r="ATA223" s="59"/>
      <c r="ATB223" s="59"/>
      <c r="ATC223" s="59"/>
      <c r="ATD223" s="59"/>
      <c r="ATE223" s="59"/>
      <c r="ATF223" s="59"/>
      <c r="ATG223" s="59"/>
      <c r="ATH223" s="59"/>
      <c r="ATI223" s="59"/>
      <c r="ATJ223" s="59"/>
      <c r="ATK223" s="59"/>
      <c r="ATL223" s="59"/>
      <c r="ATM223" s="59"/>
      <c r="ATN223" s="59"/>
      <c r="ATO223" s="59"/>
      <c r="ATP223" s="59"/>
      <c r="ATQ223" s="59"/>
      <c r="ATR223" s="59"/>
      <c r="ATS223" s="59"/>
      <c r="ATT223" s="59"/>
      <c r="ATU223" s="59"/>
      <c r="ATV223" s="59"/>
      <c r="ATW223" s="59"/>
      <c r="ATX223" s="59"/>
      <c r="ATY223" s="59"/>
      <c r="ATZ223" s="59"/>
      <c r="AUA223" s="59"/>
      <c r="AUB223" s="59"/>
      <c r="AUC223" s="59"/>
      <c r="AUD223" s="59"/>
      <c r="AUE223" s="59"/>
      <c r="AUF223" s="59"/>
      <c r="AUG223" s="59"/>
      <c r="AUH223" s="59"/>
      <c r="AUI223" s="59"/>
      <c r="AUJ223" s="59"/>
      <c r="AUK223" s="59"/>
      <c r="AUL223" s="59"/>
      <c r="AUM223" s="59"/>
      <c r="AUN223" s="59"/>
      <c r="AUO223" s="59"/>
      <c r="AUP223" s="59"/>
      <c r="AUQ223" s="59"/>
      <c r="AUR223" s="59"/>
      <c r="AUS223" s="59"/>
      <c r="AUT223" s="59"/>
      <c r="AUU223" s="59"/>
      <c r="AUV223" s="59"/>
      <c r="AUW223" s="59"/>
      <c r="AUX223" s="59"/>
      <c r="AUY223" s="59"/>
      <c r="AUZ223" s="59"/>
      <c r="AVA223" s="59"/>
      <c r="AVB223" s="59"/>
      <c r="AVC223" s="59"/>
      <c r="AVD223" s="59"/>
      <c r="AVE223" s="59"/>
      <c r="AVF223" s="59"/>
      <c r="AVG223" s="59"/>
      <c r="AVH223" s="59"/>
      <c r="AVI223" s="59"/>
      <c r="AVJ223" s="59"/>
      <c r="AVK223" s="59"/>
      <c r="AVL223" s="59"/>
      <c r="AVM223" s="59"/>
      <c r="AVN223" s="59"/>
      <c r="AVO223" s="59"/>
      <c r="AVP223" s="59"/>
      <c r="AVQ223" s="59"/>
      <c r="AVR223" s="59"/>
      <c r="AVS223" s="59"/>
      <c r="AVT223" s="59"/>
      <c r="AVU223" s="59"/>
      <c r="AVV223" s="59"/>
      <c r="AVW223" s="59"/>
      <c r="AVX223" s="59"/>
      <c r="AVY223" s="59"/>
      <c r="AVZ223" s="59"/>
      <c r="AWA223" s="59"/>
      <c r="AWB223" s="59"/>
      <c r="AWC223" s="59"/>
      <c r="AWD223" s="59"/>
      <c r="AWE223" s="59"/>
      <c r="AWF223" s="59"/>
      <c r="AWG223" s="59"/>
      <c r="AWH223" s="59"/>
      <c r="AWI223" s="59"/>
      <c r="AWJ223" s="59"/>
      <c r="AWK223" s="59"/>
      <c r="AWL223" s="59"/>
      <c r="AWM223" s="59"/>
      <c r="AWN223" s="59"/>
      <c r="AWO223" s="59"/>
      <c r="AWP223" s="59"/>
      <c r="AWQ223" s="59"/>
      <c r="AWR223" s="59"/>
      <c r="AWS223" s="59"/>
      <c r="AWT223" s="59"/>
      <c r="AWU223" s="59"/>
      <c r="AWV223" s="59"/>
      <c r="AWW223" s="59"/>
      <c r="AWX223" s="59"/>
      <c r="AWY223" s="59"/>
      <c r="AWZ223" s="59"/>
      <c r="AXA223" s="59"/>
      <c r="AXB223" s="59"/>
      <c r="AXC223" s="59"/>
      <c r="AXD223" s="59"/>
      <c r="AXE223" s="59"/>
      <c r="AXF223" s="59"/>
      <c r="AXG223" s="59"/>
      <c r="AXH223" s="59"/>
      <c r="AXI223" s="59"/>
      <c r="AXJ223" s="59"/>
      <c r="AXK223" s="59"/>
      <c r="AXL223" s="59"/>
      <c r="AXM223" s="59"/>
      <c r="AXN223" s="59"/>
      <c r="AXO223" s="59"/>
      <c r="AXP223" s="59"/>
      <c r="AXQ223" s="59"/>
      <c r="AXR223" s="59"/>
      <c r="AXS223" s="59"/>
      <c r="AXT223" s="59"/>
      <c r="AXU223" s="59"/>
      <c r="AXV223" s="59"/>
      <c r="AXW223" s="59"/>
      <c r="AXX223" s="59"/>
      <c r="AXY223" s="59"/>
      <c r="AXZ223" s="59"/>
      <c r="AYA223" s="59"/>
      <c r="AYB223" s="59"/>
      <c r="AYC223" s="59"/>
      <c r="AYD223" s="59"/>
      <c r="AYE223" s="59"/>
      <c r="AYF223" s="59"/>
      <c r="AYG223" s="59"/>
      <c r="AYH223" s="59"/>
      <c r="AYI223" s="59"/>
      <c r="AYJ223" s="59"/>
      <c r="AYK223" s="59"/>
      <c r="AYL223" s="59"/>
      <c r="AYM223" s="59"/>
      <c r="AYN223" s="59"/>
      <c r="AYO223" s="59"/>
      <c r="AYP223" s="59"/>
      <c r="AYQ223" s="59"/>
      <c r="AYR223" s="59"/>
      <c r="AYS223" s="59"/>
      <c r="AYT223" s="59"/>
      <c r="AYU223" s="59"/>
      <c r="AYV223" s="59"/>
      <c r="AYW223" s="59"/>
      <c r="AYX223" s="59"/>
      <c r="AYY223" s="59"/>
      <c r="AYZ223" s="59"/>
      <c r="AZA223" s="59"/>
      <c r="AZB223" s="59"/>
      <c r="AZC223" s="59"/>
      <c r="AZD223" s="59"/>
      <c r="AZE223" s="59"/>
      <c r="AZF223" s="59"/>
      <c r="AZG223" s="59"/>
      <c r="AZH223" s="59"/>
      <c r="AZI223" s="59"/>
      <c r="AZJ223" s="59"/>
      <c r="AZK223" s="59"/>
      <c r="AZL223" s="59"/>
      <c r="AZM223" s="59"/>
      <c r="AZN223" s="59"/>
      <c r="AZO223" s="59"/>
      <c r="AZP223" s="59"/>
      <c r="AZQ223" s="59"/>
      <c r="AZR223" s="59"/>
      <c r="AZS223" s="59"/>
      <c r="AZT223" s="59"/>
      <c r="AZU223" s="59"/>
      <c r="AZV223" s="59"/>
      <c r="AZW223" s="59"/>
      <c r="AZX223" s="59"/>
      <c r="AZY223" s="59"/>
      <c r="AZZ223" s="59"/>
      <c r="BAA223" s="59"/>
      <c r="BAB223" s="59"/>
      <c r="BAC223" s="59"/>
      <c r="BAD223" s="59"/>
      <c r="BAE223" s="59"/>
      <c r="BAF223" s="59"/>
      <c r="BAG223" s="59"/>
      <c r="BAH223" s="59"/>
      <c r="BAI223" s="59"/>
      <c r="BAJ223" s="59"/>
      <c r="BAK223" s="59"/>
      <c r="BAL223" s="59"/>
      <c r="BAM223" s="59"/>
      <c r="BAN223" s="59"/>
      <c r="BAO223" s="59"/>
      <c r="BAP223" s="59"/>
      <c r="BAQ223" s="59"/>
      <c r="BAR223" s="59"/>
      <c r="BAS223" s="59"/>
      <c r="BAT223" s="59"/>
      <c r="BAU223" s="59"/>
      <c r="BAV223" s="59"/>
      <c r="BAW223" s="59"/>
      <c r="BAX223" s="59"/>
      <c r="BAY223" s="59"/>
      <c r="BAZ223" s="59"/>
      <c r="BBA223" s="59"/>
      <c r="BBB223" s="59"/>
      <c r="BBC223" s="59"/>
      <c r="BBD223" s="59"/>
      <c r="BBE223" s="59"/>
      <c r="BBF223" s="59"/>
      <c r="BBG223" s="59"/>
      <c r="BBH223" s="59"/>
      <c r="BBI223" s="59"/>
      <c r="BBJ223" s="59"/>
      <c r="BBK223" s="59"/>
      <c r="BBL223" s="59"/>
      <c r="BBM223" s="59"/>
      <c r="BBN223" s="59"/>
      <c r="BBO223" s="59"/>
      <c r="BBP223" s="59"/>
      <c r="BBQ223" s="59"/>
      <c r="BBR223" s="59"/>
      <c r="BBS223" s="59"/>
      <c r="BBT223" s="59"/>
      <c r="BBU223" s="59"/>
      <c r="BBV223" s="59"/>
      <c r="BBW223" s="59"/>
      <c r="BBX223" s="59"/>
      <c r="BBY223" s="59"/>
      <c r="BBZ223" s="59"/>
      <c r="BCA223" s="59"/>
      <c r="BCB223" s="59"/>
      <c r="BCC223" s="59"/>
      <c r="BCD223" s="59"/>
      <c r="BCE223" s="59"/>
      <c r="BCF223" s="59"/>
      <c r="BCG223" s="59"/>
      <c r="BCH223" s="59"/>
      <c r="BCI223" s="59"/>
      <c r="BCJ223" s="59"/>
      <c r="BCK223" s="59"/>
      <c r="BCL223" s="59"/>
      <c r="BCM223" s="59"/>
      <c r="BCN223" s="59"/>
      <c r="BCO223" s="59"/>
      <c r="BCP223" s="59"/>
      <c r="BCQ223" s="59"/>
      <c r="BCR223" s="59"/>
      <c r="BCS223" s="59"/>
      <c r="BCT223" s="59"/>
      <c r="BCU223" s="59"/>
      <c r="BCV223" s="59"/>
      <c r="BCW223" s="59"/>
      <c r="BCX223" s="59"/>
      <c r="BCY223" s="59"/>
      <c r="BCZ223" s="59"/>
      <c r="BDA223" s="59"/>
      <c r="BDB223" s="59"/>
      <c r="BDC223" s="59"/>
      <c r="BDD223" s="59"/>
      <c r="BDE223" s="59"/>
      <c r="BDF223" s="59"/>
      <c r="BDG223" s="59"/>
      <c r="BDH223" s="59"/>
      <c r="BDI223" s="59"/>
      <c r="BDJ223" s="59"/>
      <c r="BDK223" s="59"/>
      <c r="BDL223" s="59"/>
      <c r="BDM223" s="59"/>
      <c r="BDN223" s="59"/>
      <c r="BDO223" s="59"/>
      <c r="BDP223" s="59"/>
      <c r="BDQ223" s="59"/>
      <c r="BDR223" s="59"/>
      <c r="BDS223" s="59"/>
      <c r="BDT223" s="59"/>
      <c r="BDU223" s="59"/>
      <c r="BDV223" s="59"/>
      <c r="BDW223" s="59"/>
      <c r="BDX223" s="59"/>
      <c r="BDY223" s="59"/>
      <c r="BDZ223" s="59"/>
      <c r="BEA223" s="59"/>
      <c r="BEB223" s="59"/>
      <c r="BEC223" s="59"/>
      <c r="BED223" s="59"/>
      <c r="BEE223" s="59"/>
      <c r="BEF223" s="59"/>
      <c r="BEG223" s="59"/>
      <c r="BEH223" s="59"/>
      <c r="BEI223" s="59"/>
      <c r="BEJ223" s="59"/>
      <c r="BEK223" s="59"/>
      <c r="BEL223" s="59"/>
      <c r="BEM223" s="59"/>
      <c r="BEN223" s="59"/>
      <c r="BEO223" s="59"/>
      <c r="BEP223" s="59"/>
      <c r="BEQ223" s="59"/>
      <c r="BER223" s="59"/>
      <c r="BES223" s="59"/>
      <c r="BET223" s="59"/>
      <c r="BEU223" s="59"/>
      <c r="BEV223" s="59"/>
      <c r="BEW223" s="59"/>
      <c r="BEX223" s="59"/>
      <c r="BEY223" s="59"/>
      <c r="BEZ223" s="59"/>
      <c r="BFA223" s="59"/>
      <c r="BFB223" s="59"/>
      <c r="BFC223" s="59"/>
      <c r="BFD223" s="59"/>
      <c r="BFE223" s="59"/>
      <c r="BFF223" s="59"/>
      <c r="BFG223" s="59"/>
      <c r="BFH223" s="59"/>
      <c r="BFI223" s="59"/>
      <c r="BFJ223" s="59"/>
      <c r="BFK223" s="59"/>
      <c r="BFL223" s="59"/>
      <c r="BFM223" s="59"/>
      <c r="BFN223" s="59"/>
      <c r="BFO223" s="59"/>
      <c r="BFP223" s="59"/>
      <c r="BFQ223" s="59"/>
      <c r="BFR223" s="59"/>
      <c r="BFS223" s="59"/>
      <c r="BFT223" s="59"/>
      <c r="BFU223" s="59"/>
      <c r="BFV223" s="59"/>
      <c r="BFW223" s="59"/>
      <c r="BFX223" s="59"/>
      <c r="BFY223" s="59"/>
      <c r="BFZ223" s="59"/>
      <c r="BGA223" s="59"/>
      <c r="BGB223" s="59"/>
      <c r="BGC223" s="59"/>
      <c r="BGD223" s="59"/>
      <c r="BGE223" s="59"/>
      <c r="BGF223" s="59"/>
      <c r="BGG223" s="59"/>
      <c r="BGH223" s="59"/>
      <c r="BGI223" s="59"/>
      <c r="BGJ223" s="59"/>
      <c r="BGK223" s="59"/>
      <c r="BGL223" s="59"/>
      <c r="BGM223" s="59"/>
      <c r="BGN223" s="59"/>
      <c r="BGO223" s="59"/>
      <c r="BGP223" s="59"/>
      <c r="BGQ223" s="59"/>
      <c r="BGR223" s="59"/>
      <c r="BGS223" s="59"/>
      <c r="BGT223" s="59"/>
      <c r="BGU223" s="59"/>
      <c r="BGV223" s="59"/>
      <c r="BGW223" s="59"/>
      <c r="BGX223" s="59"/>
      <c r="BGY223" s="59"/>
      <c r="BGZ223" s="59"/>
      <c r="BHA223" s="59"/>
      <c r="BHB223" s="59"/>
      <c r="BHC223" s="59"/>
      <c r="BHD223" s="59"/>
      <c r="BHE223" s="59"/>
      <c r="BHF223" s="59"/>
      <c r="BHG223" s="59"/>
      <c r="BHH223" s="59"/>
      <c r="BHI223" s="59"/>
      <c r="BHJ223" s="59"/>
      <c r="BHK223" s="59"/>
      <c r="BHL223" s="59"/>
      <c r="BHM223" s="59"/>
      <c r="BHN223" s="59"/>
      <c r="BHO223" s="59"/>
      <c r="BHP223" s="59"/>
      <c r="BHQ223" s="59"/>
      <c r="BHR223" s="59"/>
      <c r="BHS223" s="59"/>
      <c r="BHT223" s="59"/>
      <c r="BHU223" s="59"/>
      <c r="BHV223" s="59"/>
      <c r="BHW223" s="59"/>
      <c r="BHX223" s="59"/>
      <c r="BHY223" s="59"/>
      <c r="BHZ223" s="59"/>
      <c r="BIA223" s="59"/>
      <c r="BIB223" s="59"/>
      <c r="BIC223" s="59"/>
      <c r="BID223" s="59"/>
      <c r="BIE223" s="59"/>
      <c r="BIF223" s="59"/>
      <c r="BIG223" s="59"/>
      <c r="BIH223" s="59"/>
      <c r="BII223" s="59"/>
      <c r="BIJ223" s="59"/>
      <c r="BIK223" s="59"/>
      <c r="BIL223" s="59"/>
      <c r="BIM223" s="59"/>
      <c r="BIN223" s="59"/>
      <c r="BIO223" s="59"/>
      <c r="BIP223" s="59"/>
      <c r="BIQ223" s="59"/>
      <c r="BIR223" s="59"/>
      <c r="BIS223" s="59"/>
      <c r="BIT223" s="59"/>
      <c r="BIU223" s="59"/>
      <c r="BIV223" s="59"/>
      <c r="BIW223" s="59"/>
      <c r="BIX223" s="59"/>
      <c r="BIY223" s="59"/>
      <c r="BIZ223" s="59"/>
      <c r="BJA223" s="59"/>
      <c r="BJB223" s="59"/>
      <c r="BJC223" s="59"/>
      <c r="BJD223" s="59"/>
      <c r="BJE223" s="59"/>
      <c r="BJF223" s="59"/>
      <c r="BJG223" s="59"/>
      <c r="BJH223" s="59"/>
      <c r="BJI223" s="59"/>
      <c r="BJJ223" s="59"/>
      <c r="BJK223" s="59"/>
      <c r="BJL223" s="59"/>
      <c r="BJM223" s="59"/>
      <c r="BJN223" s="59"/>
      <c r="BJO223" s="59"/>
      <c r="BJP223" s="59"/>
      <c r="BJQ223" s="59"/>
      <c r="BJR223" s="59"/>
      <c r="BJS223" s="59"/>
      <c r="BJT223" s="59"/>
      <c r="BJU223" s="59"/>
      <c r="BJV223" s="59"/>
      <c r="BJW223" s="59"/>
      <c r="BJX223" s="59"/>
      <c r="BJY223" s="59"/>
      <c r="BJZ223" s="59"/>
      <c r="BKA223" s="59"/>
      <c r="BKB223" s="59"/>
      <c r="BKC223" s="59"/>
      <c r="BKD223" s="59"/>
      <c r="BKE223" s="59"/>
      <c r="BKF223" s="59"/>
      <c r="BKG223" s="59"/>
      <c r="BKH223" s="59"/>
      <c r="BKI223" s="59"/>
      <c r="BKJ223" s="59"/>
      <c r="BKK223" s="59"/>
      <c r="BKL223" s="59"/>
      <c r="BKM223" s="59"/>
      <c r="BKN223" s="59"/>
      <c r="BKO223" s="59"/>
      <c r="BKP223" s="59"/>
      <c r="BKQ223" s="59"/>
      <c r="BKR223" s="59"/>
      <c r="BKS223" s="59"/>
      <c r="BKT223" s="59"/>
      <c r="BKU223" s="59"/>
      <c r="BKV223" s="59"/>
      <c r="BKW223" s="59"/>
      <c r="BKX223" s="59"/>
      <c r="BKY223" s="59"/>
      <c r="BKZ223" s="59"/>
      <c r="BLA223" s="59"/>
      <c r="BLB223" s="59"/>
      <c r="BLC223" s="59"/>
      <c r="BLD223" s="59"/>
      <c r="BLE223" s="59"/>
      <c r="BLF223" s="59"/>
      <c r="BLG223" s="59"/>
      <c r="BLH223" s="59"/>
      <c r="BLI223" s="59"/>
      <c r="BLJ223" s="59"/>
      <c r="BLK223" s="59"/>
      <c r="BLL223" s="59"/>
      <c r="BLM223" s="59"/>
      <c r="BLN223" s="59"/>
      <c r="BLO223" s="59"/>
      <c r="BLP223" s="59"/>
      <c r="BLQ223" s="59"/>
      <c r="BLR223" s="59"/>
      <c r="BLS223" s="59"/>
      <c r="BLT223" s="59"/>
      <c r="BLU223" s="59"/>
      <c r="BLV223" s="59"/>
      <c r="BLW223" s="59"/>
      <c r="BLX223" s="59"/>
      <c r="BLY223" s="59"/>
      <c r="BLZ223" s="59"/>
      <c r="BMA223" s="59"/>
      <c r="BMB223" s="59"/>
      <c r="BMC223" s="59"/>
      <c r="BMD223" s="59"/>
      <c r="BME223" s="59"/>
      <c r="BMF223" s="59"/>
      <c r="BMG223" s="59"/>
      <c r="BMH223" s="59"/>
      <c r="BMI223" s="59"/>
      <c r="BMJ223" s="59"/>
      <c r="BMK223" s="59"/>
      <c r="BML223" s="59"/>
      <c r="BMM223" s="59"/>
      <c r="BMN223" s="59"/>
      <c r="BMO223" s="59"/>
      <c r="BMP223" s="59"/>
      <c r="BMQ223" s="59"/>
      <c r="BMR223" s="59"/>
      <c r="BMS223" s="59"/>
      <c r="BMT223" s="59"/>
      <c r="BMU223" s="59"/>
      <c r="BMV223" s="59"/>
      <c r="BMW223" s="59"/>
      <c r="BMX223" s="59"/>
      <c r="BMY223" s="59"/>
      <c r="BMZ223" s="59"/>
      <c r="BNA223" s="59"/>
      <c r="BNB223" s="59"/>
      <c r="BNC223" s="59"/>
      <c r="BND223" s="59"/>
      <c r="BNE223" s="59"/>
      <c r="BNF223" s="59"/>
      <c r="BNG223" s="59"/>
      <c r="BNH223" s="59"/>
      <c r="BNI223" s="59"/>
      <c r="BNJ223" s="59"/>
      <c r="BNK223" s="59"/>
      <c r="BNL223" s="59"/>
      <c r="BNM223" s="59"/>
      <c r="BNN223" s="59"/>
      <c r="BNO223" s="59"/>
      <c r="BNP223" s="59"/>
      <c r="BNQ223" s="59"/>
      <c r="BNR223" s="59"/>
      <c r="BNS223" s="59"/>
      <c r="BNT223" s="59"/>
      <c r="BNU223" s="59"/>
      <c r="BNV223" s="59"/>
      <c r="BNW223" s="59"/>
      <c r="BNX223" s="59"/>
      <c r="BNY223" s="59"/>
      <c r="BNZ223" s="59"/>
      <c r="BOA223" s="59"/>
      <c r="BOB223" s="59"/>
      <c r="BOC223" s="59"/>
      <c r="BOD223" s="59"/>
      <c r="BOE223" s="59"/>
      <c r="BOF223" s="59"/>
      <c r="BOG223" s="59"/>
      <c r="BOH223" s="59"/>
      <c r="BOI223" s="59"/>
      <c r="BOJ223" s="59"/>
      <c r="BOK223" s="59"/>
      <c r="BOL223" s="59"/>
      <c r="BOM223" s="59"/>
      <c r="BON223" s="59"/>
      <c r="BOO223" s="59"/>
      <c r="BOP223" s="59"/>
      <c r="BOQ223" s="59"/>
      <c r="BOR223" s="59"/>
      <c r="BOS223" s="59"/>
      <c r="BOT223" s="59"/>
      <c r="BOU223" s="59"/>
      <c r="BOV223" s="59"/>
      <c r="BOW223" s="59"/>
      <c r="BOX223" s="59"/>
      <c r="BOY223" s="59"/>
      <c r="BOZ223" s="59"/>
      <c r="BPA223" s="59"/>
      <c r="BPB223" s="59"/>
      <c r="BPC223" s="59"/>
      <c r="BPD223" s="59"/>
      <c r="BPE223" s="59"/>
      <c r="BPF223" s="59"/>
      <c r="BPG223" s="59"/>
      <c r="BPH223" s="59"/>
      <c r="BPI223" s="59"/>
      <c r="BPJ223" s="59"/>
      <c r="BPK223" s="59"/>
      <c r="BPL223" s="59"/>
      <c r="BPM223" s="59"/>
      <c r="BPN223" s="59"/>
      <c r="BPO223" s="59"/>
      <c r="BPP223" s="59"/>
      <c r="BPQ223" s="59"/>
      <c r="BPR223" s="59"/>
      <c r="BPS223" s="59"/>
      <c r="BPT223" s="59"/>
      <c r="BPU223" s="59"/>
      <c r="BPV223" s="59"/>
      <c r="BPW223" s="59"/>
      <c r="BPX223" s="59"/>
      <c r="BPY223" s="59"/>
      <c r="BPZ223" s="59"/>
      <c r="BQA223" s="59"/>
      <c r="BQB223" s="59"/>
      <c r="BQC223" s="59"/>
      <c r="BQD223" s="59"/>
      <c r="BQE223" s="59"/>
      <c r="BQF223" s="59"/>
      <c r="BQG223" s="59"/>
      <c r="BQH223" s="59"/>
      <c r="BQI223" s="59"/>
      <c r="BQJ223" s="59"/>
      <c r="BQK223" s="59"/>
      <c r="BQL223" s="59"/>
      <c r="BQM223" s="59"/>
      <c r="BQN223" s="59"/>
      <c r="BQO223" s="59"/>
      <c r="BQP223" s="59"/>
      <c r="BQQ223" s="59"/>
      <c r="BQR223" s="59"/>
      <c r="BQS223" s="59"/>
      <c r="BQT223" s="59"/>
      <c r="BQU223" s="59"/>
      <c r="BQV223" s="59"/>
      <c r="BQW223" s="59"/>
      <c r="BQX223" s="59"/>
      <c r="BQY223" s="59"/>
      <c r="BQZ223" s="59"/>
      <c r="BRA223" s="59"/>
      <c r="BRB223" s="59"/>
      <c r="BRC223" s="59"/>
      <c r="BRD223" s="59"/>
      <c r="BRE223" s="59"/>
      <c r="BRF223" s="59"/>
      <c r="BRG223" s="59"/>
      <c r="BRH223" s="59"/>
      <c r="BRI223" s="59"/>
      <c r="BRJ223" s="59"/>
      <c r="BRK223" s="59"/>
      <c r="BRL223" s="59"/>
      <c r="BRM223" s="59"/>
      <c r="BRN223" s="59"/>
      <c r="BRO223" s="59"/>
      <c r="BRP223" s="59"/>
      <c r="BRQ223" s="59"/>
      <c r="BRR223" s="59"/>
      <c r="BRS223" s="59"/>
      <c r="BRT223" s="59"/>
      <c r="BRU223" s="59"/>
      <c r="BRV223" s="59"/>
      <c r="BRW223" s="59"/>
      <c r="BRX223" s="59"/>
      <c r="BRY223" s="59"/>
      <c r="BRZ223" s="59"/>
      <c r="BSA223" s="59"/>
      <c r="BSB223" s="59"/>
      <c r="BSC223" s="59"/>
      <c r="BSD223" s="59"/>
      <c r="BSE223" s="59"/>
      <c r="BSF223" s="59"/>
      <c r="BSG223" s="59"/>
      <c r="BSH223" s="59"/>
      <c r="BSI223" s="59"/>
      <c r="BSJ223" s="59"/>
      <c r="BSK223" s="59"/>
      <c r="BSL223" s="59"/>
      <c r="BSM223" s="59"/>
      <c r="BSN223" s="59"/>
      <c r="BSO223" s="59"/>
      <c r="BSP223" s="59"/>
      <c r="BSQ223" s="59"/>
      <c r="BSR223" s="59"/>
      <c r="BSS223" s="59"/>
      <c r="BST223" s="59"/>
      <c r="BSU223" s="59"/>
      <c r="BSV223" s="59"/>
      <c r="BSW223" s="59"/>
      <c r="BSX223" s="59"/>
      <c r="BSY223" s="59"/>
      <c r="BSZ223" s="59"/>
      <c r="BTA223" s="59"/>
      <c r="BTB223" s="59"/>
      <c r="BTC223" s="59"/>
      <c r="BTD223" s="59"/>
      <c r="BTE223" s="59"/>
      <c r="BTF223" s="59"/>
      <c r="BTG223" s="59"/>
      <c r="BTH223" s="59"/>
      <c r="BTI223" s="59"/>
      <c r="BTJ223" s="59"/>
      <c r="BTK223" s="59"/>
      <c r="BTL223" s="59"/>
      <c r="BTM223" s="59"/>
      <c r="BTN223" s="59"/>
      <c r="BTO223" s="59"/>
      <c r="BTP223" s="59"/>
      <c r="BTQ223" s="59"/>
      <c r="BTR223" s="59"/>
      <c r="BTS223" s="59"/>
      <c r="BTT223" s="59"/>
      <c r="BTU223" s="59"/>
      <c r="BTV223" s="59"/>
      <c r="BTW223" s="59"/>
      <c r="BTX223" s="59"/>
      <c r="BTY223" s="59"/>
      <c r="BTZ223" s="59"/>
      <c r="BUA223" s="59"/>
      <c r="BUB223" s="59"/>
      <c r="BUC223" s="59"/>
      <c r="BUD223" s="59"/>
      <c r="BUE223" s="59"/>
      <c r="BUF223" s="59"/>
      <c r="BUG223" s="59"/>
      <c r="BUH223" s="59"/>
      <c r="BUI223" s="59"/>
      <c r="BUJ223" s="59"/>
      <c r="BUK223" s="59"/>
      <c r="BUL223" s="59"/>
      <c r="BUM223" s="59"/>
      <c r="BUN223" s="59"/>
      <c r="BUO223" s="59"/>
      <c r="BUP223" s="59"/>
      <c r="BUQ223" s="59"/>
      <c r="BUR223" s="59"/>
      <c r="BUS223" s="59"/>
      <c r="BUT223" s="59"/>
      <c r="BUU223" s="59"/>
      <c r="BUV223" s="59"/>
      <c r="BUW223" s="59"/>
      <c r="BUX223" s="59"/>
      <c r="BUY223" s="59"/>
      <c r="BUZ223" s="59"/>
      <c r="BVA223" s="59"/>
      <c r="BVB223" s="59"/>
      <c r="BVC223" s="59"/>
      <c r="BVD223" s="59"/>
      <c r="BVE223" s="59"/>
      <c r="BVF223" s="59"/>
      <c r="BVG223" s="59"/>
      <c r="BVH223" s="59"/>
      <c r="BVI223" s="59"/>
      <c r="BVJ223" s="59"/>
      <c r="BVK223" s="59"/>
      <c r="BVL223" s="59"/>
      <c r="BVM223" s="59"/>
      <c r="BVN223" s="59"/>
      <c r="BVO223" s="59"/>
      <c r="BVP223" s="59"/>
      <c r="BVQ223" s="59"/>
      <c r="BVR223" s="59"/>
      <c r="BVS223" s="59"/>
      <c r="BVT223" s="59"/>
      <c r="BVU223" s="59"/>
      <c r="BVV223" s="59"/>
      <c r="BVW223" s="59"/>
      <c r="BVX223" s="59"/>
      <c r="BVY223" s="59"/>
      <c r="BVZ223" s="59"/>
      <c r="BWA223" s="59"/>
      <c r="BWB223" s="59"/>
      <c r="BWC223" s="59"/>
      <c r="BWD223" s="59"/>
      <c r="BWE223" s="59"/>
      <c r="BWF223" s="59"/>
      <c r="BWG223" s="59"/>
      <c r="BWH223" s="59"/>
      <c r="BWI223" s="59"/>
      <c r="BWJ223" s="59"/>
      <c r="BWK223" s="59"/>
      <c r="BWL223" s="59"/>
      <c r="BWM223" s="59"/>
      <c r="BWN223" s="59"/>
      <c r="BWO223" s="59"/>
      <c r="BWP223" s="59"/>
      <c r="BWQ223" s="59"/>
      <c r="BWR223" s="59"/>
      <c r="BWS223" s="59"/>
      <c r="BWT223" s="59"/>
      <c r="BWU223" s="59"/>
      <c r="BWV223" s="59"/>
      <c r="BWW223" s="59"/>
      <c r="BWX223" s="59"/>
      <c r="BWY223" s="59"/>
      <c r="BWZ223" s="59"/>
      <c r="BXA223" s="59"/>
      <c r="BXB223" s="59"/>
      <c r="BXC223" s="59"/>
      <c r="BXD223" s="59"/>
      <c r="BXE223" s="59"/>
      <c r="BXF223" s="59"/>
      <c r="BXG223" s="59"/>
      <c r="BXH223" s="59"/>
      <c r="BXI223" s="59"/>
      <c r="BXJ223" s="59"/>
      <c r="BXK223" s="59"/>
      <c r="BXL223" s="59"/>
      <c r="BXM223" s="59"/>
      <c r="BXN223" s="59"/>
      <c r="BXO223" s="59"/>
      <c r="BXP223" s="59"/>
      <c r="BXQ223" s="59"/>
      <c r="BXR223" s="59"/>
      <c r="BXS223" s="59"/>
      <c r="BXT223" s="59"/>
      <c r="BXU223" s="59"/>
      <c r="BXV223" s="59"/>
      <c r="BXW223" s="59"/>
      <c r="BXX223" s="59"/>
      <c r="BXY223" s="59"/>
      <c r="BXZ223" s="59"/>
      <c r="BYA223" s="59"/>
      <c r="BYB223" s="59"/>
      <c r="BYC223" s="59"/>
      <c r="BYD223" s="59"/>
      <c r="BYE223" s="59"/>
      <c r="BYF223" s="59"/>
      <c r="BYG223" s="59"/>
      <c r="BYH223" s="59"/>
      <c r="BYI223" s="59"/>
      <c r="BYJ223" s="59"/>
      <c r="BYK223" s="59"/>
      <c r="BYL223" s="59"/>
      <c r="BYM223" s="59"/>
      <c r="BYN223" s="59"/>
      <c r="BYO223" s="59"/>
      <c r="BYP223" s="59"/>
      <c r="BYQ223" s="59"/>
      <c r="BYR223" s="59"/>
      <c r="BYS223" s="59"/>
      <c r="BYT223" s="59"/>
      <c r="BYU223" s="59"/>
      <c r="BYV223" s="59"/>
      <c r="BYW223" s="59"/>
      <c r="BYX223" s="59"/>
      <c r="BYY223" s="59"/>
      <c r="BYZ223" s="59"/>
      <c r="BZA223" s="59"/>
      <c r="BZB223" s="59"/>
      <c r="BZC223" s="59"/>
      <c r="BZD223" s="59"/>
      <c r="BZE223" s="59"/>
      <c r="BZF223" s="59"/>
      <c r="BZG223" s="59"/>
      <c r="BZH223" s="59"/>
      <c r="BZI223" s="59"/>
      <c r="BZJ223" s="59"/>
      <c r="BZK223" s="59"/>
      <c r="BZL223" s="59"/>
      <c r="BZM223" s="59"/>
      <c r="BZN223" s="59"/>
      <c r="BZO223" s="59"/>
      <c r="BZP223" s="59"/>
      <c r="BZQ223" s="59"/>
      <c r="BZR223" s="59"/>
      <c r="BZS223" s="59"/>
      <c r="BZT223" s="59"/>
      <c r="BZU223" s="59"/>
      <c r="BZV223" s="59"/>
      <c r="BZW223" s="59"/>
      <c r="BZX223" s="59"/>
      <c r="BZY223" s="59"/>
      <c r="BZZ223" s="59"/>
      <c r="CAA223" s="59"/>
      <c r="CAB223" s="59"/>
      <c r="CAC223" s="59"/>
      <c r="CAD223" s="59"/>
      <c r="CAE223" s="59"/>
      <c r="CAF223" s="59"/>
      <c r="CAG223" s="59"/>
      <c r="CAH223" s="59"/>
      <c r="CAI223" s="59"/>
      <c r="CAJ223" s="59"/>
      <c r="CAK223" s="59"/>
      <c r="CAL223" s="59"/>
      <c r="CAM223" s="59"/>
      <c r="CAN223" s="59"/>
      <c r="CAO223" s="59"/>
      <c r="CAP223" s="59"/>
      <c r="CAQ223" s="59"/>
      <c r="CAR223" s="59"/>
      <c r="CAS223" s="59"/>
      <c r="CAT223" s="59"/>
      <c r="CAU223" s="59"/>
      <c r="CAV223" s="59"/>
      <c r="CAW223" s="59"/>
      <c r="CAX223" s="59"/>
      <c r="CAY223" s="59"/>
      <c r="CAZ223" s="59"/>
      <c r="CBA223" s="59"/>
      <c r="CBB223" s="59"/>
      <c r="CBC223" s="59"/>
      <c r="CBD223" s="59"/>
      <c r="CBE223" s="59"/>
      <c r="CBF223" s="59"/>
      <c r="CBG223" s="59"/>
      <c r="CBH223" s="59"/>
      <c r="CBI223" s="59"/>
      <c r="CBJ223" s="59"/>
      <c r="CBK223" s="59"/>
      <c r="CBL223" s="59"/>
      <c r="CBM223" s="59"/>
      <c r="CBN223" s="59"/>
      <c r="CBO223" s="59"/>
      <c r="CBP223" s="59"/>
      <c r="CBQ223" s="59"/>
      <c r="CBR223" s="59"/>
      <c r="CBS223" s="59"/>
      <c r="CBT223" s="59"/>
      <c r="CBU223" s="59"/>
      <c r="CBV223" s="59"/>
      <c r="CBW223" s="59"/>
      <c r="CBX223" s="59"/>
      <c r="CBY223" s="59"/>
      <c r="CBZ223" s="59"/>
      <c r="CCA223" s="59"/>
      <c r="CCB223" s="59"/>
      <c r="CCC223" s="59"/>
      <c r="CCD223" s="59"/>
      <c r="CCE223" s="59"/>
      <c r="CCF223" s="59"/>
      <c r="CCG223" s="59"/>
      <c r="CCH223" s="59"/>
      <c r="CCI223" s="59"/>
      <c r="CCJ223" s="59"/>
      <c r="CCK223" s="59"/>
      <c r="CCL223" s="59"/>
      <c r="CCM223" s="59"/>
      <c r="CCN223" s="59"/>
      <c r="CCO223" s="59"/>
      <c r="CCP223" s="59"/>
      <c r="CCQ223" s="59"/>
      <c r="CCR223" s="59"/>
      <c r="CCS223" s="59"/>
      <c r="CCT223" s="59"/>
      <c r="CCU223" s="59"/>
      <c r="CCV223" s="59"/>
      <c r="CCW223" s="59"/>
      <c r="CCX223" s="59"/>
      <c r="CCY223" s="59"/>
      <c r="CCZ223" s="59"/>
      <c r="CDA223" s="59"/>
      <c r="CDB223" s="59"/>
      <c r="CDC223" s="59"/>
      <c r="CDD223" s="59"/>
      <c r="CDE223" s="59"/>
      <c r="CDF223" s="59"/>
      <c r="CDG223" s="59"/>
      <c r="CDH223" s="59"/>
      <c r="CDI223" s="59"/>
      <c r="CDJ223" s="59"/>
      <c r="CDK223" s="59"/>
      <c r="CDL223" s="59"/>
      <c r="CDM223" s="59"/>
      <c r="CDN223" s="59"/>
      <c r="CDO223" s="59"/>
      <c r="CDP223" s="59"/>
      <c r="CDQ223" s="59"/>
      <c r="CDR223" s="59"/>
      <c r="CDS223" s="59"/>
      <c r="CDT223" s="59"/>
      <c r="CDU223" s="59"/>
      <c r="CDV223" s="59"/>
      <c r="CDW223" s="59"/>
      <c r="CDX223" s="59"/>
      <c r="CDY223" s="59"/>
      <c r="CDZ223" s="59"/>
      <c r="CEA223" s="59"/>
      <c r="CEB223" s="59"/>
      <c r="CEC223" s="59"/>
      <c r="CED223" s="59"/>
      <c r="CEE223" s="59"/>
      <c r="CEF223" s="59"/>
      <c r="CEG223" s="59"/>
      <c r="CEH223" s="59"/>
      <c r="CEI223" s="59"/>
      <c r="CEJ223" s="59"/>
      <c r="CEK223" s="59"/>
      <c r="CEL223" s="59"/>
      <c r="CEM223" s="59"/>
      <c r="CEN223" s="59"/>
      <c r="CEO223" s="59"/>
      <c r="CEP223" s="59"/>
      <c r="CEQ223" s="59"/>
      <c r="CER223" s="59"/>
      <c r="CES223" s="59"/>
      <c r="CET223" s="59"/>
      <c r="CEU223" s="59"/>
      <c r="CEV223" s="59"/>
      <c r="CEW223" s="59"/>
      <c r="CEX223" s="59"/>
      <c r="CEY223" s="59"/>
      <c r="CEZ223" s="59"/>
      <c r="CFA223" s="59"/>
      <c r="CFB223" s="59"/>
      <c r="CFC223" s="59"/>
      <c r="CFD223" s="59"/>
      <c r="CFE223" s="59"/>
      <c r="CFF223" s="59"/>
      <c r="CFG223" s="59"/>
      <c r="CFH223" s="59"/>
      <c r="CFI223" s="59"/>
      <c r="CFJ223" s="59"/>
      <c r="CFK223" s="59"/>
      <c r="CFL223" s="59"/>
      <c r="CFM223" s="59"/>
      <c r="CFN223" s="59"/>
      <c r="CFO223" s="59"/>
      <c r="CFP223" s="59"/>
      <c r="CFQ223" s="59"/>
      <c r="CFR223" s="59"/>
      <c r="CFS223" s="59"/>
      <c r="CFT223" s="59"/>
      <c r="CFU223" s="59"/>
      <c r="CFV223" s="59"/>
      <c r="CFW223" s="59"/>
      <c r="CFX223" s="59"/>
      <c r="CFY223" s="59"/>
      <c r="CFZ223" s="59"/>
      <c r="CGA223" s="59"/>
      <c r="CGB223" s="59"/>
      <c r="CGC223" s="59"/>
      <c r="CGD223" s="59"/>
      <c r="CGE223" s="59"/>
      <c r="CGF223" s="59"/>
      <c r="CGG223" s="59"/>
      <c r="CGH223" s="59"/>
      <c r="CGI223" s="59"/>
      <c r="CGJ223" s="59"/>
      <c r="CGK223" s="59"/>
      <c r="CGL223" s="59"/>
      <c r="CGM223" s="59"/>
      <c r="CGN223" s="59"/>
      <c r="CGO223" s="59"/>
      <c r="CGP223" s="59"/>
      <c r="CGQ223" s="59"/>
      <c r="CGR223" s="59"/>
      <c r="CGS223" s="59"/>
      <c r="CGT223" s="59"/>
      <c r="CGU223" s="59"/>
      <c r="CGV223" s="59"/>
      <c r="CGW223" s="59"/>
      <c r="CGX223" s="59"/>
      <c r="CGY223" s="59"/>
      <c r="CGZ223" s="59"/>
      <c r="CHA223" s="59"/>
      <c r="CHB223" s="59"/>
      <c r="CHC223" s="59"/>
      <c r="CHD223" s="59"/>
      <c r="CHE223" s="59"/>
      <c r="CHF223" s="59"/>
      <c r="CHG223" s="59"/>
      <c r="CHH223" s="59"/>
      <c r="CHI223" s="59"/>
      <c r="CHJ223" s="59"/>
      <c r="CHK223" s="59"/>
      <c r="CHL223" s="59"/>
      <c r="CHM223" s="59"/>
      <c r="CHN223" s="59"/>
      <c r="CHO223" s="59"/>
      <c r="CHP223" s="59"/>
      <c r="CHQ223" s="59"/>
      <c r="CHR223" s="59"/>
      <c r="CHS223" s="59"/>
      <c r="CHT223" s="59"/>
      <c r="CHU223" s="59"/>
      <c r="CHV223" s="59"/>
      <c r="CHW223" s="59"/>
      <c r="CHX223" s="59"/>
      <c r="CHY223" s="59"/>
      <c r="CHZ223" s="59"/>
      <c r="CIA223" s="59"/>
      <c r="CIB223" s="59"/>
      <c r="CIC223" s="59"/>
      <c r="CID223" s="59"/>
      <c r="CIE223" s="59"/>
      <c r="CIF223" s="59"/>
      <c r="CIG223" s="59"/>
      <c r="CIH223" s="59"/>
      <c r="CII223" s="59"/>
      <c r="CIJ223" s="59"/>
      <c r="CIK223" s="59"/>
      <c r="CIL223" s="59"/>
      <c r="CIM223" s="59"/>
      <c r="CIN223" s="59"/>
      <c r="CIO223" s="59"/>
      <c r="CIP223" s="59"/>
      <c r="CIQ223" s="59"/>
      <c r="CIR223" s="59"/>
      <c r="CIS223" s="59"/>
      <c r="CIT223" s="59"/>
      <c r="CIU223" s="59"/>
      <c r="CIV223" s="59"/>
      <c r="CIW223" s="59"/>
      <c r="CIX223" s="59"/>
      <c r="CIY223" s="59"/>
      <c r="CIZ223" s="59"/>
      <c r="CJA223" s="59"/>
      <c r="CJB223" s="59"/>
      <c r="CJC223" s="59"/>
      <c r="CJD223" s="59"/>
      <c r="CJE223" s="59"/>
      <c r="CJF223" s="59"/>
      <c r="CJG223" s="59"/>
      <c r="CJH223" s="59"/>
      <c r="CJI223" s="59"/>
      <c r="CJJ223" s="59"/>
      <c r="CJK223" s="59"/>
      <c r="CJL223" s="59"/>
      <c r="CJM223" s="59"/>
      <c r="CJN223" s="59"/>
      <c r="CJO223" s="59"/>
      <c r="CJP223" s="59"/>
      <c r="CJQ223" s="59"/>
      <c r="CJR223" s="59"/>
      <c r="CJS223" s="59"/>
      <c r="CJT223" s="59"/>
      <c r="CJU223" s="59"/>
      <c r="CJV223" s="59"/>
      <c r="CJW223" s="59"/>
      <c r="CJX223" s="59"/>
      <c r="CJY223" s="59"/>
      <c r="CJZ223" s="59"/>
      <c r="CKA223" s="59"/>
      <c r="CKB223" s="59"/>
      <c r="CKC223" s="59"/>
      <c r="CKD223" s="59"/>
      <c r="CKE223" s="59"/>
      <c r="CKF223" s="59"/>
      <c r="CKG223" s="59"/>
      <c r="CKH223" s="59"/>
      <c r="CKI223" s="59"/>
      <c r="CKJ223" s="59"/>
      <c r="CKK223" s="59"/>
      <c r="CKL223" s="59"/>
      <c r="CKM223" s="59"/>
      <c r="CKN223" s="59"/>
      <c r="CKO223" s="59"/>
      <c r="CKP223" s="59"/>
      <c r="CKQ223" s="59"/>
      <c r="CKR223" s="59"/>
      <c r="CKS223" s="59"/>
      <c r="CKT223" s="59"/>
      <c r="CKU223" s="59"/>
      <c r="CKV223" s="59"/>
      <c r="CKW223" s="59"/>
      <c r="CKX223" s="59"/>
      <c r="CKY223" s="59"/>
      <c r="CKZ223" s="59"/>
      <c r="CLA223" s="59"/>
      <c r="CLB223" s="59"/>
      <c r="CLC223" s="59"/>
      <c r="CLD223" s="59"/>
      <c r="CLE223" s="59"/>
      <c r="CLF223" s="59"/>
      <c r="CLG223" s="59"/>
      <c r="CLH223" s="59"/>
      <c r="CLI223" s="59"/>
      <c r="CLJ223" s="59"/>
      <c r="CLK223" s="59"/>
      <c r="CLL223" s="59"/>
      <c r="CLM223" s="59"/>
      <c r="CLN223" s="59"/>
      <c r="CLO223" s="59"/>
      <c r="CLP223" s="59"/>
      <c r="CLQ223" s="59"/>
      <c r="CLR223" s="59"/>
      <c r="CLS223" s="59"/>
      <c r="CLT223" s="59"/>
      <c r="CLU223" s="59"/>
      <c r="CLV223" s="59"/>
      <c r="CLW223" s="59"/>
      <c r="CLX223" s="59"/>
      <c r="CLY223" s="59"/>
      <c r="CLZ223" s="59"/>
      <c r="CMA223" s="59"/>
      <c r="CMB223" s="59"/>
      <c r="CMC223" s="59"/>
      <c r="CMD223" s="59"/>
      <c r="CME223" s="59"/>
      <c r="CMF223" s="59"/>
      <c r="CMG223" s="59"/>
      <c r="CMH223" s="59"/>
      <c r="CMI223" s="59"/>
      <c r="CMJ223" s="59"/>
      <c r="CMK223" s="59"/>
      <c r="CML223" s="59"/>
      <c r="CMM223" s="59"/>
      <c r="CMN223" s="59"/>
      <c r="CMO223" s="59"/>
      <c r="CMP223" s="59"/>
      <c r="CMQ223" s="59"/>
      <c r="CMR223" s="59"/>
      <c r="CMS223" s="59"/>
      <c r="CMT223" s="59"/>
      <c r="CMU223" s="59"/>
      <c r="CMV223" s="59"/>
      <c r="CMW223" s="59"/>
      <c r="CMX223" s="59"/>
      <c r="CMY223" s="59"/>
      <c r="CMZ223" s="59"/>
      <c r="CNA223" s="59"/>
      <c r="CNB223" s="59"/>
      <c r="CNC223" s="59"/>
      <c r="CND223" s="59"/>
      <c r="CNE223" s="59"/>
      <c r="CNF223" s="59"/>
      <c r="CNG223" s="59"/>
      <c r="CNH223" s="59"/>
      <c r="CNI223" s="59"/>
      <c r="CNJ223" s="59"/>
      <c r="CNK223" s="59"/>
      <c r="CNL223" s="59"/>
      <c r="CNM223" s="59"/>
      <c r="CNN223" s="59"/>
      <c r="CNO223" s="59"/>
      <c r="CNP223" s="59"/>
      <c r="CNQ223" s="59"/>
      <c r="CNR223" s="59"/>
      <c r="CNS223" s="59"/>
      <c r="CNT223" s="59"/>
      <c r="CNU223" s="59"/>
      <c r="CNV223" s="59"/>
      <c r="CNW223" s="59"/>
      <c r="CNX223" s="59"/>
      <c r="CNY223" s="59"/>
      <c r="CNZ223" s="59"/>
      <c r="COA223" s="59"/>
      <c r="COB223" s="59"/>
      <c r="COC223" s="59"/>
      <c r="COD223" s="59"/>
      <c r="COE223" s="59"/>
      <c r="COF223" s="59"/>
      <c r="COG223" s="59"/>
      <c r="COH223" s="59"/>
      <c r="COI223" s="59"/>
      <c r="COJ223" s="59"/>
      <c r="COK223" s="59"/>
      <c r="COL223" s="59"/>
      <c r="COM223" s="59"/>
      <c r="CON223" s="59"/>
      <c r="COO223" s="59"/>
      <c r="COP223" s="59"/>
      <c r="COQ223" s="59"/>
      <c r="COR223" s="59"/>
      <c r="COS223" s="59"/>
      <c r="COT223" s="59"/>
      <c r="COU223" s="59"/>
      <c r="COV223" s="59"/>
      <c r="COW223" s="59"/>
      <c r="COX223" s="59"/>
      <c r="COY223" s="59"/>
      <c r="COZ223" s="59"/>
      <c r="CPA223" s="59"/>
      <c r="CPB223" s="59"/>
      <c r="CPC223" s="59"/>
      <c r="CPD223" s="59"/>
      <c r="CPE223" s="59"/>
      <c r="CPF223" s="59"/>
      <c r="CPG223" s="59"/>
      <c r="CPH223" s="59"/>
      <c r="CPI223" s="59"/>
      <c r="CPJ223" s="59"/>
      <c r="CPK223" s="59"/>
      <c r="CPL223" s="59"/>
      <c r="CPM223" s="59"/>
      <c r="CPN223" s="59"/>
      <c r="CPO223" s="59"/>
      <c r="CPP223" s="59"/>
      <c r="CPQ223" s="59"/>
      <c r="CPR223" s="59"/>
      <c r="CPS223" s="59"/>
      <c r="CPT223" s="59"/>
      <c r="CPU223" s="59"/>
      <c r="CPV223" s="59"/>
      <c r="CPW223" s="59"/>
      <c r="CPX223" s="59"/>
      <c r="CPY223" s="59"/>
      <c r="CPZ223" s="59"/>
      <c r="CQA223" s="59"/>
      <c r="CQB223" s="59"/>
      <c r="CQC223" s="59"/>
      <c r="CQD223" s="59"/>
      <c r="CQE223" s="59"/>
      <c r="CQF223" s="59"/>
      <c r="CQG223" s="59"/>
      <c r="CQH223" s="59"/>
      <c r="CQI223" s="59"/>
      <c r="CQJ223" s="59"/>
      <c r="CQK223" s="59"/>
      <c r="CQL223" s="59"/>
      <c r="CQM223" s="59"/>
      <c r="CQN223" s="59"/>
      <c r="CQO223" s="59"/>
      <c r="CQP223" s="59"/>
      <c r="CQQ223" s="59"/>
      <c r="CQR223" s="59"/>
      <c r="CQS223" s="59"/>
      <c r="CQT223" s="59"/>
      <c r="CQU223" s="59"/>
      <c r="CQV223" s="59"/>
      <c r="CQW223" s="59"/>
      <c r="CQX223" s="59"/>
      <c r="CQY223" s="59"/>
      <c r="CQZ223" s="59"/>
      <c r="CRA223" s="59"/>
      <c r="CRB223" s="59"/>
      <c r="CRC223" s="59"/>
      <c r="CRD223" s="59"/>
      <c r="CRE223" s="59"/>
      <c r="CRF223" s="59"/>
      <c r="CRG223" s="59"/>
      <c r="CRH223" s="59"/>
      <c r="CRI223" s="59"/>
      <c r="CRJ223" s="59"/>
      <c r="CRK223" s="59"/>
      <c r="CRL223" s="59"/>
      <c r="CRM223" s="59"/>
      <c r="CRN223" s="59"/>
      <c r="CRO223" s="59"/>
      <c r="CRP223" s="59"/>
      <c r="CRQ223" s="59"/>
      <c r="CRR223" s="59"/>
      <c r="CRS223" s="59"/>
      <c r="CRT223" s="59"/>
      <c r="CRU223" s="59"/>
      <c r="CRV223" s="59"/>
      <c r="CRW223" s="59"/>
      <c r="CRX223" s="59"/>
      <c r="CRY223" s="59"/>
      <c r="CRZ223" s="59"/>
      <c r="CSA223" s="59"/>
      <c r="CSB223" s="59"/>
      <c r="CSC223" s="59"/>
      <c r="CSD223" s="59"/>
      <c r="CSE223" s="59"/>
      <c r="CSF223" s="59"/>
      <c r="CSG223" s="59"/>
      <c r="CSH223" s="59"/>
      <c r="CSI223" s="59"/>
      <c r="CSJ223" s="59"/>
      <c r="CSK223" s="59"/>
      <c r="CSL223" s="59"/>
      <c r="CSM223" s="59"/>
      <c r="CSN223" s="59"/>
      <c r="CSO223" s="59"/>
      <c r="CSP223" s="59"/>
      <c r="CSQ223" s="59"/>
      <c r="CSR223" s="59"/>
      <c r="CSS223" s="59"/>
      <c r="CST223" s="59"/>
      <c r="CSU223" s="59"/>
      <c r="CSV223" s="59"/>
      <c r="CSW223" s="59"/>
      <c r="CSX223" s="59"/>
      <c r="CSY223" s="59"/>
      <c r="CSZ223" s="59"/>
      <c r="CTA223" s="59"/>
      <c r="CTB223" s="59"/>
      <c r="CTC223" s="59"/>
      <c r="CTD223" s="59"/>
      <c r="CTE223" s="59"/>
      <c r="CTF223" s="59"/>
      <c r="CTG223" s="59"/>
      <c r="CTH223" s="59"/>
      <c r="CTI223" s="59"/>
      <c r="CTJ223" s="59"/>
      <c r="CTK223" s="59"/>
      <c r="CTL223" s="59"/>
      <c r="CTM223" s="59"/>
      <c r="CTN223" s="59"/>
      <c r="CTO223" s="59"/>
      <c r="CTP223" s="59"/>
      <c r="CTQ223" s="59"/>
      <c r="CTR223" s="59"/>
      <c r="CTS223" s="59"/>
      <c r="CTT223" s="59"/>
      <c r="CTU223" s="59"/>
      <c r="CTV223" s="59"/>
      <c r="CTW223" s="59"/>
      <c r="CTX223" s="59"/>
      <c r="CTY223" s="59"/>
      <c r="CTZ223" s="59"/>
      <c r="CUA223" s="59"/>
      <c r="CUB223" s="59"/>
      <c r="CUC223" s="59"/>
      <c r="CUD223" s="59"/>
      <c r="CUE223" s="59"/>
      <c r="CUF223" s="59"/>
      <c r="CUG223" s="59"/>
      <c r="CUH223" s="59"/>
      <c r="CUI223" s="59"/>
      <c r="CUJ223" s="59"/>
      <c r="CUK223" s="59"/>
      <c r="CUL223" s="59"/>
      <c r="CUM223" s="59"/>
      <c r="CUN223" s="59"/>
      <c r="CUO223" s="59"/>
      <c r="CUP223" s="59"/>
      <c r="CUQ223" s="59"/>
      <c r="CUR223" s="59"/>
      <c r="CUS223" s="59"/>
      <c r="CUT223" s="59"/>
      <c r="CUU223" s="59"/>
      <c r="CUV223" s="59"/>
      <c r="CUW223" s="59"/>
      <c r="CUX223" s="59"/>
      <c r="CUY223" s="59"/>
      <c r="CUZ223" s="59"/>
      <c r="CVA223" s="59"/>
      <c r="CVB223" s="59"/>
      <c r="CVC223" s="59"/>
      <c r="CVD223" s="59"/>
      <c r="CVE223" s="59"/>
      <c r="CVF223" s="59"/>
      <c r="CVG223" s="59"/>
      <c r="CVH223" s="59"/>
      <c r="CVI223" s="59"/>
      <c r="CVJ223" s="59"/>
      <c r="CVK223" s="59"/>
      <c r="CVL223" s="59"/>
      <c r="CVM223" s="59"/>
      <c r="CVN223" s="59"/>
      <c r="CVO223" s="59"/>
      <c r="CVP223" s="59"/>
      <c r="CVQ223" s="59"/>
      <c r="CVR223" s="59"/>
      <c r="CVS223" s="59"/>
      <c r="CVT223" s="59"/>
      <c r="CVU223" s="59"/>
      <c r="CVV223" s="59"/>
      <c r="CVW223" s="59"/>
      <c r="CVX223" s="59"/>
      <c r="CVY223" s="59"/>
      <c r="CVZ223" s="59"/>
      <c r="CWA223" s="59"/>
      <c r="CWB223" s="59"/>
      <c r="CWC223" s="59"/>
      <c r="CWD223" s="59"/>
      <c r="CWE223" s="59"/>
      <c r="CWF223" s="59"/>
      <c r="CWG223" s="59"/>
      <c r="CWH223" s="59"/>
      <c r="CWI223" s="59"/>
      <c r="CWJ223" s="59"/>
      <c r="CWK223" s="59"/>
      <c r="CWL223" s="59"/>
      <c r="CWM223" s="59"/>
      <c r="CWN223" s="59"/>
      <c r="CWO223" s="59"/>
      <c r="CWP223" s="59"/>
      <c r="CWQ223" s="59"/>
      <c r="CWR223" s="59"/>
      <c r="CWS223" s="59"/>
      <c r="CWT223" s="59"/>
      <c r="CWU223" s="59"/>
      <c r="CWV223" s="59"/>
      <c r="CWW223" s="59"/>
      <c r="CWX223" s="59"/>
      <c r="CWY223" s="59"/>
      <c r="CWZ223" s="59"/>
      <c r="CXA223" s="59"/>
      <c r="CXB223" s="59"/>
      <c r="CXC223" s="59"/>
      <c r="CXD223" s="59"/>
      <c r="CXE223" s="59"/>
      <c r="CXF223" s="59"/>
      <c r="CXG223" s="59"/>
      <c r="CXH223" s="59"/>
      <c r="CXI223" s="59"/>
      <c r="CXJ223" s="59"/>
      <c r="CXK223" s="59"/>
      <c r="CXL223" s="59"/>
      <c r="CXM223" s="59"/>
      <c r="CXN223" s="59"/>
      <c r="CXO223" s="59"/>
      <c r="CXP223" s="59"/>
      <c r="CXQ223" s="59"/>
      <c r="CXR223" s="59"/>
      <c r="CXS223" s="59"/>
      <c r="CXT223" s="59"/>
      <c r="CXU223" s="59"/>
      <c r="CXV223" s="59"/>
      <c r="CXW223" s="59"/>
      <c r="CXX223" s="59"/>
      <c r="CXY223" s="59"/>
      <c r="CXZ223" s="59"/>
      <c r="CYA223" s="59"/>
      <c r="CYB223" s="59"/>
      <c r="CYC223" s="59"/>
      <c r="CYD223" s="59"/>
      <c r="CYE223" s="59"/>
      <c r="CYF223" s="59"/>
      <c r="CYG223" s="59"/>
      <c r="CYH223" s="59"/>
      <c r="CYI223" s="59"/>
      <c r="CYJ223" s="59"/>
      <c r="CYK223" s="59"/>
      <c r="CYL223" s="59"/>
      <c r="CYM223" s="59"/>
      <c r="CYN223" s="59"/>
      <c r="CYO223" s="59"/>
      <c r="CYP223" s="59"/>
      <c r="CYQ223" s="59"/>
      <c r="CYR223" s="59"/>
      <c r="CYS223" s="59"/>
      <c r="CYT223" s="59"/>
      <c r="CYU223" s="59"/>
      <c r="CYV223" s="59"/>
      <c r="CYW223" s="59"/>
      <c r="CYX223" s="59"/>
      <c r="CYY223" s="59"/>
      <c r="CYZ223" s="59"/>
      <c r="CZA223" s="59"/>
      <c r="CZB223" s="59"/>
      <c r="CZC223" s="59"/>
      <c r="CZD223" s="59"/>
      <c r="CZE223" s="59"/>
      <c r="CZF223" s="59"/>
      <c r="CZG223" s="59"/>
      <c r="CZH223" s="59"/>
      <c r="CZI223" s="59"/>
      <c r="CZJ223" s="59"/>
      <c r="CZK223" s="59"/>
      <c r="CZL223" s="59"/>
      <c r="CZM223" s="59"/>
      <c r="CZN223" s="59"/>
      <c r="CZO223" s="59"/>
      <c r="CZP223" s="59"/>
      <c r="CZQ223" s="59"/>
      <c r="CZR223" s="59"/>
      <c r="CZS223" s="59"/>
      <c r="CZT223" s="59"/>
      <c r="CZU223" s="59"/>
      <c r="CZV223" s="59"/>
      <c r="CZW223" s="59"/>
      <c r="CZX223" s="59"/>
      <c r="CZY223" s="59"/>
      <c r="CZZ223" s="59"/>
      <c r="DAA223" s="59"/>
      <c r="DAB223" s="59"/>
      <c r="DAC223" s="59"/>
      <c r="DAD223" s="59"/>
      <c r="DAE223" s="59"/>
      <c r="DAF223" s="59"/>
      <c r="DAG223" s="59"/>
      <c r="DAH223" s="59"/>
      <c r="DAI223" s="59"/>
      <c r="DAJ223" s="59"/>
      <c r="DAK223" s="59"/>
      <c r="DAL223" s="59"/>
      <c r="DAM223" s="59"/>
      <c r="DAN223" s="59"/>
      <c r="DAO223" s="59"/>
      <c r="DAP223" s="59"/>
      <c r="DAQ223" s="59"/>
      <c r="DAR223" s="59"/>
      <c r="DAS223" s="59"/>
      <c r="DAT223" s="59"/>
      <c r="DAU223" s="59"/>
      <c r="DAV223" s="59"/>
      <c r="DAW223" s="59"/>
      <c r="DAX223" s="59"/>
      <c r="DAY223" s="59"/>
      <c r="DAZ223" s="59"/>
      <c r="DBA223" s="59"/>
      <c r="DBB223" s="59"/>
      <c r="DBC223" s="59"/>
      <c r="DBD223" s="59"/>
      <c r="DBE223" s="59"/>
      <c r="DBF223" s="59"/>
      <c r="DBG223" s="59"/>
      <c r="DBH223" s="59"/>
      <c r="DBI223" s="59"/>
      <c r="DBJ223" s="59"/>
      <c r="DBK223" s="59"/>
      <c r="DBL223" s="59"/>
      <c r="DBM223" s="59"/>
      <c r="DBN223" s="59"/>
      <c r="DBO223" s="59"/>
      <c r="DBP223" s="59"/>
      <c r="DBQ223" s="59"/>
      <c r="DBR223" s="59"/>
      <c r="DBS223" s="59"/>
      <c r="DBT223" s="59"/>
      <c r="DBU223" s="59"/>
      <c r="DBV223" s="59"/>
      <c r="DBW223" s="59"/>
      <c r="DBX223" s="59"/>
      <c r="DBY223" s="59"/>
      <c r="DBZ223" s="59"/>
      <c r="DCA223" s="59"/>
      <c r="DCB223" s="59"/>
      <c r="DCC223" s="59"/>
      <c r="DCD223" s="59"/>
      <c r="DCE223" s="59"/>
      <c r="DCF223" s="59"/>
      <c r="DCG223" s="59"/>
      <c r="DCH223" s="59"/>
      <c r="DCI223" s="59"/>
      <c r="DCJ223" s="59"/>
      <c r="DCK223" s="59"/>
      <c r="DCL223" s="59"/>
      <c r="DCM223" s="59"/>
      <c r="DCN223" s="59"/>
      <c r="DCO223" s="59"/>
      <c r="DCP223" s="59"/>
      <c r="DCQ223" s="59"/>
      <c r="DCR223" s="59"/>
      <c r="DCS223" s="59"/>
      <c r="DCT223" s="59"/>
      <c r="DCU223" s="59"/>
      <c r="DCV223" s="59"/>
      <c r="DCW223" s="59"/>
      <c r="DCX223" s="59"/>
      <c r="DCY223" s="59"/>
      <c r="DCZ223" s="59"/>
      <c r="DDA223" s="59"/>
      <c r="DDB223" s="59"/>
      <c r="DDC223" s="59"/>
      <c r="DDD223" s="59"/>
      <c r="DDE223" s="59"/>
      <c r="DDF223" s="59"/>
      <c r="DDG223" s="59"/>
      <c r="DDH223" s="59"/>
      <c r="DDI223" s="59"/>
      <c r="DDJ223" s="59"/>
      <c r="DDK223" s="59"/>
      <c r="DDL223" s="59"/>
      <c r="DDM223" s="59"/>
      <c r="DDN223" s="59"/>
      <c r="DDO223" s="59"/>
      <c r="DDP223" s="59"/>
      <c r="DDQ223" s="59"/>
      <c r="DDR223" s="59"/>
      <c r="DDS223" s="59"/>
      <c r="DDT223" s="59"/>
      <c r="DDU223" s="59"/>
      <c r="DDV223" s="59"/>
      <c r="DDW223" s="59"/>
      <c r="DDX223" s="59"/>
      <c r="DDY223" s="59"/>
      <c r="DDZ223" s="59"/>
      <c r="DEA223" s="59"/>
      <c r="DEB223" s="59"/>
      <c r="DEC223" s="59"/>
      <c r="DED223" s="59"/>
      <c r="DEE223" s="59"/>
      <c r="DEF223" s="59"/>
      <c r="DEG223" s="59"/>
      <c r="DEH223" s="59"/>
      <c r="DEI223" s="59"/>
      <c r="DEJ223" s="59"/>
      <c r="DEK223" s="59"/>
      <c r="DEL223" s="59"/>
      <c r="DEM223" s="59"/>
      <c r="DEN223" s="59"/>
      <c r="DEO223" s="59"/>
      <c r="DEP223" s="59"/>
      <c r="DEQ223" s="59"/>
      <c r="DER223" s="59"/>
      <c r="DES223" s="59"/>
      <c r="DET223" s="59"/>
      <c r="DEU223" s="59"/>
      <c r="DEV223" s="59"/>
      <c r="DEW223" s="59"/>
      <c r="DEX223" s="59"/>
      <c r="DEY223" s="59"/>
      <c r="DEZ223" s="59"/>
      <c r="DFA223" s="59"/>
      <c r="DFB223" s="59"/>
      <c r="DFC223" s="59"/>
      <c r="DFD223" s="59"/>
      <c r="DFE223" s="59"/>
      <c r="DFF223" s="59"/>
      <c r="DFG223" s="59"/>
      <c r="DFH223" s="59"/>
      <c r="DFI223" s="59"/>
      <c r="DFJ223" s="59"/>
      <c r="DFK223" s="59"/>
      <c r="DFL223" s="59"/>
      <c r="DFM223" s="59"/>
      <c r="DFN223" s="59"/>
      <c r="DFO223" s="59"/>
      <c r="DFP223" s="59"/>
      <c r="DFQ223" s="59"/>
      <c r="DFR223" s="59"/>
      <c r="DFS223" s="59"/>
      <c r="DFT223" s="59"/>
      <c r="DFU223" s="59"/>
      <c r="DFV223" s="59"/>
      <c r="DFW223" s="59"/>
      <c r="DFX223" s="59"/>
      <c r="DFY223" s="59"/>
      <c r="DFZ223" s="59"/>
      <c r="DGA223" s="59"/>
      <c r="DGB223" s="59"/>
      <c r="DGC223" s="59"/>
      <c r="DGD223" s="59"/>
      <c r="DGE223" s="59"/>
      <c r="DGF223" s="59"/>
      <c r="DGG223" s="59"/>
      <c r="DGH223" s="59"/>
      <c r="DGI223" s="59"/>
      <c r="DGJ223" s="59"/>
      <c r="DGK223" s="59"/>
      <c r="DGL223" s="59"/>
      <c r="DGM223" s="59"/>
      <c r="DGN223" s="59"/>
      <c r="DGO223" s="59"/>
      <c r="DGP223" s="59"/>
      <c r="DGQ223" s="59"/>
      <c r="DGR223" s="59"/>
      <c r="DGS223" s="59"/>
      <c r="DGT223" s="59"/>
      <c r="DGU223" s="59"/>
      <c r="DGV223" s="59"/>
      <c r="DGW223" s="59"/>
      <c r="DGX223" s="59"/>
      <c r="DGY223" s="59"/>
      <c r="DGZ223" s="59"/>
      <c r="DHA223" s="59"/>
      <c r="DHB223" s="59"/>
      <c r="DHC223" s="59"/>
      <c r="DHD223" s="59"/>
      <c r="DHE223" s="59"/>
      <c r="DHF223" s="59"/>
      <c r="DHG223" s="59"/>
      <c r="DHH223" s="59"/>
      <c r="DHI223" s="59"/>
      <c r="DHJ223" s="59"/>
      <c r="DHK223" s="59"/>
      <c r="DHL223" s="59"/>
      <c r="DHM223" s="59"/>
      <c r="DHN223" s="59"/>
      <c r="DHO223" s="59"/>
      <c r="DHP223" s="59"/>
      <c r="DHQ223" s="59"/>
      <c r="DHR223" s="59"/>
      <c r="DHS223" s="59"/>
      <c r="DHT223" s="59"/>
      <c r="DHU223" s="59"/>
      <c r="DHV223" s="59"/>
      <c r="DHW223" s="59"/>
      <c r="DHX223" s="59"/>
      <c r="DHY223" s="59"/>
      <c r="DHZ223" s="59"/>
      <c r="DIA223" s="59"/>
      <c r="DIB223" s="59"/>
      <c r="DIC223" s="59"/>
      <c r="DID223" s="59"/>
      <c r="DIE223" s="59"/>
      <c r="DIF223" s="59"/>
      <c r="DIG223" s="59"/>
      <c r="DIH223" s="59"/>
      <c r="DII223" s="59"/>
      <c r="DIJ223" s="59"/>
      <c r="DIK223" s="59"/>
      <c r="DIL223" s="59"/>
      <c r="DIM223" s="59"/>
      <c r="DIN223" s="59"/>
      <c r="DIO223" s="59"/>
      <c r="DIP223" s="59"/>
      <c r="DIQ223" s="59"/>
      <c r="DIR223" s="59"/>
      <c r="DIS223" s="59"/>
      <c r="DIT223" s="59"/>
      <c r="DIU223" s="59"/>
      <c r="DIV223" s="59"/>
      <c r="DIW223" s="59"/>
      <c r="DIX223" s="59"/>
      <c r="DIY223" s="59"/>
      <c r="DIZ223" s="59"/>
      <c r="DJA223" s="59"/>
      <c r="DJB223" s="59"/>
      <c r="DJC223" s="59"/>
      <c r="DJD223" s="59"/>
      <c r="DJE223" s="59"/>
      <c r="DJF223" s="59"/>
      <c r="DJG223" s="59"/>
      <c r="DJH223" s="59"/>
      <c r="DJI223" s="59"/>
      <c r="DJJ223" s="59"/>
      <c r="DJK223" s="59"/>
      <c r="DJL223" s="59"/>
      <c r="DJM223" s="59"/>
      <c r="DJN223" s="59"/>
      <c r="DJO223" s="59"/>
      <c r="DJP223" s="59"/>
      <c r="DJQ223" s="59"/>
      <c r="DJR223" s="59"/>
      <c r="DJS223" s="59"/>
      <c r="DJT223" s="59"/>
      <c r="DJU223" s="59"/>
      <c r="DJV223" s="59"/>
      <c r="DJW223" s="59"/>
      <c r="DJX223" s="59"/>
      <c r="DJY223" s="59"/>
      <c r="DJZ223" s="59"/>
      <c r="DKA223" s="59"/>
      <c r="DKB223" s="59"/>
      <c r="DKC223" s="59"/>
      <c r="DKD223" s="59"/>
      <c r="DKE223" s="59"/>
      <c r="DKF223" s="59"/>
      <c r="DKG223" s="59"/>
      <c r="DKH223" s="59"/>
      <c r="DKI223" s="59"/>
      <c r="DKJ223" s="59"/>
      <c r="DKK223" s="59"/>
      <c r="DKL223" s="59"/>
      <c r="DKM223" s="59"/>
      <c r="DKN223" s="59"/>
      <c r="DKO223" s="59"/>
      <c r="DKP223" s="59"/>
      <c r="DKQ223" s="59"/>
      <c r="DKR223" s="59"/>
      <c r="DKS223" s="59"/>
      <c r="DKT223" s="59"/>
      <c r="DKU223" s="59"/>
      <c r="DKV223" s="59"/>
      <c r="DKW223" s="59"/>
      <c r="DKX223" s="59"/>
      <c r="DKY223" s="59"/>
      <c r="DKZ223" s="59"/>
      <c r="DLA223" s="59"/>
      <c r="DLB223" s="59"/>
      <c r="DLC223" s="59"/>
      <c r="DLD223" s="59"/>
      <c r="DLE223" s="59"/>
      <c r="DLF223" s="59"/>
      <c r="DLG223" s="59"/>
      <c r="DLH223" s="59"/>
      <c r="DLI223" s="59"/>
      <c r="DLJ223" s="59"/>
      <c r="DLK223" s="59"/>
      <c r="DLL223" s="59"/>
      <c r="DLM223" s="59"/>
      <c r="DLN223" s="59"/>
      <c r="DLO223" s="59"/>
      <c r="DLP223" s="59"/>
      <c r="DLQ223" s="59"/>
      <c r="DLR223" s="59"/>
      <c r="DLS223" s="59"/>
      <c r="DLT223" s="59"/>
      <c r="DLU223" s="59"/>
      <c r="DLV223" s="59"/>
      <c r="DLW223" s="59"/>
      <c r="DLX223" s="59"/>
      <c r="DLY223" s="59"/>
      <c r="DLZ223" s="59"/>
      <c r="DMA223" s="59"/>
      <c r="DMB223" s="59"/>
      <c r="DMC223" s="59"/>
      <c r="DMD223" s="59"/>
      <c r="DME223" s="59"/>
      <c r="DMF223" s="59"/>
      <c r="DMG223" s="59"/>
      <c r="DMH223" s="59"/>
      <c r="DMI223" s="59"/>
      <c r="DMJ223" s="59"/>
      <c r="DMK223" s="59"/>
      <c r="DML223" s="59"/>
      <c r="DMM223" s="59"/>
      <c r="DMN223" s="59"/>
      <c r="DMO223" s="59"/>
      <c r="DMP223" s="59"/>
      <c r="DMQ223" s="59"/>
      <c r="DMR223" s="59"/>
      <c r="DMS223" s="59"/>
      <c r="DMT223" s="59"/>
      <c r="DMU223" s="59"/>
      <c r="DMV223" s="59"/>
      <c r="DMW223" s="59"/>
      <c r="DMX223" s="59"/>
      <c r="DMY223" s="59"/>
      <c r="DMZ223" s="59"/>
      <c r="DNA223" s="59"/>
      <c r="DNB223" s="59"/>
      <c r="DNC223" s="59"/>
      <c r="DND223" s="59"/>
      <c r="DNE223" s="59"/>
      <c r="DNF223" s="59"/>
      <c r="DNG223" s="59"/>
      <c r="DNH223" s="59"/>
      <c r="DNI223" s="59"/>
      <c r="DNJ223" s="59"/>
      <c r="DNK223" s="59"/>
      <c r="DNL223" s="59"/>
      <c r="DNM223" s="59"/>
      <c r="DNN223" s="59"/>
      <c r="DNO223" s="59"/>
      <c r="DNP223" s="59"/>
      <c r="DNQ223" s="59"/>
      <c r="DNR223" s="59"/>
      <c r="DNS223" s="59"/>
      <c r="DNT223" s="59"/>
      <c r="DNU223" s="59"/>
      <c r="DNV223" s="59"/>
      <c r="DNW223" s="59"/>
      <c r="DNX223" s="59"/>
      <c r="DNY223" s="59"/>
      <c r="DNZ223" s="59"/>
      <c r="DOA223" s="59"/>
      <c r="DOB223" s="59"/>
      <c r="DOC223" s="59"/>
      <c r="DOD223" s="59"/>
      <c r="DOE223" s="59"/>
      <c r="DOF223" s="59"/>
      <c r="DOG223" s="59"/>
      <c r="DOH223" s="59"/>
      <c r="DOI223" s="59"/>
      <c r="DOJ223" s="59"/>
      <c r="DOK223" s="59"/>
      <c r="DOL223" s="59"/>
      <c r="DOM223" s="59"/>
      <c r="DON223" s="59"/>
      <c r="DOO223" s="59"/>
      <c r="DOP223" s="59"/>
      <c r="DOQ223" s="59"/>
      <c r="DOR223" s="59"/>
      <c r="DOS223" s="59"/>
      <c r="DOT223" s="59"/>
      <c r="DOU223" s="59"/>
      <c r="DOV223" s="59"/>
      <c r="DOW223" s="59"/>
      <c r="DOX223" s="59"/>
      <c r="DOY223" s="59"/>
      <c r="DOZ223" s="59"/>
      <c r="DPA223" s="59"/>
      <c r="DPB223" s="59"/>
      <c r="DPC223" s="59"/>
      <c r="DPD223" s="59"/>
      <c r="DPE223" s="59"/>
      <c r="DPF223" s="59"/>
      <c r="DPG223" s="59"/>
      <c r="DPH223" s="59"/>
      <c r="DPI223" s="59"/>
      <c r="DPJ223" s="59"/>
      <c r="DPK223" s="59"/>
      <c r="DPL223" s="59"/>
      <c r="DPM223" s="59"/>
      <c r="DPN223" s="59"/>
      <c r="DPO223" s="59"/>
      <c r="DPP223" s="59"/>
      <c r="DPQ223" s="59"/>
      <c r="DPR223" s="59"/>
      <c r="DPS223" s="59"/>
      <c r="DPT223" s="59"/>
      <c r="DPU223" s="59"/>
      <c r="DPV223" s="59"/>
      <c r="DPW223" s="59"/>
      <c r="DPX223" s="59"/>
      <c r="DPY223" s="59"/>
      <c r="DPZ223" s="59"/>
      <c r="DQA223" s="59"/>
      <c r="DQB223" s="59"/>
      <c r="DQC223" s="59"/>
      <c r="DQD223" s="59"/>
      <c r="DQE223" s="59"/>
      <c r="DQF223" s="59"/>
      <c r="DQG223" s="59"/>
      <c r="DQH223" s="59"/>
      <c r="DQI223" s="59"/>
      <c r="DQJ223" s="59"/>
      <c r="DQK223" s="59"/>
      <c r="DQL223" s="59"/>
      <c r="DQM223" s="59"/>
      <c r="DQN223" s="59"/>
      <c r="DQO223" s="59"/>
      <c r="DQP223" s="59"/>
      <c r="DQQ223" s="59"/>
      <c r="DQR223" s="59"/>
      <c r="DQS223" s="59"/>
      <c r="DQT223" s="59"/>
      <c r="DQU223" s="59"/>
      <c r="DQV223" s="59"/>
      <c r="DQW223" s="59"/>
      <c r="DQX223" s="59"/>
      <c r="DQY223" s="59"/>
      <c r="DQZ223" s="59"/>
      <c r="DRA223" s="59"/>
      <c r="DRB223" s="59"/>
      <c r="DRC223" s="59"/>
      <c r="DRD223" s="59"/>
      <c r="DRE223" s="59"/>
      <c r="DRF223" s="59"/>
      <c r="DRG223" s="59"/>
      <c r="DRH223" s="59"/>
      <c r="DRI223" s="59"/>
      <c r="DRJ223" s="59"/>
      <c r="DRK223" s="59"/>
      <c r="DRL223" s="59"/>
      <c r="DRM223" s="59"/>
      <c r="DRN223" s="59"/>
      <c r="DRO223" s="59"/>
      <c r="DRP223" s="59"/>
      <c r="DRQ223" s="59"/>
      <c r="DRR223" s="59"/>
      <c r="DRS223" s="59"/>
      <c r="DRT223" s="59"/>
      <c r="DRU223" s="59"/>
      <c r="DRV223" s="59"/>
      <c r="DRW223" s="59"/>
      <c r="DRX223" s="59"/>
      <c r="DRY223" s="59"/>
      <c r="DRZ223" s="59"/>
      <c r="DSA223" s="59"/>
      <c r="DSB223" s="59"/>
      <c r="DSC223" s="59"/>
      <c r="DSD223" s="59"/>
      <c r="DSE223" s="59"/>
      <c r="DSF223" s="59"/>
      <c r="DSG223" s="59"/>
      <c r="DSH223" s="59"/>
      <c r="DSI223" s="59"/>
      <c r="DSJ223" s="59"/>
      <c r="DSK223" s="59"/>
      <c r="DSL223" s="59"/>
      <c r="DSM223" s="59"/>
      <c r="DSN223" s="59"/>
      <c r="DSO223" s="59"/>
      <c r="DSP223" s="59"/>
      <c r="DSQ223" s="59"/>
      <c r="DSR223" s="59"/>
      <c r="DSS223" s="59"/>
      <c r="DST223" s="59"/>
      <c r="DSU223" s="59"/>
      <c r="DSV223" s="59"/>
      <c r="DSW223" s="59"/>
      <c r="DSX223" s="59"/>
      <c r="DSY223" s="59"/>
      <c r="DSZ223" s="59"/>
      <c r="DTA223" s="59"/>
      <c r="DTB223" s="59"/>
      <c r="DTC223" s="59"/>
      <c r="DTD223" s="59"/>
      <c r="DTE223" s="59"/>
      <c r="DTF223" s="59"/>
      <c r="DTG223" s="59"/>
      <c r="DTH223" s="59"/>
      <c r="DTI223" s="59"/>
      <c r="DTJ223" s="59"/>
      <c r="DTK223" s="59"/>
      <c r="DTL223" s="59"/>
      <c r="DTM223" s="59"/>
      <c r="DTN223" s="59"/>
      <c r="DTO223" s="59"/>
      <c r="DTP223" s="59"/>
      <c r="DTQ223" s="59"/>
      <c r="DTR223" s="59"/>
      <c r="DTS223" s="59"/>
      <c r="DTT223" s="59"/>
      <c r="DTU223" s="59"/>
      <c r="DTV223" s="59"/>
      <c r="DTW223" s="59"/>
      <c r="DTX223" s="59"/>
      <c r="DTY223" s="59"/>
      <c r="DTZ223" s="59"/>
      <c r="DUA223" s="59"/>
      <c r="DUB223" s="59"/>
      <c r="DUC223" s="59"/>
      <c r="DUD223" s="59"/>
      <c r="DUE223" s="59"/>
      <c r="DUF223" s="59"/>
      <c r="DUG223" s="59"/>
      <c r="DUH223" s="59"/>
      <c r="DUI223" s="59"/>
      <c r="DUJ223" s="59"/>
      <c r="DUK223" s="59"/>
      <c r="DUL223" s="59"/>
      <c r="DUM223" s="59"/>
      <c r="DUN223" s="59"/>
      <c r="DUO223" s="59"/>
      <c r="DUP223" s="59"/>
      <c r="DUQ223" s="59"/>
      <c r="DUR223" s="59"/>
      <c r="DUS223" s="59"/>
      <c r="DUT223" s="59"/>
      <c r="DUU223" s="59"/>
      <c r="DUV223" s="59"/>
      <c r="DUW223" s="59"/>
      <c r="DUX223" s="59"/>
      <c r="DUY223" s="59"/>
      <c r="DUZ223" s="59"/>
      <c r="DVA223" s="59"/>
      <c r="DVB223" s="59"/>
      <c r="DVC223" s="59"/>
      <c r="DVD223" s="59"/>
      <c r="DVE223" s="59"/>
      <c r="DVF223" s="59"/>
      <c r="DVG223" s="59"/>
      <c r="DVH223" s="59"/>
      <c r="DVI223" s="59"/>
      <c r="DVJ223" s="59"/>
      <c r="DVK223" s="59"/>
      <c r="DVL223" s="59"/>
      <c r="DVM223" s="59"/>
      <c r="DVN223" s="59"/>
      <c r="DVO223" s="59"/>
      <c r="DVP223" s="59"/>
      <c r="DVQ223" s="59"/>
      <c r="DVR223" s="59"/>
      <c r="DVS223" s="59"/>
      <c r="DVT223" s="59"/>
      <c r="DVU223" s="59"/>
      <c r="DVV223" s="59"/>
      <c r="DVW223" s="59"/>
      <c r="DVX223" s="59"/>
      <c r="DVY223" s="59"/>
      <c r="DVZ223" s="59"/>
      <c r="DWA223" s="59"/>
      <c r="DWB223" s="59"/>
      <c r="DWC223" s="59"/>
      <c r="DWD223" s="59"/>
      <c r="DWE223" s="59"/>
      <c r="DWF223" s="59"/>
      <c r="DWG223" s="59"/>
      <c r="DWH223" s="59"/>
      <c r="DWI223" s="59"/>
      <c r="DWJ223" s="59"/>
      <c r="DWK223" s="59"/>
      <c r="DWL223" s="59"/>
      <c r="DWM223" s="59"/>
      <c r="DWN223" s="59"/>
      <c r="DWO223" s="59"/>
      <c r="DWP223" s="59"/>
      <c r="DWQ223" s="59"/>
      <c r="DWR223" s="59"/>
      <c r="DWS223" s="59"/>
      <c r="DWT223" s="59"/>
      <c r="DWU223" s="59"/>
      <c r="DWV223" s="59"/>
      <c r="DWW223" s="59"/>
      <c r="DWX223" s="59"/>
      <c r="DWY223" s="59"/>
      <c r="DWZ223" s="59"/>
      <c r="DXA223" s="59"/>
      <c r="DXB223" s="59"/>
      <c r="DXC223" s="59"/>
      <c r="DXD223" s="59"/>
      <c r="DXE223" s="59"/>
      <c r="DXF223" s="59"/>
      <c r="DXG223" s="59"/>
      <c r="DXH223" s="59"/>
      <c r="DXI223" s="59"/>
      <c r="DXJ223" s="59"/>
      <c r="DXK223" s="59"/>
      <c r="DXL223" s="59"/>
      <c r="DXM223" s="59"/>
      <c r="DXN223" s="59"/>
      <c r="DXO223" s="59"/>
      <c r="DXP223" s="59"/>
      <c r="DXQ223" s="59"/>
      <c r="DXR223" s="59"/>
      <c r="DXS223" s="59"/>
      <c r="DXT223" s="59"/>
      <c r="DXU223" s="59"/>
      <c r="DXV223" s="59"/>
      <c r="DXW223" s="59"/>
      <c r="DXX223" s="59"/>
      <c r="DXY223" s="59"/>
      <c r="DXZ223" s="59"/>
      <c r="DYA223" s="59"/>
      <c r="DYB223" s="59"/>
      <c r="DYC223" s="59"/>
      <c r="DYD223" s="59"/>
      <c r="DYE223" s="59"/>
      <c r="DYF223" s="59"/>
      <c r="DYG223" s="59"/>
      <c r="DYH223" s="59"/>
      <c r="DYI223" s="59"/>
      <c r="DYJ223" s="59"/>
      <c r="DYK223" s="59"/>
      <c r="DYL223" s="59"/>
      <c r="DYM223" s="59"/>
      <c r="DYN223" s="59"/>
      <c r="DYO223" s="59"/>
      <c r="DYP223" s="59"/>
      <c r="DYQ223" s="59"/>
      <c r="DYR223" s="59"/>
      <c r="DYS223" s="59"/>
      <c r="DYT223" s="59"/>
      <c r="DYU223" s="59"/>
      <c r="DYV223" s="59"/>
      <c r="DYW223" s="59"/>
      <c r="DYX223" s="59"/>
      <c r="DYY223" s="59"/>
      <c r="DYZ223" s="59"/>
      <c r="DZA223" s="59"/>
      <c r="DZB223" s="59"/>
      <c r="DZC223" s="59"/>
      <c r="DZD223" s="59"/>
      <c r="DZE223" s="59"/>
      <c r="DZF223" s="59"/>
      <c r="DZG223" s="59"/>
      <c r="DZH223" s="59"/>
      <c r="DZI223" s="59"/>
      <c r="DZJ223" s="59"/>
      <c r="DZK223" s="59"/>
      <c r="DZL223" s="59"/>
      <c r="DZM223" s="59"/>
      <c r="DZN223" s="59"/>
      <c r="DZO223" s="59"/>
      <c r="DZP223" s="59"/>
      <c r="DZQ223" s="59"/>
      <c r="DZR223" s="59"/>
      <c r="DZS223" s="59"/>
      <c r="DZT223" s="59"/>
      <c r="DZU223" s="59"/>
      <c r="DZV223" s="59"/>
      <c r="DZW223" s="59"/>
      <c r="DZX223" s="59"/>
      <c r="DZY223" s="59"/>
      <c r="DZZ223" s="59"/>
      <c r="EAA223" s="59"/>
      <c r="EAB223" s="59"/>
      <c r="EAC223" s="59"/>
      <c r="EAD223" s="59"/>
      <c r="EAE223" s="59"/>
      <c r="EAF223" s="59"/>
      <c r="EAG223" s="59"/>
      <c r="EAH223" s="59"/>
      <c r="EAI223" s="59"/>
      <c r="EAJ223" s="59"/>
      <c r="EAK223" s="59"/>
      <c r="EAL223" s="59"/>
      <c r="EAM223" s="59"/>
      <c r="EAN223" s="59"/>
      <c r="EAO223" s="59"/>
      <c r="EAP223" s="59"/>
      <c r="EAQ223" s="59"/>
      <c r="EAR223" s="59"/>
      <c r="EAS223" s="59"/>
      <c r="EAT223" s="59"/>
      <c r="EAU223" s="59"/>
      <c r="EAV223" s="59"/>
      <c r="EAW223" s="59"/>
      <c r="EAX223" s="59"/>
      <c r="EAY223" s="59"/>
      <c r="EAZ223" s="59"/>
      <c r="EBA223" s="59"/>
      <c r="EBB223" s="59"/>
      <c r="EBC223" s="59"/>
      <c r="EBD223" s="59"/>
      <c r="EBE223" s="59"/>
      <c r="EBF223" s="59"/>
      <c r="EBG223" s="59"/>
      <c r="EBH223" s="59"/>
      <c r="EBI223" s="59"/>
      <c r="EBJ223" s="59"/>
      <c r="EBK223" s="59"/>
      <c r="EBL223" s="59"/>
      <c r="EBM223" s="59"/>
      <c r="EBN223" s="59"/>
      <c r="EBO223" s="59"/>
      <c r="EBP223" s="59"/>
      <c r="EBQ223" s="59"/>
      <c r="EBR223" s="59"/>
      <c r="EBS223" s="59"/>
      <c r="EBT223" s="59"/>
      <c r="EBU223" s="59"/>
      <c r="EBV223" s="59"/>
      <c r="EBW223" s="59"/>
      <c r="EBX223" s="59"/>
      <c r="EBY223" s="59"/>
      <c r="EBZ223" s="59"/>
      <c r="ECA223" s="59"/>
      <c r="ECB223" s="59"/>
      <c r="ECC223" s="59"/>
      <c r="ECD223" s="59"/>
      <c r="ECE223" s="59"/>
      <c r="ECF223" s="59"/>
      <c r="ECG223" s="59"/>
      <c r="ECH223" s="59"/>
      <c r="ECI223" s="59"/>
      <c r="ECJ223" s="59"/>
      <c r="ECK223" s="59"/>
      <c r="ECL223" s="59"/>
      <c r="ECM223" s="59"/>
      <c r="ECN223" s="59"/>
      <c r="ECO223" s="59"/>
      <c r="ECP223" s="59"/>
      <c r="ECQ223" s="59"/>
      <c r="ECR223" s="59"/>
      <c r="ECS223" s="59"/>
      <c r="ECT223" s="59"/>
      <c r="ECU223" s="59"/>
      <c r="ECV223" s="59"/>
      <c r="ECW223" s="59"/>
      <c r="ECX223" s="59"/>
      <c r="ECY223" s="59"/>
      <c r="ECZ223" s="59"/>
      <c r="EDA223" s="59"/>
      <c r="EDB223" s="59"/>
      <c r="EDC223" s="59"/>
      <c r="EDD223" s="59"/>
      <c r="EDE223" s="59"/>
      <c r="EDF223" s="59"/>
      <c r="EDG223" s="59"/>
      <c r="EDH223" s="59"/>
      <c r="EDI223" s="59"/>
      <c r="EDJ223" s="59"/>
      <c r="EDK223" s="59"/>
      <c r="EDL223" s="59"/>
      <c r="EDM223" s="59"/>
      <c r="EDN223" s="59"/>
      <c r="EDO223" s="59"/>
      <c r="EDP223" s="59"/>
      <c r="EDQ223" s="59"/>
      <c r="EDR223" s="59"/>
      <c r="EDS223" s="59"/>
      <c r="EDT223" s="59"/>
      <c r="EDU223" s="59"/>
      <c r="EDV223" s="59"/>
      <c r="EDW223" s="59"/>
      <c r="EDX223" s="59"/>
      <c r="EDY223" s="59"/>
      <c r="EDZ223" s="59"/>
      <c r="EEA223" s="59"/>
      <c r="EEB223" s="59"/>
      <c r="EEC223" s="59"/>
      <c r="EED223" s="59"/>
      <c r="EEE223" s="59"/>
      <c r="EEF223" s="59"/>
      <c r="EEG223" s="59"/>
      <c r="EEH223" s="59"/>
      <c r="EEI223" s="59"/>
      <c r="EEJ223" s="59"/>
      <c r="EEK223" s="59"/>
      <c r="EEL223" s="59"/>
      <c r="EEM223" s="59"/>
      <c r="EEN223" s="59"/>
      <c r="EEO223" s="59"/>
      <c r="EEP223" s="59"/>
      <c r="EEQ223" s="59"/>
      <c r="EER223" s="59"/>
      <c r="EES223" s="59"/>
      <c r="EET223" s="59"/>
      <c r="EEU223" s="59"/>
      <c r="EEV223" s="59"/>
      <c r="EEW223" s="59"/>
      <c r="EEX223" s="59"/>
      <c r="EEY223" s="59"/>
      <c r="EEZ223" s="59"/>
      <c r="EFA223" s="59"/>
      <c r="EFB223" s="59"/>
      <c r="EFC223" s="59"/>
      <c r="EFD223" s="59"/>
      <c r="EFE223" s="59"/>
      <c r="EFF223" s="59"/>
      <c r="EFG223" s="59"/>
      <c r="EFH223" s="59"/>
      <c r="EFI223" s="59"/>
      <c r="EFJ223" s="59"/>
      <c r="EFK223" s="59"/>
      <c r="EFL223" s="59"/>
      <c r="EFM223" s="59"/>
      <c r="EFN223" s="59"/>
      <c r="EFO223" s="59"/>
      <c r="EFP223" s="59"/>
      <c r="EFQ223" s="59"/>
      <c r="EFR223" s="59"/>
      <c r="EFS223" s="59"/>
      <c r="EFT223" s="59"/>
      <c r="EFU223" s="59"/>
      <c r="EFV223" s="59"/>
      <c r="EFW223" s="59"/>
      <c r="EFX223" s="59"/>
      <c r="EFY223" s="59"/>
      <c r="EFZ223" s="59"/>
      <c r="EGA223" s="59"/>
      <c r="EGB223" s="59"/>
      <c r="EGC223" s="59"/>
      <c r="EGD223" s="59"/>
      <c r="EGE223" s="59"/>
      <c r="EGF223" s="59"/>
      <c r="EGG223" s="59"/>
      <c r="EGH223" s="59"/>
      <c r="EGI223" s="59"/>
      <c r="EGJ223" s="59"/>
      <c r="EGK223" s="59"/>
      <c r="EGL223" s="59"/>
      <c r="EGM223" s="59"/>
      <c r="EGN223" s="59"/>
      <c r="EGO223" s="59"/>
      <c r="EGP223" s="59"/>
      <c r="EGQ223" s="59"/>
      <c r="EGR223" s="59"/>
      <c r="EGS223" s="59"/>
      <c r="EGT223" s="59"/>
      <c r="EGU223" s="59"/>
      <c r="EGV223" s="59"/>
      <c r="EGW223" s="59"/>
      <c r="EGX223" s="59"/>
      <c r="EGY223" s="59"/>
      <c r="EGZ223" s="59"/>
      <c r="EHA223" s="59"/>
      <c r="EHB223" s="59"/>
      <c r="EHC223" s="59"/>
      <c r="EHD223" s="59"/>
      <c r="EHE223" s="59"/>
      <c r="EHF223" s="59"/>
      <c r="EHG223" s="59"/>
      <c r="EHH223" s="59"/>
      <c r="EHI223" s="59"/>
      <c r="EHJ223" s="59"/>
      <c r="EHK223" s="59"/>
      <c r="EHL223" s="59"/>
      <c r="EHM223" s="59"/>
      <c r="EHN223" s="59"/>
      <c r="EHO223" s="59"/>
      <c r="EHP223" s="59"/>
      <c r="EHQ223" s="59"/>
      <c r="EHR223" s="59"/>
      <c r="EHS223" s="59"/>
      <c r="EHT223" s="59"/>
      <c r="EHU223" s="59"/>
      <c r="EHV223" s="59"/>
      <c r="EHW223" s="59"/>
      <c r="EHX223" s="59"/>
      <c r="EHY223" s="59"/>
      <c r="EHZ223" s="59"/>
      <c r="EIA223" s="59"/>
      <c r="EIB223" s="59"/>
      <c r="EIC223" s="59"/>
      <c r="EID223" s="59"/>
      <c r="EIE223" s="59"/>
      <c r="EIF223" s="59"/>
      <c r="EIG223" s="59"/>
      <c r="EIH223" s="59"/>
      <c r="EII223" s="59"/>
      <c r="EIJ223" s="59"/>
      <c r="EIK223" s="59"/>
      <c r="EIL223" s="59"/>
      <c r="EIM223" s="59"/>
      <c r="EIN223" s="59"/>
      <c r="EIO223" s="59"/>
      <c r="EIP223" s="59"/>
      <c r="EIQ223" s="59"/>
      <c r="EIR223" s="59"/>
      <c r="EIS223" s="59"/>
      <c r="EIT223" s="59"/>
      <c r="EIU223" s="59"/>
      <c r="EIV223" s="59"/>
      <c r="EIW223" s="59"/>
      <c r="EIX223" s="59"/>
      <c r="EIY223" s="59"/>
      <c r="EIZ223" s="59"/>
      <c r="EJA223" s="59"/>
      <c r="EJB223" s="59"/>
      <c r="EJC223" s="59"/>
      <c r="EJD223" s="59"/>
      <c r="EJE223" s="59"/>
      <c r="EJF223" s="59"/>
      <c r="EJG223" s="59"/>
      <c r="EJH223" s="59"/>
      <c r="EJI223" s="59"/>
      <c r="EJJ223" s="59"/>
      <c r="EJK223" s="59"/>
      <c r="EJL223" s="59"/>
      <c r="EJM223" s="59"/>
      <c r="EJN223" s="59"/>
      <c r="EJO223" s="59"/>
      <c r="EJP223" s="59"/>
      <c r="EJQ223" s="59"/>
      <c r="EJR223" s="59"/>
      <c r="EJS223" s="59"/>
      <c r="EJT223" s="59"/>
      <c r="EJU223" s="59"/>
      <c r="EJV223" s="59"/>
      <c r="EJW223" s="59"/>
      <c r="EJX223" s="59"/>
      <c r="EJY223" s="59"/>
      <c r="EJZ223" s="59"/>
      <c r="EKA223" s="59"/>
      <c r="EKB223" s="59"/>
      <c r="EKC223" s="59"/>
      <c r="EKD223" s="59"/>
      <c r="EKE223" s="59"/>
      <c r="EKF223" s="59"/>
      <c r="EKG223" s="59"/>
      <c r="EKH223" s="59"/>
      <c r="EKI223" s="59"/>
      <c r="EKJ223" s="59"/>
      <c r="EKK223" s="59"/>
      <c r="EKL223" s="59"/>
      <c r="EKM223" s="59"/>
      <c r="EKN223" s="59"/>
      <c r="EKO223" s="59"/>
      <c r="EKP223" s="59"/>
      <c r="EKQ223" s="59"/>
      <c r="EKR223" s="59"/>
      <c r="EKS223" s="59"/>
      <c r="EKT223" s="59"/>
      <c r="EKU223" s="59"/>
      <c r="EKV223" s="59"/>
      <c r="EKW223" s="59"/>
      <c r="EKX223" s="59"/>
      <c r="EKY223" s="59"/>
      <c r="EKZ223" s="59"/>
      <c r="ELA223" s="59"/>
      <c r="ELB223" s="59"/>
      <c r="ELC223" s="59"/>
      <c r="ELD223" s="59"/>
      <c r="ELE223" s="59"/>
      <c r="ELF223" s="59"/>
      <c r="ELG223" s="59"/>
      <c r="ELH223" s="59"/>
      <c r="ELI223" s="59"/>
      <c r="ELJ223" s="59"/>
      <c r="ELK223" s="59"/>
      <c r="ELL223" s="59"/>
      <c r="ELM223" s="59"/>
      <c r="ELN223" s="59"/>
      <c r="ELO223" s="59"/>
      <c r="ELP223" s="59"/>
      <c r="ELQ223" s="59"/>
      <c r="ELR223" s="59"/>
      <c r="ELS223" s="59"/>
      <c r="ELT223" s="59"/>
      <c r="ELU223" s="59"/>
      <c r="ELV223" s="59"/>
      <c r="ELW223" s="59"/>
      <c r="ELX223" s="59"/>
      <c r="ELY223" s="59"/>
      <c r="ELZ223" s="59"/>
      <c r="EMA223" s="59"/>
      <c r="EMB223" s="59"/>
      <c r="EMC223" s="59"/>
      <c r="EMD223" s="59"/>
      <c r="EME223" s="59"/>
      <c r="EMF223" s="59"/>
      <c r="EMG223" s="59"/>
      <c r="EMH223" s="59"/>
      <c r="EMI223" s="59"/>
      <c r="EMJ223" s="59"/>
      <c r="EMK223" s="59"/>
      <c r="EML223" s="59"/>
      <c r="EMM223" s="59"/>
      <c r="EMN223" s="59"/>
      <c r="EMO223" s="59"/>
      <c r="EMP223" s="59"/>
      <c r="EMQ223" s="59"/>
      <c r="EMR223" s="59"/>
      <c r="EMS223" s="59"/>
      <c r="EMT223" s="59"/>
      <c r="EMU223" s="59"/>
      <c r="EMV223" s="59"/>
      <c r="EMW223" s="59"/>
      <c r="EMX223" s="59"/>
      <c r="EMY223" s="59"/>
      <c r="EMZ223" s="59"/>
      <c r="ENA223" s="59"/>
      <c r="ENB223" s="59"/>
      <c r="ENC223" s="59"/>
      <c r="END223" s="59"/>
      <c r="ENE223" s="59"/>
      <c r="ENF223" s="59"/>
      <c r="ENG223" s="59"/>
      <c r="ENH223" s="59"/>
      <c r="ENI223" s="59"/>
      <c r="ENJ223" s="59"/>
      <c r="ENK223" s="59"/>
      <c r="ENL223" s="59"/>
      <c r="ENM223" s="59"/>
      <c r="ENN223" s="59"/>
      <c r="ENO223" s="59"/>
      <c r="ENP223" s="59"/>
      <c r="ENQ223" s="59"/>
      <c r="ENR223" s="59"/>
      <c r="ENS223" s="59"/>
      <c r="ENT223" s="59"/>
      <c r="ENU223" s="59"/>
      <c r="ENV223" s="59"/>
      <c r="ENW223" s="59"/>
      <c r="ENX223" s="59"/>
      <c r="ENY223" s="59"/>
      <c r="ENZ223" s="59"/>
      <c r="EOA223" s="59"/>
      <c r="EOB223" s="59"/>
      <c r="EOC223" s="59"/>
      <c r="EOD223" s="59"/>
      <c r="EOE223" s="59"/>
      <c r="EOF223" s="59"/>
      <c r="EOG223" s="59"/>
      <c r="EOH223" s="59"/>
      <c r="EOI223" s="59"/>
      <c r="EOJ223" s="59"/>
      <c r="EOK223" s="59"/>
      <c r="EOL223" s="59"/>
      <c r="EOM223" s="59"/>
      <c r="EON223" s="59"/>
      <c r="EOO223" s="59"/>
      <c r="EOP223" s="59"/>
      <c r="EOQ223" s="59"/>
      <c r="EOR223" s="59"/>
      <c r="EOS223" s="59"/>
      <c r="EOT223" s="59"/>
      <c r="EOU223" s="59"/>
      <c r="EOV223" s="59"/>
      <c r="EOW223" s="59"/>
      <c r="EOX223" s="59"/>
      <c r="EOY223" s="59"/>
      <c r="EOZ223" s="59"/>
      <c r="EPA223" s="59"/>
      <c r="EPB223" s="59"/>
      <c r="EPC223" s="59"/>
      <c r="EPD223" s="59"/>
      <c r="EPE223" s="59"/>
      <c r="EPF223" s="59"/>
      <c r="EPG223" s="59"/>
      <c r="EPH223" s="59"/>
      <c r="EPI223" s="59"/>
      <c r="EPJ223" s="59"/>
      <c r="EPK223" s="59"/>
      <c r="EPL223" s="59"/>
      <c r="EPM223" s="59"/>
      <c r="EPN223" s="59"/>
      <c r="EPO223" s="59"/>
      <c r="EPP223" s="59"/>
      <c r="EPQ223" s="59"/>
      <c r="EPR223" s="59"/>
      <c r="EPS223" s="59"/>
      <c r="EPT223" s="59"/>
      <c r="EPU223" s="59"/>
      <c r="EPV223" s="59"/>
      <c r="EPW223" s="59"/>
      <c r="EPX223" s="59"/>
      <c r="EPY223" s="59"/>
      <c r="EPZ223" s="59"/>
      <c r="EQA223" s="59"/>
      <c r="EQB223" s="59"/>
      <c r="EQC223" s="59"/>
      <c r="EQD223" s="59"/>
      <c r="EQE223" s="59"/>
      <c r="EQF223" s="59"/>
      <c r="EQG223" s="59"/>
      <c r="EQH223" s="59"/>
      <c r="EQI223" s="59"/>
      <c r="EQJ223" s="59"/>
      <c r="EQK223" s="59"/>
      <c r="EQL223" s="59"/>
      <c r="EQM223" s="59"/>
      <c r="EQN223" s="59"/>
      <c r="EQO223" s="59"/>
      <c r="EQP223" s="59"/>
      <c r="EQQ223" s="59"/>
      <c r="EQR223" s="59"/>
      <c r="EQS223" s="59"/>
      <c r="EQT223" s="59"/>
      <c r="EQU223" s="59"/>
      <c r="EQV223" s="59"/>
      <c r="EQW223" s="59"/>
      <c r="EQX223" s="59"/>
      <c r="EQY223" s="59"/>
      <c r="EQZ223" s="59"/>
      <c r="ERA223" s="59"/>
      <c r="ERB223" s="59"/>
      <c r="ERC223" s="59"/>
      <c r="ERD223" s="59"/>
      <c r="ERE223" s="59"/>
      <c r="ERF223" s="59"/>
      <c r="ERG223" s="59"/>
      <c r="ERH223" s="59"/>
      <c r="ERI223" s="59"/>
      <c r="ERJ223" s="59"/>
      <c r="ERK223" s="59"/>
      <c r="ERL223" s="59"/>
      <c r="ERM223" s="59"/>
      <c r="ERN223" s="59"/>
      <c r="ERO223" s="59"/>
      <c r="ERP223" s="59"/>
      <c r="ERQ223" s="59"/>
      <c r="ERR223" s="59"/>
      <c r="ERS223" s="59"/>
      <c r="ERT223" s="59"/>
      <c r="ERU223" s="59"/>
      <c r="ERV223" s="59"/>
      <c r="ERW223" s="59"/>
      <c r="ERX223" s="59"/>
      <c r="ERY223" s="59"/>
      <c r="ERZ223" s="59"/>
      <c r="ESA223" s="59"/>
      <c r="ESB223" s="59"/>
      <c r="ESC223" s="59"/>
      <c r="ESD223" s="59"/>
      <c r="ESE223" s="59"/>
      <c r="ESF223" s="59"/>
      <c r="ESG223" s="59"/>
      <c r="ESH223" s="59"/>
      <c r="ESI223" s="59"/>
      <c r="ESJ223" s="59"/>
      <c r="ESK223" s="59"/>
      <c r="ESL223" s="59"/>
      <c r="ESM223" s="59"/>
      <c r="ESN223" s="59"/>
      <c r="ESO223" s="59"/>
      <c r="ESP223" s="59"/>
      <c r="ESQ223" s="59"/>
      <c r="ESR223" s="59"/>
      <c r="ESS223" s="59"/>
      <c r="EST223" s="59"/>
      <c r="ESU223" s="59"/>
      <c r="ESV223" s="59"/>
      <c r="ESW223" s="59"/>
      <c r="ESX223" s="59"/>
      <c r="ESY223" s="59"/>
      <c r="ESZ223" s="59"/>
      <c r="ETA223" s="59"/>
      <c r="ETB223" s="59"/>
      <c r="ETC223" s="59"/>
      <c r="ETD223" s="59"/>
      <c r="ETE223" s="59"/>
      <c r="ETF223" s="59"/>
      <c r="ETG223" s="59"/>
      <c r="ETH223" s="59"/>
      <c r="ETI223" s="59"/>
      <c r="ETJ223" s="59"/>
      <c r="ETK223" s="59"/>
      <c r="ETL223" s="59"/>
      <c r="ETM223" s="59"/>
      <c r="ETN223" s="59"/>
      <c r="ETO223" s="59"/>
      <c r="ETP223" s="59"/>
      <c r="ETQ223" s="59"/>
      <c r="ETR223" s="59"/>
      <c r="ETS223" s="59"/>
      <c r="ETT223" s="59"/>
      <c r="ETU223" s="59"/>
      <c r="ETV223" s="59"/>
      <c r="ETW223" s="59"/>
      <c r="ETX223" s="59"/>
      <c r="ETY223" s="59"/>
      <c r="ETZ223" s="59"/>
      <c r="EUA223" s="59"/>
      <c r="EUB223" s="59"/>
      <c r="EUC223" s="59"/>
      <c r="EUD223" s="59"/>
      <c r="EUE223" s="59"/>
      <c r="EUF223" s="59"/>
      <c r="EUG223" s="59"/>
      <c r="EUH223" s="59"/>
      <c r="EUI223" s="59"/>
      <c r="EUJ223" s="59"/>
      <c r="EUK223" s="59"/>
      <c r="EUL223" s="59"/>
      <c r="EUM223" s="59"/>
      <c r="EUN223" s="59"/>
      <c r="EUO223" s="59"/>
      <c r="EUP223" s="59"/>
      <c r="EUQ223" s="59"/>
      <c r="EUR223" s="59"/>
      <c r="EUS223" s="59"/>
      <c r="EUT223" s="59"/>
      <c r="EUU223" s="59"/>
      <c r="EUV223" s="59"/>
      <c r="EUW223" s="59"/>
      <c r="EUX223" s="59"/>
      <c r="EUY223" s="59"/>
      <c r="EUZ223" s="59"/>
      <c r="EVA223" s="59"/>
      <c r="EVB223" s="59"/>
      <c r="EVC223" s="59"/>
      <c r="EVD223" s="59"/>
      <c r="EVE223" s="59"/>
      <c r="EVF223" s="59"/>
      <c r="EVG223" s="59"/>
      <c r="EVH223" s="59"/>
      <c r="EVI223" s="59"/>
      <c r="EVJ223" s="59"/>
      <c r="EVK223" s="59"/>
      <c r="EVL223" s="59"/>
      <c r="EVM223" s="59"/>
      <c r="EVN223" s="59"/>
      <c r="EVO223" s="59"/>
      <c r="EVP223" s="59"/>
      <c r="EVQ223" s="59"/>
      <c r="EVR223" s="59"/>
      <c r="EVS223" s="59"/>
      <c r="EVT223" s="59"/>
      <c r="EVU223" s="59"/>
      <c r="EVV223" s="59"/>
      <c r="EVW223" s="59"/>
      <c r="EVX223" s="59"/>
      <c r="EVY223" s="59"/>
      <c r="EVZ223" s="59"/>
      <c r="EWA223" s="59"/>
      <c r="EWB223" s="59"/>
      <c r="EWC223" s="59"/>
      <c r="EWD223" s="59"/>
      <c r="EWE223" s="59"/>
      <c r="EWF223" s="59"/>
      <c r="EWG223" s="59"/>
      <c r="EWH223" s="59"/>
      <c r="EWI223" s="59"/>
      <c r="EWJ223" s="59"/>
      <c r="EWK223" s="59"/>
      <c r="EWL223" s="59"/>
      <c r="EWM223" s="59"/>
      <c r="EWN223" s="59"/>
      <c r="EWO223" s="59"/>
      <c r="EWP223" s="59"/>
      <c r="EWQ223" s="59"/>
      <c r="EWR223" s="59"/>
      <c r="EWS223" s="59"/>
      <c r="EWT223" s="59"/>
      <c r="EWU223" s="59"/>
      <c r="EWV223" s="59"/>
      <c r="EWW223" s="59"/>
      <c r="EWX223" s="59"/>
      <c r="EWY223" s="59"/>
      <c r="EWZ223" s="59"/>
      <c r="EXA223" s="59"/>
      <c r="EXB223" s="59"/>
      <c r="EXC223" s="59"/>
      <c r="EXD223" s="59"/>
      <c r="EXE223" s="59"/>
      <c r="EXF223" s="59"/>
      <c r="EXG223" s="59"/>
      <c r="EXH223" s="59"/>
      <c r="EXI223" s="59"/>
      <c r="EXJ223" s="59"/>
      <c r="EXK223" s="59"/>
      <c r="EXL223" s="59"/>
      <c r="EXM223" s="59"/>
      <c r="EXN223" s="59"/>
      <c r="EXO223" s="59"/>
      <c r="EXP223" s="59"/>
      <c r="EXQ223" s="59"/>
      <c r="EXR223" s="59"/>
      <c r="EXS223" s="59"/>
      <c r="EXT223" s="59"/>
      <c r="EXU223" s="59"/>
      <c r="EXV223" s="59"/>
      <c r="EXW223" s="59"/>
      <c r="EXX223" s="59"/>
      <c r="EXY223" s="59"/>
      <c r="EXZ223" s="59"/>
      <c r="EYA223" s="59"/>
      <c r="EYB223" s="59"/>
      <c r="EYC223" s="59"/>
      <c r="EYD223" s="59"/>
      <c r="EYE223" s="59"/>
      <c r="EYF223" s="59"/>
      <c r="EYG223" s="59"/>
      <c r="EYH223" s="59"/>
      <c r="EYI223" s="59"/>
      <c r="EYJ223" s="59"/>
      <c r="EYK223" s="59"/>
      <c r="EYL223" s="59"/>
      <c r="EYM223" s="59"/>
      <c r="EYN223" s="59"/>
      <c r="EYO223" s="59"/>
      <c r="EYP223" s="59"/>
      <c r="EYQ223" s="59"/>
      <c r="EYR223" s="59"/>
      <c r="EYS223" s="59"/>
      <c r="EYT223" s="59"/>
      <c r="EYU223" s="59"/>
      <c r="EYV223" s="59"/>
      <c r="EYW223" s="59"/>
      <c r="EYX223" s="59"/>
      <c r="EYY223" s="59"/>
      <c r="EYZ223" s="59"/>
      <c r="EZA223" s="59"/>
      <c r="EZB223" s="59"/>
      <c r="EZC223" s="59"/>
      <c r="EZD223" s="59"/>
      <c r="EZE223" s="59"/>
      <c r="EZF223" s="59"/>
      <c r="EZG223" s="59"/>
      <c r="EZH223" s="59"/>
      <c r="EZI223" s="59"/>
      <c r="EZJ223" s="59"/>
      <c r="EZK223" s="59"/>
      <c r="EZL223" s="59"/>
      <c r="EZM223" s="59"/>
      <c r="EZN223" s="59"/>
      <c r="EZO223" s="59"/>
      <c r="EZP223" s="59"/>
      <c r="EZQ223" s="59"/>
      <c r="EZR223" s="59"/>
      <c r="EZS223" s="59"/>
      <c r="EZT223" s="59"/>
      <c r="EZU223" s="59"/>
      <c r="EZV223" s="59"/>
      <c r="EZW223" s="59"/>
      <c r="EZX223" s="59"/>
      <c r="EZY223" s="59"/>
      <c r="EZZ223" s="59"/>
      <c r="FAA223" s="59"/>
      <c r="FAB223" s="59"/>
      <c r="FAC223" s="59"/>
      <c r="FAD223" s="59"/>
      <c r="FAE223" s="59"/>
      <c r="FAF223" s="59"/>
      <c r="FAG223" s="59"/>
      <c r="FAH223" s="59"/>
      <c r="FAI223" s="59"/>
      <c r="FAJ223" s="59"/>
      <c r="FAK223" s="59"/>
      <c r="FAL223" s="59"/>
      <c r="FAM223" s="59"/>
      <c r="FAN223" s="59"/>
      <c r="FAO223" s="59"/>
      <c r="FAP223" s="59"/>
      <c r="FAQ223" s="59"/>
      <c r="FAR223" s="59"/>
      <c r="FAS223" s="59"/>
      <c r="FAT223" s="59"/>
      <c r="FAU223" s="59"/>
      <c r="FAV223" s="59"/>
      <c r="FAW223" s="59"/>
      <c r="FAX223" s="59"/>
      <c r="FAY223" s="59"/>
      <c r="FAZ223" s="59"/>
      <c r="FBA223" s="59"/>
      <c r="FBB223" s="59"/>
      <c r="FBC223" s="59"/>
      <c r="FBD223" s="59"/>
      <c r="FBE223" s="59"/>
      <c r="FBF223" s="59"/>
      <c r="FBG223" s="59"/>
      <c r="FBH223" s="59"/>
      <c r="FBI223" s="59"/>
      <c r="FBJ223" s="59"/>
      <c r="FBK223" s="59"/>
      <c r="FBL223" s="59"/>
      <c r="FBM223" s="59"/>
      <c r="FBN223" s="59"/>
      <c r="FBO223" s="59"/>
      <c r="FBP223" s="59"/>
      <c r="FBQ223" s="59"/>
      <c r="FBR223" s="59"/>
      <c r="FBS223" s="59"/>
      <c r="FBT223" s="59"/>
      <c r="FBU223" s="59"/>
      <c r="FBV223" s="59"/>
      <c r="FBW223" s="59"/>
      <c r="FBX223" s="59"/>
      <c r="FBY223" s="59"/>
      <c r="FBZ223" s="59"/>
      <c r="FCA223" s="59"/>
      <c r="FCB223" s="59"/>
      <c r="FCC223" s="59"/>
      <c r="FCD223" s="59"/>
      <c r="FCE223" s="59"/>
      <c r="FCF223" s="59"/>
      <c r="FCG223" s="59"/>
      <c r="FCH223" s="59"/>
      <c r="FCI223" s="59"/>
      <c r="FCJ223" s="59"/>
      <c r="FCK223" s="59"/>
      <c r="FCL223" s="59"/>
      <c r="FCM223" s="59"/>
      <c r="FCN223" s="59"/>
      <c r="FCO223" s="59"/>
      <c r="FCP223" s="59"/>
      <c r="FCQ223" s="59"/>
      <c r="FCR223" s="59"/>
      <c r="FCS223" s="59"/>
      <c r="FCT223" s="59"/>
      <c r="FCU223" s="59"/>
      <c r="FCV223" s="59"/>
      <c r="FCW223" s="59"/>
      <c r="FCX223" s="59"/>
      <c r="FCY223" s="59"/>
      <c r="FCZ223" s="59"/>
      <c r="FDA223" s="59"/>
      <c r="FDB223" s="59"/>
      <c r="FDC223" s="59"/>
      <c r="FDD223" s="59"/>
      <c r="FDE223" s="59"/>
      <c r="FDF223" s="59"/>
      <c r="FDG223" s="59"/>
      <c r="FDH223" s="59"/>
      <c r="FDI223" s="59"/>
      <c r="FDJ223" s="59"/>
      <c r="FDK223" s="59"/>
      <c r="FDL223" s="59"/>
      <c r="FDM223" s="59"/>
      <c r="FDN223" s="59"/>
      <c r="FDO223" s="59"/>
      <c r="FDP223" s="59"/>
      <c r="FDQ223" s="59"/>
      <c r="FDR223" s="59"/>
      <c r="FDS223" s="59"/>
      <c r="FDT223" s="59"/>
      <c r="FDU223" s="59"/>
      <c r="FDV223" s="59"/>
      <c r="FDW223" s="59"/>
      <c r="FDX223" s="59"/>
      <c r="FDY223" s="59"/>
      <c r="FDZ223" s="59"/>
      <c r="FEA223" s="59"/>
      <c r="FEB223" s="59"/>
      <c r="FEC223" s="59"/>
      <c r="FED223" s="59"/>
      <c r="FEE223" s="59"/>
      <c r="FEF223" s="59"/>
      <c r="FEG223" s="59"/>
      <c r="FEH223" s="59"/>
      <c r="FEI223" s="59"/>
      <c r="FEJ223" s="59"/>
      <c r="FEK223" s="59"/>
      <c r="FEL223" s="59"/>
      <c r="FEM223" s="59"/>
      <c r="FEN223" s="59"/>
      <c r="FEO223" s="59"/>
      <c r="FEP223" s="59"/>
      <c r="FEQ223" s="59"/>
      <c r="FER223" s="59"/>
      <c r="FES223" s="59"/>
      <c r="FET223" s="59"/>
      <c r="FEU223" s="59"/>
      <c r="FEV223" s="59"/>
      <c r="FEW223" s="59"/>
      <c r="FEX223" s="59"/>
      <c r="FEY223" s="59"/>
      <c r="FEZ223" s="59"/>
      <c r="FFA223" s="59"/>
      <c r="FFB223" s="59"/>
      <c r="FFC223" s="59"/>
      <c r="FFD223" s="59"/>
      <c r="FFE223" s="59"/>
      <c r="FFF223" s="59"/>
      <c r="FFG223" s="59"/>
      <c r="FFH223" s="59"/>
      <c r="FFI223" s="59"/>
      <c r="FFJ223" s="59"/>
      <c r="FFK223" s="59"/>
      <c r="FFL223" s="59"/>
      <c r="FFM223" s="59"/>
      <c r="FFN223" s="59"/>
      <c r="FFO223" s="59"/>
      <c r="FFP223" s="59"/>
      <c r="FFQ223" s="59"/>
      <c r="FFR223" s="59"/>
      <c r="FFS223" s="59"/>
      <c r="FFT223" s="59"/>
      <c r="FFU223" s="59"/>
      <c r="FFV223" s="59"/>
      <c r="FFW223" s="59"/>
      <c r="FFX223" s="59"/>
      <c r="FFY223" s="59"/>
      <c r="FFZ223" s="59"/>
      <c r="FGA223" s="59"/>
      <c r="FGB223" s="59"/>
      <c r="FGC223" s="59"/>
      <c r="FGD223" s="59"/>
      <c r="FGE223" s="59"/>
      <c r="FGF223" s="59"/>
      <c r="FGG223" s="59"/>
      <c r="FGH223" s="59"/>
      <c r="FGI223" s="59"/>
      <c r="FGJ223" s="59"/>
      <c r="FGK223" s="59"/>
      <c r="FGL223" s="59"/>
      <c r="FGM223" s="59"/>
      <c r="FGN223" s="59"/>
      <c r="FGO223" s="59"/>
      <c r="FGP223" s="59"/>
      <c r="FGQ223" s="59"/>
      <c r="FGR223" s="59"/>
      <c r="FGS223" s="59"/>
      <c r="FGT223" s="59"/>
      <c r="FGU223" s="59"/>
      <c r="FGV223" s="59"/>
      <c r="FGW223" s="59"/>
      <c r="FGX223" s="59"/>
      <c r="FGY223" s="59"/>
      <c r="FGZ223" s="59"/>
      <c r="FHA223" s="59"/>
      <c r="FHB223" s="59"/>
      <c r="FHC223" s="59"/>
      <c r="FHD223" s="59"/>
      <c r="FHE223" s="59"/>
      <c r="FHF223" s="59"/>
      <c r="FHG223" s="59"/>
      <c r="FHH223" s="59"/>
      <c r="FHI223" s="59"/>
      <c r="FHJ223" s="59"/>
      <c r="FHK223" s="59"/>
      <c r="FHL223" s="59"/>
      <c r="FHM223" s="59"/>
      <c r="FHN223" s="59"/>
      <c r="FHO223" s="59"/>
      <c r="FHP223" s="59"/>
      <c r="FHQ223" s="59"/>
      <c r="FHR223" s="59"/>
      <c r="FHS223" s="59"/>
      <c r="FHT223" s="59"/>
      <c r="FHU223" s="59"/>
      <c r="FHV223" s="59"/>
      <c r="FHW223" s="59"/>
      <c r="FHX223" s="59"/>
      <c r="FHY223" s="59"/>
      <c r="FHZ223" s="59"/>
      <c r="FIA223" s="59"/>
      <c r="FIB223" s="59"/>
      <c r="FIC223" s="59"/>
      <c r="FID223" s="59"/>
      <c r="FIE223" s="59"/>
      <c r="FIF223" s="59"/>
      <c r="FIG223" s="59"/>
      <c r="FIH223" s="59"/>
      <c r="FII223" s="59"/>
      <c r="FIJ223" s="59"/>
      <c r="FIK223" s="59"/>
      <c r="FIL223" s="59"/>
      <c r="FIM223" s="59"/>
      <c r="FIN223" s="59"/>
      <c r="FIO223" s="59"/>
      <c r="FIP223" s="59"/>
      <c r="FIQ223" s="59"/>
      <c r="FIR223" s="59"/>
      <c r="FIS223" s="59"/>
      <c r="FIT223" s="59"/>
      <c r="FIU223" s="59"/>
      <c r="FIV223" s="59"/>
      <c r="FIW223" s="59"/>
      <c r="FIX223" s="59"/>
      <c r="FIY223" s="59"/>
      <c r="FIZ223" s="59"/>
      <c r="FJA223" s="59"/>
      <c r="FJB223" s="59"/>
      <c r="FJC223" s="59"/>
      <c r="FJD223" s="59"/>
      <c r="FJE223" s="59"/>
      <c r="FJF223" s="59"/>
      <c r="FJG223" s="59"/>
      <c r="FJH223" s="59"/>
      <c r="FJI223" s="59"/>
      <c r="FJJ223" s="59"/>
      <c r="FJK223" s="59"/>
      <c r="FJL223" s="59"/>
      <c r="FJM223" s="59"/>
      <c r="FJN223" s="59"/>
      <c r="FJO223" s="59"/>
      <c r="FJP223" s="59"/>
      <c r="FJQ223" s="59"/>
      <c r="FJR223" s="59"/>
      <c r="FJS223" s="59"/>
      <c r="FJT223" s="59"/>
      <c r="FJU223" s="59"/>
      <c r="FJV223" s="59"/>
      <c r="FJW223" s="59"/>
      <c r="FJX223" s="59"/>
      <c r="FJY223" s="59"/>
      <c r="FJZ223" s="59"/>
      <c r="FKA223" s="59"/>
      <c r="FKB223" s="59"/>
      <c r="FKC223" s="59"/>
      <c r="FKD223" s="59"/>
      <c r="FKE223" s="59"/>
      <c r="FKF223" s="59"/>
      <c r="FKG223" s="59"/>
      <c r="FKH223" s="59"/>
      <c r="FKI223" s="59"/>
      <c r="FKJ223" s="59"/>
      <c r="FKK223" s="59"/>
      <c r="FKL223" s="59"/>
      <c r="FKM223" s="59"/>
      <c r="FKN223" s="59"/>
      <c r="FKO223" s="59"/>
      <c r="FKP223" s="59"/>
      <c r="FKQ223" s="59"/>
      <c r="FKR223" s="59"/>
      <c r="FKS223" s="59"/>
      <c r="FKT223" s="59"/>
      <c r="FKU223" s="59"/>
      <c r="FKV223" s="59"/>
      <c r="FKW223" s="59"/>
      <c r="FKX223" s="59"/>
      <c r="FKY223" s="59"/>
      <c r="FKZ223" s="59"/>
      <c r="FLA223" s="59"/>
      <c r="FLB223" s="59"/>
      <c r="FLC223" s="59"/>
      <c r="FLD223" s="59"/>
      <c r="FLE223" s="59"/>
      <c r="FLF223" s="59"/>
      <c r="FLG223" s="59"/>
      <c r="FLH223" s="59"/>
      <c r="FLI223" s="59"/>
      <c r="FLJ223" s="59"/>
      <c r="FLK223" s="59"/>
      <c r="FLL223" s="59"/>
      <c r="FLM223" s="59"/>
      <c r="FLN223" s="59"/>
      <c r="FLO223" s="59"/>
      <c r="FLP223" s="59"/>
      <c r="FLQ223" s="59"/>
      <c r="FLR223" s="59"/>
      <c r="FLS223" s="59"/>
      <c r="FLT223" s="59"/>
      <c r="FLU223" s="59"/>
      <c r="FLV223" s="59"/>
      <c r="FLW223" s="59"/>
      <c r="FLX223" s="59"/>
      <c r="FLY223" s="59"/>
      <c r="FLZ223" s="59"/>
      <c r="FMA223" s="59"/>
      <c r="FMB223" s="59"/>
      <c r="FMC223" s="59"/>
      <c r="FMD223" s="59"/>
      <c r="FME223" s="59"/>
      <c r="FMF223" s="59"/>
      <c r="FMG223" s="59"/>
      <c r="FMH223" s="59"/>
      <c r="FMI223" s="59"/>
      <c r="FMJ223" s="59"/>
      <c r="FMK223" s="59"/>
      <c r="FML223" s="59"/>
      <c r="FMM223" s="59"/>
      <c r="FMN223" s="59"/>
      <c r="FMO223" s="59"/>
      <c r="FMP223" s="59"/>
      <c r="FMQ223" s="59"/>
      <c r="FMR223" s="59"/>
      <c r="FMS223" s="59"/>
      <c r="FMT223" s="59"/>
      <c r="FMU223" s="59"/>
      <c r="FMV223" s="59"/>
      <c r="FMW223" s="59"/>
      <c r="FMX223" s="59"/>
      <c r="FMY223" s="59"/>
      <c r="FMZ223" s="59"/>
      <c r="FNA223" s="59"/>
      <c r="FNB223" s="59"/>
      <c r="FNC223" s="59"/>
      <c r="FND223" s="59"/>
      <c r="FNE223" s="59"/>
      <c r="FNF223" s="59"/>
      <c r="FNG223" s="59"/>
      <c r="FNH223" s="59"/>
      <c r="FNI223" s="59"/>
      <c r="FNJ223" s="59"/>
      <c r="FNK223" s="59"/>
      <c r="FNL223" s="59"/>
      <c r="FNM223" s="59"/>
      <c r="FNN223" s="59"/>
      <c r="FNO223" s="59"/>
      <c r="FNP223" s="59"/>
      <c r="FNQ223" s="59"/>
      <c r="FNR223" s="59"/>
      <c r="FNS223" s="59"/>
      <c r="FNT223" s="59"/>
      <c r="FNU223" s="59"/>
      <c r="FNV223" s="59"/>
      <c r="FNW223" s="59"/>
      <c r="FNX223" s="59"/>
      <c r="FNY223" s="59"/>
      <c r="FNZ223" s="59"/>
      <c r="FOA223" s="59"/>
      <c r="FOB223" s="59"/>
      <c r="FOC223" s="59"/>
      <c r="FOD223" s="59"/>
      <c r="FOE223" s="59"/>
      <c r="FOF223" s="59"/>
      <c r="FOG223" s="59"/>
      <c r="FOH223" s="59"/>
      <c r="FOI223" s="59"/>
      <c r="FOJ223" s="59"/>
      <c r="FOK223" s="59"/>
      <c r="FOL223" s="59"/>
      <c r="FOM223" s="59"/>
      <c r="FON223" s="59"/>
      <c r="FOO223" s="59"/>
      <c r="FOP223" s="59"/>
      <c r="FOQ223" s="59"/>
      <c r="FOR223" s="59"/>
      <c r="FOS223" s="59"/>
      <c r="FOT223" s="59"/>
      <c r="FOU223" s="59"/>
      <c r="FOV223" s="59"/>
      <c r="FOW223" s="59"/>
      <c r="FOX223" s="59"/>
      <c r="FOY223" s="59"/>
      <c r="FOZ223" s="59"/>
      <c r="FPA223" s="59"/>
      <c r="FPB223" s="59"/>
      <c r="FPC223" s="59"/>
      <c r="FPD223" s="59"/>
      <c r="FPE223" s="59"/>
      <c r="FPF223" s="59"/>
      <c r="FPG223" s="59"/>
      <c r="FPH223" s="59"/>
      <c r="FPI223" s="59"/>
      <c r="FPJ223" s="59"/>
      <c r="FPK223" s="59"/>
      <c r="FPL223" s="59"/>
      <c r="FPM223" s="59"/>
      <c r="FPN223" s="59"/>
      <c r="FPO223" s="59"/>
      <c r="FPP223" s="59"/>
      <c r="FPQ223" s="59"/>
      <c r="FPR223" s="59"/>
      <c r="FPS223" s="59"/>
      <c r="FPT223" s="59"/>
      <c r="FPU223" s="59"/>
      <c r="FPV223" s="59"/>
      <c r="FPW223" s="59"/>
      <c r="FPX223" s="59"/>
      <c r="FPY223" s="59"/>
      <c r="FPZ223" s="59"/>
      <c r="FQA223" s="59"/>
      <c r="FQB223" s="59"/>
      <c r="FQC223" s="59"/>
      <c r="FQD223" s="59"/>
      <c r="FQE223" s="59"/>
      <c r="FQF223" s="59"/>
      <c r="FQG223" s="59"/>
      <c r="FQH223" s="59"/>
      <c r="FQI223" s="59"/>
      <c r="FQJ223" s="59"/>
      <c r="FQK223" s="59"/>
      <c r="FQL223" s="59"/>
      <c r="FQM223" s="59"/>
      <c r="FQN223" s="59"/>
      <c r="FQO223" s="59"/>
      <c r="FQP223" s="59"/>
      <c r="FQQ223" s="59"/>
      <c r="FQR223" s="59"/>
      <c r="FQS223" s="59"/>
      <c r="FQT223" s="59"/>
      <c r="FQU223" s="59"/>
      <c r="FQV223" s="59"/>
      <c r="FQW223" s="59"/>
      <c r="FQX223" s="59"/>
      <c r="FQY223" s="59"/>
      <c r="FQZ223" s="59"/>
      <c r="FRA223" s="59"/>
      <c r="FRB223" s="59"/>
      <c r="FRC223" s="59"/>
      <c r="FRD223" s="59"/>
      <c r="FRE223" s="59"/>
      <c r="FRF223" s="59"/>
      <c r="FRG223" s="59"/>
      <c r="FRH223" s="59"/>
      <c r="FRI223" s="59"/>
      <c r="FRJ223" s="59"/>
      <c r="FRK223" s="59"/>
      <c r="FRL223" s="59"/>
      <c r="FRM223" s="59"/>
      <c r="FRN223" s="59"/>
      <c r="FRO223" s="59"/>
      <c r="FRP223" s="59"/>
      <c r="FRQ223" s="59"/>
      <c r="FRR223" s="59"/>
      <c r="FRS223" s="59"/>
      <c r="FRT223" s="59"/>
      <c r="FRU223" s="59"/>
      <c r="FRV223" s="59"/>
      <c r="FRW223" s="59"/>
      <c r="FRX223" s="59"/>
      <c r="FRY223" s="59"/>
      <c r="FRZ223" s="59"/>
      <c r="FSA223" s="59"/>
      <c r="FSB223" s="59"/>
      <c r="FSC223" s="59"/>
      <c r="FSD223" s="59"/>
      <c r="FSE223" s="59"/>
      <c r="FSF223" s="59"/>
      <c r="FSG223" s="59"/>
      <c r="FSH223" s="59"/>
      <c r="FSI223" s="59"/>
      <c r="FSJ223" s="59"/>
      <c r="FSK223" s="59"/>
      <c r="FSL223" s="59"/>
      <c r="FSM223" s="59"/>
      <c r="FSN223" s="59"/>
      <c r="FSO223" s="59"/>
      <c r="FSP223" s="59"/>
      <c r="FSQ223" s="59"/>
      <c r="FSR223" s="59"/>
      <c r="FSS223" s="59"/>
      <c r="FST223" s="59"/>
      <c r="FSU223" s="59"/>
      <c r="FSV223" s="59"/>
      <c r="FSW223" s="59"/>
      <c r="FSX223" s="59"/>
      <c r="FSY223" s="59"/>
      <c r="FSZ223" s="59"/>
      <c r="FTA223" s="59"/>
      <c r="FTB223" s="59"/>
      <c r="FTC223" s="59"/>
      <c r="FTD223" s="59"/>
      <c r="FTE223" s="59"/>
      <c r="FTF223" s="59"/>
      <c r="FTG223" s="59"/>
      <c r="FTH223" s="59"/>
      <c r="FTI223" s="59"/>
      <c r="FTJ223" s="59"/>
      <c r="FTK223" s="59"/>
      <c r="FTL223" s="59"/>
      <c r="FTM223" s="59"/>
      <c r="FTN223" s="59"/>
      <c r="FTO223" s="59"/>
      <c r="FTP223" s="59"/>
      <c r="FTQ223" s="59"/>
      <c r="FTR223" s="59"/>
      <c r="FTS223" s="59"/>
      <c r="FTT223" s="59"/>
      <c r="FTU223" s="59"/>
      <c r="FTV223" s="59"/>
      <c r="FTW223" s="59"/>
      <c r="FTX223" s="59"/>
      <c r="FTY223" s="59"/>
      <c r="FTZ223" s="59"/>
      <c r="FUA223" s="59"/>
      <c r="FUB223" s="59"/>
      <c r="FUC223" s="59"/>
      <c r="FUD223" s="59"/>
      <c r="FUE223" s="59"/>
      <c r="FUF223" s="59"/>
      <c r="FUG223" s="59"/>
      <c r="FUH223" s="59"/>
      <c r="FUI223" s="59"/>
      <c r="FUJ223" s="59"/>
      <c r="FUK223" s="59"/>
      <c r="FUL223" s="59"/>
      <c r="FUM223" s="59"/>
      <c r="FUN223" s="59"/>
      <c r="FUO223" s="59"/>
      <c r="FUP223" s="59"/>
      <c r="FUQ223" s="59"/>
      <c r="FUR223" s="59"/>
      <c r="FUS223" s="59"/>
      <c r="FUT223" s="59"/>
      <c r="FUU223" s="59"/>
      <c r="FUV223" s="59"/>
      <c r="FUW223" s="59"/>
      <c r="FUX223" s="59"/>
      <c r="FUY223" s="59"/>
      <c r="FUZ223" s="59"/>
      <c r="FVA223" s="59"/>
      <c r="FVB223" s="59"/>
      <c r="FVC223" s="59"/>
      <c r="FVD223" s="59"/>
      <c r="FVE223" s="59"/>
      <c r="FVF223" s="59"/>
      <c r="FVG223" s="59"/>
      <c r="FVH223" s="59"/>
      <c r="FVI223" s="59"/>
      <c r="FVJ223" s="59"/>
      <c r="FVK223" s="59"/>
      <c r="FVL223" s="59"/>
      <c r="FVM223" s="59"/>
      <c r="FVN223" s="59"/>
      <c r="FVO223" s="59"/>
      <c r="FVP223" s="59"/>
      <c r="FVQ223" s="59"/>
      <c r="FVR223" s="59"/>
      <c r="FVS223" s="59"/>
      <c r="FVT223" s="59"/>
      <c r="FVU223" s="59"/>
      <c r="FVV223" s="59"/>
      <c r="FVW223" s="59"/>
      <c r="FVX223" s="59"/>
      <c r="FVY223" s="59"/>
      <c r="FVZ223" s="59"/>
      <c r="FWA223" s="59"/>
      <c r="FWB223" s="59"/>
      <c r="FWC223" s="59"/>
      <c r="FWD223" s="59"/>
      <c r="FWE223" s="59"/>
      <c r="FWF223" s="59"/>
      <c r="FWG223" s="59"/>
      <c r="FWH223" s="59"/>
      <c r="FWI223" s="59"/>
      <c r="FWJ223" s="59"/>
      <c r="FWK223" s="59"/>
      <c r="FWL223" s="59"/>
      <c r="FWM223" s="59"/>
      <c r="FWN223" s="59"/>
      <c r="FWO223" s="59"/>
      <c r="FWP223" s="59"/>
      <c r="FWQ223" s="59"/>
      <c r="FWR223" s="59"/>
      <c r="FWS223" s="59"/>
      <c r="FWT223" s="59"/>
      <c r="FWU223" s="59"/>
      <c r="FWV223" s="59"/>
      <c r="FWW223" s="59"/>
      <c r="FWX223" s="59"/>
      <c r="FWY223" s="59"/>
      <c r="FWZ223" s="59"/>
      <c r="FXA223" s="59"/>
      <c r="FXB223" s="59"/>
      <c r="FXC223" s="59"/>
      <c r="FXD223" s="59"/>
      <c r="FXE223" s="59"/>
      <c r="FXF223" s="59"/>
      <c r="FXG223" s="59"/>
      <c r="FXH223" s="59"/>
      <c r="FXI223" s="59"/>
      <c r="FXJ223" s="59"/>
      <c r="FXK223" s="59"/>
      <c r="FXL223" s="59"/>
      <c r="FXM223" s="59"/>
      <c r="FXN223" s="59"/>
      <c r="FXO223" s="59"/>
      <c r="FXP223" s="59"/>
      <c r="FXQ223" s="59"/>
      <c r="FXR223" s="59"/>
      <c r="FXS223" s="59"/>
      <c r="FXT223" s="59"/>
      <c r="FXU223" s="59"/>
      <c r="FXV223" s="59"/>
      <c r="FXW223" s="59"/>
      <c r="FXX223" s="59"/>
      <c r="FXY223" s="59"/>
      <c r="FXZ223" s="59"/>
      <c r="FYA223" s="59"/>
      <c r="FYB223" s="59"/>
      <c r="FYC223" s="59"/>
      <c r="FYD223" s="59"/>
      <c r="FYE223" s="59"/>
      <c r="FYF223" s="59"/>
      <c r="FYG223" s="59"/>
      <c r="FYH223" s="59"/>
      <c r="FYI223" s="59"/>
      <c r="FYJ223" s="59"/>
      <c r="FYK223" s="59"/>
      <c r="FYL223" s="59"/>
      <c r="FYM223" s="59"/>
      <c r="FYN223" s="59"/>
      <c r="FYO223" s="59"/>
      <c r="FYP223" s="59"/>
      <c r="FYQ223" s="59"/>
      <c r="FYR223" s="59"/>
      <c r="FYS223" s="59"/>
      <c r="FYT223" s="59"/>
      <c r="FYU223" s="59"/>
      <c r="FYV223" s="59"/>
      <c r="FYW223" s="59"/>
      <c r="FYX223" s="59"/>
      <c r="FYY223" s="59"/>
      <c r="FYZ223" s="59"/>
      <c r="FZA223" s="59"/>
      <c r="FZB223" s="59"/>
      <c r="FZC223" s="59"/>
      <c r="FZD223" s="59"/>
      <c r="FZE223" s="59"/>
      <c r="FZF223" s="59"/>
      <c r="FZG223" s="59"/>
      <c r="FZH223" s="59"/>
      <c r="FZI223" s="59"/>
      <c r="FZJ223" s="59"/>
      <c r="FZK223" s="59"/>
      <c r="FZL223" s="59"/>
      <c r="FZM223" s="59"/>
      <c r="FZN223" s="59"/>
      <c r="FZO223" s="59"/>
      <c r="FZP223" s="59"/>
      <c r="FZQ223" s="59"/>
      <c r="FZR223" s="59"/>
      <c r="FZS223" s="59"/>
      <c r="FZT223" s="59"/>
      <c r="FZU223" s="59"/>
      <c r="FZV223" s="59"/>
      <c r="FZW223" s="59"/>
      <c r="FZX223" s="59"/>
      <c r="FZY223" s="59"/>
      <c r="FZZ223" s="59"/>
      <c r="GAA223" s="59"/>
      <c r="GAB223" s="59"/>
      <c r="GAC223" s="59"/>
      <c r="GAD223" s="59"/>
      <c r="GAE223" s="59"/>
      <c r="GAF223" s="59"/>
      <c r="GAG223" s="59"/>
      <c r="GAH223" s="59"/>
      <c r="GAI223" s="59"/>
      <c r="GAJ223" s="59"/>
      <c r="GAK223" s="59"/>
      <c r="GAL223" s="59"/>
      <c r="GAM223" s="59"/>
      <c r="GAN223" s="59"/>
      <c r="GAO223" s="59"/>
      <c r="GAP223" s="59"/>
      <c r="GAQ223" s="59"/>
      <c r="GAR223" s="59"/>
      <c r="GAS223" s="59"/>
      <c r="GAT223" s="59"/>
      <c r="GAU223" s="59"/>
      <c r="GAV223" s="59"/>
      <c r="GAW223" s="59"/>
      <c r="GAX223" s="59"/>
      <c r="GAY223" s="59"/>
      <c r="GAZ223" s="59"/>
      <c r="GBA223" s="59"/>
      <c r="GBB223" s="59"/>
      <c r="GBC223" s="59"/>
      <c r="GBD223" s="59"/>
      <c r="GBE223" s="59"/>
      <c r="GBF223" s="59"/>
      <c r="GBG223" s="59"/>
      <c r="GBH223" s="59"/>
      <c r="GBI223" s="59"/>
      <c r="GBJ223" s="59"/>
      <c r="GBK223" s="59"/>
      <c r="GBL223" s="59"/>
      <c r="GBM223" s="59"/>
      <c r="GBN223" s="59"/>
      <c r="GBO223" s="59"/>
      <c r="GBP223" s="59"/>
      <c r="GBQ223" s="59"/>
      <c r="GBR223" s="59"/>
      <c r="GBS223" s="59"/>
      <c r="GBT223" s="59"/>
      <c r="GBU223" s="59"/>
      <c r="GBV223" s="59"/>
      <c r="GBW223" s="59"/>
      <c r="GBX223" s="59"/>
      <c r="GBY223" s="59"/>
      <c r="GBZ223" s="59"/>
      <c r="GCA223" s="59"/>
      <c r="GCB223" s="59"/>
      <c r="GCC223" s="59"/>
      <c r="GCD223" s="59"/>
      <c r="GCE223" s="59"/>
      <c r="GCF223" s="59"/>
      <c r="GCG223" s="59"/>
      <c r="GCH223" s="59"/>
      <c r="GCI223" s="59"/>
      <c r="GCJ223" s="59"/>
      <c r="GCK223" s="59"/>
      <c r="GCL223" s="59"/>
      <c r="GCM223" s="59"/>
      <c r="GCN223" s="59"/>
      <c r="GCO223" s="59"/>
      <c r="GCP223" s="59"/>
      <c r="GCQ223" s="59"/>
      <c r="GCR223" s="59"/>
      <c r="GCS223" s="59"/>
      <c r="GCT223" s="59"/>
      <c r="GCU223" s="59"/>
      <c r="GCV223" s="59"/>
      <c r="GCW223" s="59"/>
      <c r="GCX223" s="59"/>
      <c r="GCY223" s="59"/>
      <c r="GCZ223" s="59"/>
      <c r="GDA223" s="59"/>
      <c r="GDB223" s="59"/>
      <c r="GDC223" s="59"/>
      <c r="GDD223" s="59"/>
      <c r="GDE223" s="59"/>
      <c r="GDF223" s="59"/>
      <c r="GDG223" s="59"/>
      <c r="GDH223" s="59"/>
      <c r="GDI223" s="59"/>
      <c r="GDJ223" s="59"/>
      <c r="GDK223" s="59"/>
      <c r="GDL223" s="59"/>
      <c r="GDM223" s="59"/>
      <c r="GDN223" s="59"/>
      <c r="GDO223" s="59"/>
      <c r="GDP223" s="59"/>
      <c r="GDQ223" s="59"/>
      <c r="GDR223" s="59"/>
      <c r="GDS223" s="59"/>
      <c r="GDT223" s="59"/>
      <c r="GDU223" s="59"/>
      <c r="GDV223" s="59"/>
      <c r="GDW223" s="59"/>
      <c r="GDX223" s="59"/>
      <c r="GDY223" s="59"/>
      <c r="GDZ223" s="59"/>
      <c r="GEA223" s="59"/>
      <c r="GEB223" s="59"/>
      <c r="GEC223" s="59"/>
      <c r="GED223" s="59"/>
      <c r="GEE223" s="59"/>
      <c r="GEF223" s="59"/>
      <c r="GEG223" s="59"/>
      <c r="GEH223" s="59"/>
      <c r="GEI223" s="59"/>
      <c r="GEJ223" s="59"/>
      <c r="GEK223" s="59"/>
      <c r="GEL223" s="59"/>
      <c r="GEM223" s="59"/>
      <c r="GEN223" s="59"/>
      <c r="GEO223" s="59"/>
      <c r="GEP223" s="59"/>
      <c r="GEQ223" s="59"/>
      <c r="GER223" s="59"/>
      <c r="GES223" s="59"/>
      <c r="GET223" s="59"/>
      <c r="GEU223" s="59"/>
      <c r="GEV223" s="59"/>
      <c r="GEW223" s="59"/>
      <c r="GEX223" s="59"/>
      <c r="GEY223" s="59"/>
      <c r="GEZ223" s="59"/>
      <c r="GFA223" s="59"/>
      <c r="GFB223" s="59"/>
      <c r="GFC223" s="59"/>
      <c r="GFD223" s="59"/>
      <c r="GFE223" s="59"/>
      <c r="GFF223" s="59"/>
      <c r="GFG223" s="59"/>
      <c r="GFH223" s="59"/>
      <c r="GFI223" s="59"/>
      <c r="GFJ223" s="59"/>
      <c r="GFK223" s="59"/>
      <c r="GFL223" s="59"/>
      <c r="GFM223" s="59"/>
      <c r="GFN223" s="59"/>
      <c r="GFO223" s="59"/>
      <c r="GFP223" s="59"/>
      <c r="GFQ223" s="59"/>
      <c r="GFR223" s="59"/>
      <c r="GFS223" s="59"/>
      <c r="GFT223" s="59"/>
      <c r="GFU223" s="59"/>
      <c r="GFV223" s="59"/>
      <c r="GFW223" s="59"/>
      <c r="GFX223" s="59"/>
      <c r="GFY223" s="59"/>
      <c r="GFZ223" s="59"/>
      <c r="GGA223" s="59"/>
      <c r="GGB223" s="59"/>
      <c r="GGC223" s="59"/>
      <c r="GGD223" s="59"/>
      <c r="GGE223" s="59"/>
      <c r="GGF223" s="59"/>
      <c r="GGG223" s="59"/>
      <c r="GGH223" s="59"/>
      <c r="GGI223" s="59"/>
      <c r="GGJ223" s="59"/>
      <c r="GGK223" s="59"/>
      <c r="GGL223" s="59"/>
      <c r="GGM223" s="59"/>
      <c r="GGN223" s="59"/>
      <c r="GGO223" s="59"/>
      <c r="GGP223" s="59"/>
      <c r="GGQ223" s="59"/>
      <c r="GGR223" s="59"/>
      <c r="GGS223" s="59"/>
      <c r="GGT223" s="59"/>
      <c r="GGU223" s="59"/>
      <c r="GGV223" s="59"/>
      <c r="GGW223" s="59"/>
      <c r="GGX223" s="59"/>
      <c r="GGY223" s="59"/>
      <c r="GGZ223" s="59"/>
      <c r="GHA223" s="59"/>
      <c r="GHB223" s="59"/>
      <c r="GHC223" s="59"/>
      <c r="GHD223" s="59"/>
      <c r="GHE223" s="59"/>
      <c r="GHF223" s="59"/>
      <c r="GHG223" s="59"/>
      <c r="GHH223" s="59"/>
      <c r="GHI223" s="59"/>
      <c r="GHJ223" s="59"/>
      <c r="GHK223" s="59"/>
      <c r="GHL223" s="59"/>
      <c r="GHM223" s="59"/>
      <c r="GHN223" s="59"/>
      <c r="GHO223" s="59"/>
      <c r="GHP223" s="59"/>
      <c r="GHQ223" s="59"/>
      <c r="GHR223" s="59"/>
      <c r="GHS223" s="59"/>
      <c r="GHT223" s="59"/>
      <c r="GHU223" s="59"/>
      <c r="GHV223" s="59"/>
      <c r="GHW223" s="59"/>
      <c r="GHX223" s="59"/>
      <c r="GHY223" s="59"/>
      <c r="GHZ223" s="59"/>
      <c r="GIA223" s="59"/>
      <c r="GIB223" s="59"/>
      <c r="GIC223" s="59"/>
      <c r="GID223" s="59"/>
      <c r="GIE223" s="59"/>
      <c r="GIF223" s="59"/>
      <c r="GIG223" s="59"/>
      <c r="GIH223" s="59"/>
      <c r="GII223" s="59"/>
      <c r="GIJ223" s="59"/>
      <c r="GIK223" s="59"/>
      <c r="GIL223" s="59"/>
      <c r="GIM223" s="59"/>
      <c r="GIN223" s="59"/>
      <c r="GIO223" s="59"/>
      <c r="GIP223" s="59"/>
      <c r="GIQ223" s="59"/>
      <c r="GIR223" s="59"/>
      <c r="GIS223" s="59"/>
      <c r="GIT223" s="59"/>
      <c r="GIU223" s="59"/>
      <c r="GIV223" s="59"/>
      <c r="GIW223" s="59"/>
      <c r="GIX223" s="59"/>
      <c r="GIY223" s="59"/>
      <c r="GIZ223" s="59"/>
      <c r="GJA223" s="59"/>
      <c r="GJB223" s="59"/>
      <c r="GJC223" s="59"/>
      <c r="GJD223" s="59"/>
      <c r="GJE223" s="59"/>
      <c r="GJF223" s="59"/>
      <c r="GJG223" s="59"/>
      <c r="GJH223" s="59"/>
      <c r="GJI223" s="59"/>
      <c r="GJJ223" s="59"/>
      <c r="GJK223" s="59"/>
      <c r="GJL223" s="59"/>
      <c r="GJM223" s="59"/>
      <c r="GJN223" s="59"/>
      <c r="GJO223" s="59"/>
      <c r="GJP223" s="59"/>
      <c r="GJQ223" s="59"/>
      <c r="GJR223" s="59"/>
      <c r="GJS223" s="59"/>
      <c r="GJT223" s="59"/>
      <c r="GJU223" s="59"/>
      <c r="GJV223" s="59"/>
      <c r="GJW223" s="59"/>
      <c r="GJX223" s="59"/>
      <c r="GJY223" s="59"/>
      <c r="GJZ223" s="59"/>
      <c r="GKA223" s="59"/>
      <c r="GKB223" s="59"/>
      <c r="GKC223" s="59"/>
      <c r="GKD223" s="59"/>
      <c r="GKE223" s="59"/>
      <c r="GKF223" s="59"/>
      <c r="GKG223" s="59"/>
      <c r="GKH223" s="59"/>
      <c r="GKI223" s="59"/>
      <c r="GKJ223" s="59"/>
      <c r="GKK223" s="59"/>
      <c r="GKL223" s="59"/>
      <c r="GKM223" s="59"/>
      <c r="GKN223" s="59"/>
      <c r="GKO223" s="59"/>
      <c r="GKP223" s="59"/>
      <c r="GKQ223" s="59"/>
      <c r="GKR223" s="59"/>
      <c r="GKS223" s="59"/>
      <c r="GKT223" s="59"/>
      <c r="GKU223" s="59"/>
      <c r="GKV223" s="59"/>
      <c r="GKW223" s="59"/>
      <c r="GKX223" s="59"/>
      <c r="GKY223" s="59"/>
      <c r="GKZ223" s="59"/>
      <c r="GLA223" s="59"/>
      <c r="GLB223" s="59"/>
      <c r="GLC223" s="59"/>
      <c r="GLD223" s="59"/>
      <c r="GLE223" s="59"/>
      <c r="GLF223" s="59"/>
      <c r="GLG223" s="59"/>
      <c r="GLH223" s="59"/>
      <c r="GLI223" s="59"/>
      <c r="GLJ223" s="59"/>
      <c r="GLK223" s="59"/>
      <c r="GLL223" s="59"/>
      <c r="GLM223" s="59"/>
      <c r="GLN223" s="59"/>
      <c r="GLO223" s="59"/>
      <c r="GLP223" s="59"/>
      <c r="GLQ223" s="59"/>
      <c r="GLR223" s="59"/>
      <c r="GLS223" s="59"/>
      <c r="GLT223" s="59"/>
      <c r="GLU223" s="59"/>
      <c r="GLV223" s="59"/>
      <c r="GLW223" s="59"/>
      <c r="GLX223" s="59"/>
      <c r="GLY223" s="59"/>
      <c r="GLZ223" s="59"/>
      <c r="GMA223" s="59"/>
      <c r="GMB223" s="59"/>
      <c r="GMC223" s="59"/>
      <c r="GMD223" s="59"/>
      <c r="GME223" s="59"/>
      <c r="GMF223" s="59"/>
      <c r="GMG223" s="59"/>
      <c r="GMH223" s="59"/>
      <c r="GMI223" s="59"/>
      <c r="GMJ223" s="59"/>
      <c r="GMK223" s="59"/>
      <c r="GML223" s="59"/>
      <c r="GMM223" s="59"/>
      <c r="GMN223" s="59"/>
      <c r="GMO223" s="59"/>
      <c r="GMP223" s="59"/>
      <c r="GMQ223" s="59"/>
      <c r="GMR223" s="59"/>
      <c r="GMS223" s="59"/>
      <c r="GMT223" s="59"/>
      <c r="GMU223" s="59"/>
      <c r="GMV223" s="59"/>
      <c r="GMW223" s="59"/>
      <c r="GMX223" s="59"/>
      <c r="GMY223" s="59"/>
      <c r="GMZ223" s="59"/>
      <c r="GNA223" s="59"/>
      <c r="GNB223" s="59"/>
      <c r="GNC223" s="59"/>
      <c r="GND223" s="59"/>
      <c r="GNE223" s="59"/>
      <c r="GNF223" s="59"/>
      <c r="GNG223" s="59"/>
      <c r="GNH223" s="59"/>
      <c r="GNI223" s="59"/>
      <c r="GNJ223" s="59"/>
      <c r="GNK223" s="59"/>
      <c r="GNL223" s="59"/>
      <c r="GNM223" s="59"/>
      <c r="GNN223" s="59"/>
      <c r="GNO223" s="59"/>
      <c r="GNP223" s="59"/>
      <c r="GNQ223" s="59"/>
      <c r="GNR223" s="59"/>
      <c r="GNS223" s="59"/>
      <c r="GNT223" s="59"/>
      <c r="GNU223" s="59"/>
      <c r="GNV223" s="59"/>
      <c r="GNW223" s="59"/>
      <c r="GNX223" s="59"/>
      <c r="GNY223" s="59"/>
      <c r="GNZ223" s="59"/>
      <c r="GOA223" s="59"/>
      <c r="GOB223" s="59"/>
      <c r="GOC223" s="59"/>
      <c r="GOD223" s="59"/>
      <c r="GOE223" s="59"/>
      <c r="GOF223" s="59"/>
      <c r="GOG223" s="59"/>
      <c r="GOH223" s="59"/>
      <c r="GOI223" s="59"/>
      <c r="GOJ223" s="59"/>
      <c r="GOK223" s="59"/>
      <c r="GOL223" s="59"/>
      <c r="GOM223" s="59"/>
      <c r="GON223" s="59"/>
      <c r="GOO223" s="59"/>
      <c r="GOP223" s="59"/>
      <c r="GOQ223" s="59"/>
      <c r="GOR223" s="59"/>
      <c r="GOS223" s="59"/>
      <c r="GOT223" s="59"/>
      <c r="GOU223" s="59"/>
      <c r="GOV223" s="59"/>
      <c r="GOW223" s="59"/>
      <c r="GOX223" s="59"/>
      <c r="GOY223" s="59"/>
      <c r="GOZ223" s="59"/>
      <c r="GPA223" s="59"/>
      <c r="GPB223" s="59"/>
      <c r="GPC223" s="59"/>
      <c r="GPD223" s="59"/>
      <c r="GPE223" s="59"/>
      <c r="GPF223" s="59"/>
      <c r="GPG223" s="59"/>
      <c r="GPH223" s="59"/>
      <c r="GPI223" s="59"/>
      <c r="GPJ223" s="59"/>
      <c r="GPK223" s="59"/>
      <c r="GPL223" s="59"/>
      <c r="GPM223" s="59"/>
      <c r="GPN223" s="59"/>
      <c r="GPO223" s="59"/>
      <c r="GPP223" s="59"/>
      <c r="GPQ223" s="59"/>
      <c r="GPR223" s="59"/>
      <c r="GPS223" s="59"/>
      <c r="GPT223" s="59"/>
      <c r="GPU223" s="59"/>
      <c r="GPV223" s="59"/>
      <c r="GPW223" s="59"/>
      <c r="GPX223" s="59"/>
      <c r="GPY223" s="59"/>
      <c r="GPZ223" s="59"/>
      <c r="GQA223" s="59"/>
      <c r="GQB223" s="59"/>
      <c r="GQC223" s="59"/>
      <c r="GQD223" s="59"/>
      <c r="GQE223" s="59"/>
      <c r="GQF223" s="59"/>
      <c r="GQG223" s="59"/>
      <c r="GQH223" s="59"/>
      <c r="GQI223" s="59"/>
      <c r="GQJ223" s="59"/>
      <c r="GQK223" s="59"/>
      <c r="GQL223" s="59"/>
      <c r="GQM223" s="59"/>
      <c r="GQN223" s="59"/>
      <c r="GQO223" s="59"/>
      <c r="GQP223" s="59"/>
      <c r="GQQ223" s="59"/>
      <c r="GQR223" s="59"/>
      <c r="GQS223" s="59"/>
      <c r="GQT223" s="59"/>
      <c r="GQU223" s="59"/>
      <c r="GQV223" s="59"/>
      <c r="GQW223" s="59"/>
      <c r="GQX223" s="59"/>
      <c r="GQY223" s="59"/>
      <c r="GQZ223" s="59"/>
      <c r="GRA223" s="59"/>
      <c r="GRB223" s="59"/>
      <c r="GRC223" s="59"/>
      <c r="GRD223" s="59"/>
      <c r="GRE223" s="59"/>
      <c r="GRF223" s="59"/>
      <c r="GRG223" s="59"/>
      <c r="GRH223" s="59"/>
      <c r="GRI223" s="59"/>
      <c r="GRJ223" s="59"/>
      <c r="GRK223" s="59"/>
      <c r="GRL223" s="59"/>
      <c r="GRM223" s="59"/>
      <c r="GRN223" s="59"/>
      <c r="GRO223" s="59"/>
      <c r="GRP223" s="59"/>
      <c r="GRQ223" s="59"/>
      <c r="GRR223" s="59"/>
      <c r="GRS223" s="59"/>
      <c r="GRT223" s="59"/>
      <c r="GRU223" s="59"/>
      <c r="GRV223" s="59"/>
      <c r="GRW223" s="59"/>
      <c r="GRX223" s="59"/>
      <c r="GRY223" s="59"/>
      <c r="GRZ223" s="59"/>
      <c r="GSA223" s="59"/>
      <c r="GSB223" s="59"/>
      <c r="GSC223" s="59"/>
      <c r="GSD223" s="59"/>
      <c r="GSE223" s="59"/>
      <c r="GSF223" s="59"/>
      <c r="GSG223" s="59"/>
      <c r="GSH223" s="59"/>
      <c r="GSI223" s="59"/>
      <c r="GSJ223" s="59"/>
      <c r="GSK223" s="59"/>
      <c r="GSL223" s="59"/>
      <c r="GSM223" s="59"/>
      <c r="GSN223" s="59"/>
      <c r="GSO223" s="59"/>
      <c r="GSP223" s="59"/>
      <c r="GSQ223" s="59"/>
      <c r="GSR223" s="59"/>
      <c r="GSS223" s="59"/>
      <c r="GST223" s="59"/>
      <c r="GSU223" s="59"/>
      <c r="GSV223" s="59"/>
      <c r="GSW223" s="59"/>
      <c r="GSX223" s="59"/>
      <c r="GSY223" s="59"/>
      <c r="GSZ223" s="59"/>
      <c r="GTA223" s="59"/>
      <c r="GTB223" s="59"/>
      <c r="GTC223" s="59"/>
      <c r="GTD223" s="59"/>
      <c r="GTE223" s="59"/>
      <c r="GTF223" s="59"/>
      <c r="GTG223" s="59"/>
      <c r="GTH223" s="59"/>
      <c r="GTI223" s="59"/>
      <c r="GTJ223" s="59"/>
      <c r="GTK223" s="59"/>
      <c r="GTL223" s="59"/>
      <c r="GTM223" s="59"/>
      <c r="GTN223" s="59"/>
      <c r="GTO223" s="59"/>
      <c r="GTP223" s="59"/>
      <c r="GTQ223" s="59"/>
      <c r="GTR223" s="59"/>
      <c r="GTS223" s="59"/>
      <c r="GTT223" s="59"/>
      <c r="GTU223" s="59"/>
      <c r="GTV223" s="59"/>
      <c r="GTW223" s="59"/>
      <c r="GTX223" s="59"/>
      <c r="GTY223" s="59"/>
      <c r="GTZ223" s="59"/>
      <c r="GUA223" s="59"/>
      <c r="GUB223" s="59"/>
      <c r="GUC223" s="59"/>
      <c r="GUD223" s="59"/>
      <c r="GUE223" s="59"/>
      <c r="GUF223" s="59"/>
      <c r="GUG223" s="59"/>
      <c r="GUH223" s="59"/>
      <c r="GUI223" s="59"/>
      <c r="GUJ223" s="59"/>
      <c r="GUK223" s="59"/>
      <c r="GUL223" s="59"/>
      <c r="GUM223" s="59"/>
      <c r="GUN223" s="59"/>
      <c r="GUO223" s="59"/>
      <c r="GUP223" s="59"/>
      <c r="GUQ223" s="59"/>
      <c r="GUR223" s="59"/>
      <c r="GUS223" s="59"/>
      <c r="GUT223" s="59"/>
      <c r="GUU223" s="59"/>
      <c r="GUV223" s="59"/>
      <c r="GUW223" s="59"/>
      <c r="GUX223" s="59"/>
      <c r="GUY223" s="59"/>
      <c r="GUZ223" s="59"/>
      <c r="GVA223" s="59"/>
      <c r="GVB223" s="59"/>
      <c r="GVC223" s="59"/>
      <c r="GVD223" s="59"/>
      <c r="GVE223" s="59"/>
      <c r="GVF223" s="59"/>
      <c r="GVG223" s="59"/>
      <c r="GVH223" s="59"/>
      <c r="GVI223" s="59"/>
      <c r="GVJ223" s="59"/>
      <c r="GVK223" s="59"/>
      <c r="GVL223" s="59"/>
      <c r="GVM223" s="59"/>
      <c r="GVN223" s="59"/>
      <c r="GVO223" s="59"/>
      <c r="GVP223" s="59"/>
      <c r="GVQ223" s="59"/>
      <c r="GVR223" s="59"/>
      <c r="GVS223" s="59"/>
      <c r="GVT223" s="59"/>
      <c r="GVU223" s="59"/>
      <c r="GVV223" s="59"/>
      <c r="GVW223" s="59"/>
      <c r="GVX223" s="59"/>
      <c r="GVY223" s="59"/>
      <c r="GVZ223" s="59"/>
      <c r="GWA223" s="59"/>
      <c r="GWB223" s="59"/>
      <c r="GWC223" s="59"/>
      <c r="GWD223" s="59"/>
      <c r="GWE223" s="59"/>
      <c r="GWF223" s="59"/>
      <c r="GWG223" s="59"/>
      <c r="GWH223" s="59"/>
      <c r="GWI223" s="59"/>
      <c r="GWJ223" s="59"/>
      <c r="GWK223" s="59"/>
      <c r="GWL223" s="59"/>
      <c r="GWM223" s="59"/>
      <c r="GWN223" s="59"/>
      <c r="GWO223" s="59"/>
      <c r="GWP223" s="59"/>
      <c r="GWQ223" s="59"/>
      <c r="GWR223" s="59"/>
      <c r="GWS223" s="59"/>
      <c r="GWT223" s="59"/>
      <c r="GWU223" s="59"/>
      <c r="GWV223" s="59"/>
      <c r="GWW223" s="59"/>
      <c r="GWX223" s="59"/>
      <c r="GWY223" s="59"/>
      <c r="GWZ223" s="59"/>
      <c r="GXA223" s="59"/>
      <c r="GXB223" s="59"/>
      <c r="GXC223" s="59"/>
      <c r="GXD223" s="59"/>
      <c r="GXE223" s="59"/>
      <c r="GXF223" s="59"/>
      <c r="GXG223" s="59"/>
      <c r="GXH223" s="59"/>
      <c r="GXI223" s="59"/>
      <c r="GXJ223" s="59"/>
      <c r="GXK223" s="59"/>
      <c r="GXL223" s="59"/>
      <c r="GXM223" s="59"/>
      <c r="GXN223" s="59"/>
      <c r="GXO223" s="59"/>
      <c r="GXP223" s="59"/>
      <c r="GXQ223" s="59"/>
      <c r="GXR223" s="59"/>
      <c r="GXS223" s="59"/>
      <c r="GXT223" s="59"/>
      <c r="GXU223" s="59"/>
      <c r="GXV223" s="59"/>
      <c r="GXW223" s="59"/>
      <c r="GXX223" s="59"/>
      <c r="GXY223" s="59"/>
      <c r="GXZ223" s="59"/>
      <c r="GYA223" s="59"/>
      <c r="GYB223" s="59"/>
      <c r="GYC223" s="59"/>
      <c r="GYD223" s="59"/>
      <c r="GYE223" s="59"/>
      <c r="GYF223" s="59"/>
      <c r="GYG223" s="59"/>
      <c r="GYH223" s="59"/>
      <c r="GYI223" s="59"/>
      <c r="GYJ223" s="59"/>
      <c r="GYK223" s="59"/>
      <c r="GYL223" s="59"/>
      <c r="GYM223" s="59"/>
      <c r="GYN223" s="59"/>
      <c r="GYO223" s="59"/>
      <c r="GYP223" s="59"/>
      <c r="GYQ223" s="59"/>
      <c r="GYR223" s="59"/>
      <c r="GYS223" s="59"/>
      <c r="GYT223" s="59"/>
      <c r="GYU223" s="59"/>
      <c r="GYV223" s="59"/>
      <c r="GYW223" s="59"/>
      <c r="GYX223" s="59"/>
      <c r="GYY223" s="59"/>
      <c r="GYZ223" s="59"/>
      <c r="GZA223" s="59"/>
      <c r="GZB223" s="59"/>
      <c r="GZC223" s="59"/>
      <c r="GZD223" s="59"/>
      <c r="GZE223" s="59"/>
      <c r="GZF223" s="59"/>
      <c r="GZG223" s="59"/>
      <c r="GZH223" s="59"/>
      <c r="GZI223" s="59"/>
      <c r="GZJ223" s="59"/>
      <c r="GZK223" s="59"/>
      <c r="GZL223" s="59"/>
      <c r="GZM223" s="59"/>
      <c r="GZN223" s="59"/>
      <c r="GZO223" s="59"/>
      <c r="GZP223" s="59"/>
      <c r="GZQ223" s="59"/>
      <c r="GZR223" s="59"/>
      <c r="GZS223" s="59"/>
      <c r="GZT223" s="59"/>
      <c r="GZU223" s="59"/>
      <c r="GZV223" s="59"/>
      <c r="GZW223" s="59"/>
      <c r="GZX223" s="59"/>
      <c r="GZY223" s="59"/>
      <c r="GZZ223" s="59"/>
      <c r="HAA223" s="59"/>
      <c r="HAB223" s="59"/>
      <c r="HAC223" s="59"/>
      <c r="HAD223" s="59"/>
      <c r="HAE223" s="59"/>
      <c r="HAF223" s="59"/>
      <c r="HAG223" s="59"/>
      <c r="HAH223" s="59"/>
      <c r="HAI223" s="59"/>
      <c r="HAJ223" s="59"/>
      <c r="HAK223" s="59"/>
      <c r="HAL223" s="59"/>
      <c r="HAM223" s="59"/>
      <c r="HAN223" s="59"/>
      <c r="HAO223" s="59"/>
      <c r="HAP223" s="59"/>
      <c r="HAQ223" s="59"/>
      <c r="HAR223" s="59"/>
      <c r="HAS223" s="59"/>
      <c r="HAT223" s="59"/>
      <c r="HAU223" s="59"/>
      <c r="HAV223" s="59"/>
      <c r="HAW223" s="59"/>
      <c r="HAX223" s="59"/>
      <c r="HAY223" s="59"/>
      <c r="HAZ223" s="59"/>
      <c r="HBA223" s="59"/>
      <c r="HBB223" s="59"/>
      <c r="HBC223" s="59"/>
      <c r="HBD223" s="59"/>
      <c r="HBE223" s="59"/>
      <c r="HBF223" s="59"/>
      <c r="HBG223" s="59"/>
      <c r="HBH223" s="59"/>
      <c r="HBI223" s="59"/>
      <c r="HBJ223" s="59"/>
      <c r="HBK223" s="59"/>
      <c r="HBL223" s="59"/>
      <c r="HBM223" s="59"/>
      <c r="HBN223" s="59"/>
      <c r="HBO223" s="59"/>
      <c r="HBP223" s="59"/>
      <c r="HBQ223" s="59"/>
      <c r="HBR223" s="59"/>
      <c r="HBS223" s="59"/>
      <c r="HBT223" s="59"/>
      <c r="HBU223" s="59"/>
      <c r="HBV223" s="59"/>
      <c r="HBW223" s="59"/>
      <c r="HBX223" s="59"/>
      <c r="HBY223" s="59"/>
      <c r="HBZ223" s="59"/>
      <c r="HCA223" s="59"/>
      <c r="HCB223" s="59"/>
      <c r="HCC223" s="59"/>
      <c r="HCD223" s="59"/>
      <c r="HCE223" s="59"/>
      <c r="HCF223" s="59"/>
      <c r="HCG223" s="59"/>
      <c r="HCH223" s="59"/>
      <c r="HCI223" s="59"/>
      <c r="HCJ223" s="59"/>
      <c r="HCK223" s="59"/>
      <c r="HCL223" s="59"/>
      <c r="HCM223" s="59"/>
      <c r="HCN223" s="59"/>
      <c r="HCO223" s="59"/>
      <c r="HCP223" s="59"/>
      <c r="HCQ223" s="59"/>
      <c r="HCR223" s="59"/>
      <c r="HCS223" s="59"/>
      <c r="HCT223" s="59"/>
      <c r="HCU223" s="59"/>
      <c r="HCV223" s="59"/>
      <c r="HCW223" s="59"/>
      <c r="HCX223" s="59"/>
      <c r="HCY223" s="59"/>
      <c r="HCZ223" s="59"/>
      <c r="HDA223" s="59"/>
      <c r="HDB223" s="59"/>
      <c r="HDC223" s="59"/>
      <c r="HDD223" s="59"/>
      <c r="HDE223" s="59"/>
      <c r="HDF223" s="59"/>
      <c r="HDG223" s="59"/>
      <c r="HDH223" s="59"/>
      <c r="HDI223" s="59"/>
      <c r="HDJ223" s="59"/>
      <c r="HDK223" s="59"/>
      <c r="HDL223" s="59"/>
      <c r="HDM223" s="59"/>
      <c r="HDN223" s="59"/>
      <c r="HDO223" s="59"/>
      <c r="HDP223" s="59"/>
      <c r="HDQ223" s="59"/>
      <c r="HDR223" s="59"/>
      <c r="HDS223" s="59"/>
      <c r="HDT223" s="59"/>
      <c r="HDU223" s="59"/>
      <c r="HDV223" s="59"/>
      <c r="HDW223" s="59"/>
      <c r="HDX223" s="59"/>
      <c r="HDY223" s="59"/>
      <c r="HDZ223" s="59"/>
      <c r="HEA223" s="59"/>
      <c r="HEB223" s="59"/>
      <c r="HEC223" s="59"/>
      <c r="HED223" s="59"/>
      <c r="HEE223" s="59"/>
      <c r="HEF223" s="59"/>
      <c r="HEG223" s="59"/>
      <c r="HEH223" s="59"/>
      <c r="HEI223" s="59"/>
      <c r="HEJ223" s="59"/>
      <c r="HEK223" s="59"/>
      <c r="HEL223" s="59"/>
      <c r="HEM223" s="59"/>
      <c r="HEN223" s="59"/>
      <c r="HEO223" s="59"/>
      <c r="HEP223" s="59"/>
      <c r="HEQ223" s="59"/>
      <c r="HER223" s="59"/>
      <c r="HES223" s="59"/>
      <c r="HET223" s="59"/>
      <c r="HEU223" s="59"/>
      <c r="HEV223" s="59"/>
      <c r="HEW223" s="59"/>
      <c r="HEX223" s="59"/>
      <c r="HEY223" s="59"/>
      <c r="HEZ223" s="59"/>
      <c r="HFA223" s="59"/>
      <c r="HFB223" s="59"/>
      <c r="HFC223" s="59"/>
      <c r="HFD223" s="59"/>
      <c r="HFE223" s="59"/>
      <c r="HFF223" s="59"/>
      <c r="HFG223" s="59"/>
      <c r="HFH223" s="59"/>
      <c r="HFI223" s="59"/>
      <c r="HFJ223" s="59"/>
      <c r="HFK223" s="59"/>
      <c r="HFL223" s="59"/>
      <c r="HFM223" s="59"/>
      <c r="HFN223" s="59"/>
      <c r="HFO223" s="59"/>
      <c r="HFP223" s="59"/>
      <c r="HFQ223" s="59"/>
      <c r="HFR223" s="59"/>
      <c r="HFS223" s="59"/>
      <c r="HFT223" s="59"/>
      <c r="HFU223" s="59"/>
      <c r="HFV223" s="59"/>
      <c r="HFW223" s="59"/>
      <c r="HFX223" s="59"/>
      <c r="HFY223" s="59"/>
      <c r="HFZ223" s="59"/>
      <c r="HGA223" s="59"/>
      <c r="HGB223" s="59"/>
      <c r="HGC223" s="59"/>
      <c r="HGD223" s="59"/>
      <c r="HGE223" s="59"/>
      <c r="HGF223" s="59"/>
      <c r="HGG223" s="59"/>
      <c r="HGH223" s="59"/>
      <c r="HGI223" s="59"/>
      <c r="HGJ223" s="59"/>
      <c r="HGK223" s="59"/>
      <c r="HGL223" s="59"/>
      <c r="HGM223" s="59"/>
      <c r="HGN223" s="59"/>
      <c r="HGO223" s="59"/>
      <c r="HGP223" s="59"/>
      <c r="HGQ223" s="59"/>
      <c r="HGR223" s="59"/>
      <c r="HGS223" s="59"/>
      <c r="HGT223" s="59"/>
      <c r="HGU223" s="59"/>
      <c r="HGV223" s="59"/>
      <c r="HGW223" s="59"/>
      <c r="HGX223" s="59"/>
      <c r="HGY223" s="59"/>
      <c r="HGZ223" s="59"/>
      <c r="HHA223" s="59"/>
      <c r="HHB223" s="59"/>
      <c r="HHC223" s="59"/>
      <c r="HHD223" s="59"/>
      <c r="HHE223" s="59"/>
      <c r="HHF223" s="59"/>
      <c r="HHG223" s="59"/>
      <c r="HHH223" s="59"/>
      <c r="HHI223" s="59"/>
      <c r="HHJ223" s="59"/>
      <c r="HHK223" s="59"/>
      <c r="HHL223" s="59"/>
      <c r="HHM223" s="59"/>
      <c r="HHN223" s="59"/>
      <c r="HHO223" s="59"/>
      <c r="HHP223" s="59"/>
      <c r="HHQ223" s="59"/>
      <c r="HHR223" s="59"/>
      <c r="HHS223" s="59"/>
      <c r="HHT223" s="59"/>
      <c r="HHU223" s="59"/>
      <c r="HHV223" s="59"/>
      <c r="HHW223" s="59"/>
      <c r="HHX223" s="59"/>
      <c r="HHY223" s="59"/>
      <c r="HHZ223" s="59"/>
      <c r="HIA223" s="59"/>
      <c r="HIB223" s="59"/>
      <c r="HIC223" s="59"/>
      <c r="HID223" s="59"/>
      <c r="HIE223" s="59"/>
      <c r="HIF223" s="59"/>
      <c r="HIG223" s="59"/>
      <c r="HIH223" s="59"/>
      <c r="HII223" s="59"/>
      <c r="HIJ223" s="59"/>
      <c r="HIK223" s="59"/>
      <c r="HIL223" s="59"/>
      <c r="HIM223" s="59"/>
      <c r="HIN223" s="59"/>
      <c r="HIO223" s="59"/>
      <c r="HIP223" s="59"/>
      <c r="HIQ223" s="59"/>
      <c r="HIR223" s="59"/>
      <c r="HIS223" s="59"/>
      <c r="HIT223" s="59"/>
      <c r="HIU223" s="59"/>
      <c r="HIV223" s="59"/>
      <c r="HIW223" s="59"/>
      <c r="HIX223" s="59"/>
      <c r="HIY223" s="59"/>
      <c r="HIZ223" s="59"/>
      <c r="HJA223" s="59"/>
      <c r="HJB223" s="59"/>
      <c r="HJC223" s="59"/>
      <c r="HJD223" s="59"/>
      <c r="HJE223" s="59"/>
      <c r="HJF223" s="59"/>
      <c r="HJG223" s="59"/>
      <c r="HJH223" s="59"/>
      <c r="HJI223" s="59"/>
      <c r="HJJ223" s="59"/>
      <c r="HJK223" s="59"/>
      <c r="HJL223" s="59"/>
      <c r="HJM223" s="59"/>
      <c r="HJN223" s="59"/>
      <c r="HJO223" s="59"/>
      <c r="HJP223" s="59"/>
      <c r="HJQ223" s="59"/>
      <c r="HJR223" s="59"/>
      <c r="HJS223" s="59"/>
      <c r="HJT223" s="59"/>
      <c r="HJU223" s="59"/>
      <c r="HJV223" s="59"/>
      <c r="HJW223" s="59"/>
      <c r="HJX223" s="59"/>
      <c r="HJY223" s="59"/>
      <c r="HJZ223" s="59"/>
      <c r="HKA223" s="59"/>
      <c r="HKB223" s="59"/>
      <c r="HKC223" s="59"/>
      <c r="HKD223" s="59"/>
      <c r="HKE223" s="59"/>
      <c r="HKF223" s="59"/>
      <c r="HKG223" s="59"/>
      <c r="HKH223" s="59"/>
      <c r="HKI223" s="59"/>
      <c r="HKJ223" s="59"/>
      <c r="HKK223" s="59"/>
      <c r="HKL223" s="59"/>
      <c r="HKM223" s="59"/>
      <c r="HKN223" s="59"/>
      <c r="HKO223" s="59"/>
      <c r="HKP223" s="59"/>
      <c r="HKQ223" s="59"/>
      <c r="HKR223" s="59"/>
      <c r="HKS223" s="59"/>
      <c r="HKT223" s="59"/>
      <c r="HKU223" s="59"/>
      <c r="HKV223" s="59"/>
      <c r="HKW223" s="59"/>
      <c r="HKX223" s="59"/>
      <c r="HKY223" s="59"/>
      <c r="HKZ223" s="59"/>
      <c r="HLA223" s="59"/>
      <c r="HLB223" s="59"/>
      <c r="HLC223" s="59"/>
      <c r="HLD223" s="59"/>
      <c r="HLE223" s="59"/>
      <c r="HLF223" s="59"/>
      <c r="HLG223" s="59"/>
      <c r="HLH223" s="59"/>
      <c r="HLI223" s="59"/>
      <c r="HLJ223" s="59"/>
      <c r="HLK223" s="59"/>
      <c r="HLL223" s="59"/>
      <c r="HLM223" s="59"/>
      <c r="HLN223" s="59"/>
      <c r="HLO223" s="59"/>
      <c r="HLP223" s="59"/>
      <c r="HLQ223" s="59"/>
      <c r="HLR223" s="59"/>
      <c r="HLS223" s="59"/>
      <c r="HLT223" s="59"/>
      <c r="HLU223" s="59"/>
      <c r="HLV223" s="59"/>
      <c r="HLW223" s="59"/>
      <c r="HLX223" s="59"/>
      <c r="HLY223" s="59"/>
      <c r="HLZ223" s="59"/>
      <c r="HMA223" s="59"/>
      <c r="HMB223" s="59"/>
      <c r="HMC223" s="59"/>
      <c r="HMD223" s="59"/>
      <c r="HME223" s="59"/>
      <c r="HMF223" s="59"/>
      <c r="HMG223" s="59"/>
      <c r="HMH223" s="59"/>
      <c r="HMI223" s="59"/>
      <c r="HMJ223" s="59"/>
      <c r="HMK223" s="59"/>
      <c r="HML223" s="59"/>
      <c r="HMM223" s="59"/>
      <c r="HMN223" s="59"/>
      <c r="HMO223" s="59"/>
      <c r="HMP223" s="59"/>
      <c r="HMQ223" s="59"/>
      <c r="HMR223" s="59"/>
      <c r="HMS223" s="59"/>
      <c r="HMT223" s="59"/>
      <c r="HMU223" s="59"/>
      <c r="HMV223" s="59"/>
      <c r="HMW223" s="59"/>
      <c r="HMX223" s="59"/>
      <c r="HMY223" s="59"/>
      <c r="HMZ223" s="59"/>
      <c r="HNA223" s="59"/>
      <c r="HNB223" s="59"/>
      <c r="HNC223" s="59"/>
      <c r="HND223" s="59"/>
      <c r="HNE223" s="59"/>
      <c r="HNF223" s="59"/>
      <c r="HNG223" s="59"/>
      <c r="HNH223" s="59"/>
      <c r="HNI223" s="59"/>
      <c r="HNJ223" s="59"/>
      <c r="HNK223" s="59"/>
      <c r="HNL223" s="59"/>
      <c r="HNM223" s="59"/>
      <c r="HNN223" s="59"/>
      <c r="HNO223" s="59"/>
      <c r="HNP223" s="59"/>
      <c r="HNQ223" s="59"/>
      <c r="HNR223" s="59"/>
      <c r="HNS223" s="59"/>
      <c r="HNT223" s="59"/>
      <c r="HNU223" s="59"/>
      <c r="HNV223" s="59"/>
      <c r="HNW223" s="59"/>
      <c r="HNX223" s="59"/>
      <c r="HNY223" s="59"/>
      <c r="HNZ223" s="59"/>
      <c r="HOA223" s="59"/>
      <c r="HOB223" s="59"/>
      <c r="HOC223" s="59"/>
      <c r="HOD223" s="59"/>
      <c r="HOE223" s="59"/>
      <c r="HOF223" s="59"/>
      <c r="HOG223" s="59"/>
      <c r="HOH223" s="59"/>
      <c r="HOI223" s="59"/>
      <c r="HOJ223" s="59"/>
      <c r="HOK223" s="59"/>
      <c r="HOL223" s="59"/>
      <c r="HOM223" s="59"/>
      <c r="HON223" s="59"/>
      <c r="HOO223" s="59"/>
      <c r="HOP223" s="59"/>
      <c r="HOQ223" s="59"/>
      <c r="HOR223" s="59"/>
      <c r="HOS223" s="59"/>
      <c r="HOT223" s="59"/>
      <c r="HOU223" s="59"/>
      <c r="HOV223" s="59"/>
      <c r="HOW223" s="59"/>
      <c r="HOX223" s="59"/>
      <c r="HOY223" s="59"/>
      <c r="HOZ223" s="59"/>
      <c r="HPA223" s="59"/>
      <c r="HPB223" s="59"/>
      <c r="HPC223" s="59"/>
      <c r="HPD223" s="59"/>
      <c r="HPE223" s="59"/>
      <c r="HPF223" s="59"/>
      <c r="HPG223" s="59"/>
      <c r="HPH223" s="59"/>
      <c r="HPI223" s="59"/>
      <c r="HPJ223" s="59"/>
      <c r="HPK223" s="59"/>
      <c r="HPL223" s="59"/>
      <c r="HPM223" s="59"/>
      <c r="HPN223" s="59"/>
      <c r="HPO223" s="59"/>
      <c r="HPP223" s="59"/>
      <c r="HPQ223" s="59"/>
      <c r="HPR223" s="59"/>
      <c r="HPS223" s="59"/>
      <c r="HPT223" s="59"/>
      <c r="HPU223" s="59"/>
      <c r="HPV223" s="59"/>
      <c r="HPW223" s="59"/>
      <c r="HPX223" s="59"/>
      <c r="HPY223" s="59"/>
      <c r="HPZ223" s="59"/>
      <c r="HQA223" s="59"/>
      <c r="HQB223" s="59"/>
      <c r="HQC223" s="59"/>
      <c r="HQD223" s="59"/>
      <c r="HQE223" s="59"/>
      <c r="HQF223" s="59"/>
      <c r="HQG223" s="59"/>
      <c r="HQH223" s="59"/>
      <c r="HQI223" s="59"/>
      <c r="HQJ223" s="59"/>
      <c r="HQK223" s="59"/>
      <c r="HQL223" s="59"/>
      <c r="HQM223" s="59"/>
      <c r="HQN223" s="59"/>
      <c r="HQO223" s="59"/>
      <c r="HQP223" s="59"/>
      <c r="HQQ223" s="59"/>
      <c r="HQR223" s="59"/>
      <c r="HQS223" s="59"/>
      <c r="HQT223" s="59"/>
      <c r="HQU223" s="59"/>
      <c r="HQV223" s="59"/>
      <c r="HQW223" s="59"/>
      <c r="HQX223" s="59"/>
      <c r="HQY223" s="59"/>
      <c r="HQZ223" s="59"/>
      <c r="HRA223" s="59"/>
      <c r="HRB223" s="59"/>
      <c r="HRC223" s="59"/>
      <c r="HRD223" s="59"/>
      <c r="HRE223" s="59"/>
      <c r="HRF223" s="59"/>
      <c r="HRG223" s="59"/>
      <c r="HRH223" s="59"/>
      <c r="HRI223" s="59"/>
      <c r="HRJ223" s="59"/>
      <c r="HRK223" s="59"/>
      <c r="HRL223" s="59"/>
      <c r="HRM223" s="59"/>
      <c r="HRN223" s="59"/>
      <c r="HRO223" s="59"/>
      <c r="HRP223" s="59"/>
      <c r="HRQ223" s="59"/>
      <c r="HRR223" s="59"/>
      <c r="HRS223" s="59"/>
      <c r="HRT223" s="59"/>
      <c r="HRU223" s="59"/>
      <c r="HRV223" s="59"/>
      <c r="HRW223" s="59"/>
      <c r="HRX223" s="59"/>
      <c r="HRY223" s="59"/>
      <c r="HRZ223" s="59"/>
      <c r="HSA223" s="59"/>
      <c r="HSB223" s="59"/>
      <c r="HSC223" s="59"/>
      <c r="HSD223" s="59"/>
      <c r="HSE223" s="59"/>
      <c r="HSF223" s="59"/>
      <c r="HSG223" s="59"/>
      <c r="HSH223" s="59"/>
      <c r="HSI223" s="59"/>
      <c r="HSJ223" s="59"/>
      <c r="HSK223" s="59"/>
      <c r="HSL223" s="59"/>
      <c r="HSM223" s="59"/>
      <c r="HSN223" s="59"/>
      <c r="HSO223" s="59"/>
      <c r="HSP223" s="59"/>
      <c r="HSQ223" s="59"/>
      <c r="HSR223" s="59"/>
      <c r="HSS223" s="59"/>
      <c r="HST223" s="59"/>
      <c r="HSU223" s="59"/>
      <c r="HSV223" s="59"/>
      <c r="HSW223" s="59"/>
      <c r="HSX223" s="59"/>
      <c r="HSY223" s="59"/>
      <c r="HSZ223" s="59"/>
      <c r="HTA223" s="59"/>
      <c r="HTB223" s="59"/>
      <c r="HTC223" s="59"/>
      <c r="HTD223" s="59"/>
      <c r="HTE223" s="59"/>
      <c r="HTF223" s="59"/>
      <c r="HTG223" s="59"/>
      <c r="HTH223" s="59"/>
      <c r="HTI223" s="59"/>
      <c r="HTJ223" s="59"/>
      <c r="HTK223" s="59"/>
      <c r="HTL223" s="59"/>
      <c r="HTM223" s="59"/>
      <c r="HTN223" s="59"/>
      <c r="HTO223" s="59"/>
      <c r="HTP223" s="59"/>
      <c r="HTQ223" s="59"/>
      <c r="HTR223" s="59"/>
      <c r="HTS223" s="59"/>
      <c r="HTT223" s="59"/>
      <c r="HTU223" s="59"/>
      <c r="HTV223" s="59"/>
      <c r="HTW223" s="59"/>
      <c r="HTX223" s="59"/>
      <c r="HTY223" s="59"/>
      <c r="HTZ223" s="59"/>
      <c r="HUA223" s="59"/>
      <c r="HUB223" s="59"/>
      <c r="HUC223" s="59"/>
      <c r="HUD223" s="59"/>
      <c r="HUE223" s="59"/>
      <c r="HUF223" s="59"/>
      <c r="HUG223" s="59"/>
      <c r="HUH223" s="59"/>
      <c r="HUI223" s="59"/>
      <c r="HUJ223" s="59"/>
      <c r="HUK223" s="59"/>
      <c r="HUL223" s="59"/>
      <c r="HUM223" s="59"/>
      <c r="HUN223" s="59"/>
      <c r="HUO223" s="59"/>
      <c r="HUP223" s="59"/>
      <c r="HUQ223" s="59"/>
      <c r="HUR223" s="59"/>
      <c r="HUS223" s="59"/>
      <c r="HUT223" s="59"/>
      <c r="HUU223" s="59"/>
      <c r="HUV223" s="59"/>
      <c r="HUW223" s="59"/>
      <c r="HUX223" s="59"/>
      <c r="HUY223" s="59"/>
      <c r="HUZ223" s="59"/>
      <c r="HVA223" s="59"/>
      <c r="HVB223" s="59"/>
      <c r="HVC223" s="59"/>
      <c r="HVD223" s="59"/>
      <c r="HVE223" s="59"/>
      <c r="HVF223" s="59"/>
      <c r="HVG223" s="59"/>
      <c r="HVH223" s="59"/>
      <c r="HVI223" s="59"/>
      <c r="HVJ223" s="59"/>
      <c r="HVK223" s="59"/>
      <c r="HVL223" s="59"/>
      <c r="HVM223" s="59"/>
      <c r="HVN223" s="59"/>
      <c r="HVO223" s="59"/>
      <c r="HVP223" s="59"/>
      <c r="HVQ223" s="59"/>
      <c r="HVR223" s="59"/>
      <c r="HVS223" s="59"/>
      <c r="HVT223" s="59"/>
      <c r="HVU223" s="59"/>
      <c r="HVV223" s="59"/>
      <c r="HVW223" s="59"/>
      <c r="HVX223" s="59"/>
      <c r="HVY223" s="59"/>
      <c r="HVZ223" s="59"/>
      <c r="HWA223" s="59"/>
      <c r="HWB223" s="59"/>
      <c r="HWC223" s="59"/>
      <c r="HWD223" s="59"/>
      <c r="HWE223" s="59"/>
      <c r="HWF223" s="59"/>
      <c r="HWG223" s="59"/>
      <c r="HWH223" s="59"/>
      <c r="HWI223" s="59"/>
      <c r="HWJ223" s="59"/>
      <c r="HWK223" s="59"/>
      <c r="HWL223" s="59"/>
      <c r="HWM223" s="59"/>
      <c r="HWN223" s="59"/>
      <c r="HWO223" s="59"/>
      <c r="HWP223" s="59"/>
      <c r="HWQ223" s="59"/>
      <c r="HWR223" s="59"/>
      <c r="HWS223" s="59"/>
      <c r="HWT223" s="59"/>
      <c r="HWU223" s="59"/>
      <c r="HWV223" s="59"/>
      <c r="HWW223" s="59"/>
      <c r="HWX223" s="59"/>
      <c r="HWY223" s="59"/>
      <c r="HWZ223" s="59"/>
      <c r="HXA223" s="59"/>
      <c r="HXB223" s="59"/>
      <c r="HXC223" s="59"/>
      <c r="HXD223" s="59"/>
      <c r="HXE223" s="59"/>
      <c r="HXF223" s="59"/>
      <c r="HXG223" s="59"/>
      <c r="HXH223" s="59"/>
      <c r="HXI223" s="59"/>
      <c r="HXJ223" s="59"/>
      <c r="HXK223" s="59"/>
      <c r="HXL223" s="59"/>
      <c r="HXM223" s="59"/>
      <c r="HXN223" s="59"/>
      <c r="HXO223" s="59"/>
      <c r="HXP223" s="59"/>
      <c r="HXQ223" s="59"/>
      <c r="HXR223" s="59"/>
      <c r="HXS223" s="59"/>
      <c r="HXT223" s="59"/>
      <c r="HXU223" s="59"/>
      <c r="HXV223" s="59"/>
      <c r="HXW223" s="59"/>
      <c r="HXX223" s="59"/>
      <c r="HXY223" s="59"/>
      <c r="HXZ223" s="59"/>
      <c r="HYA223" s="59"/>
      <c r="HYB223" s="59"/>
      <c r="HYC223" s="59"/>
      <c r="HYD223" s="59"/>
      <c r="HYE223" s="59"/>
      <c r="HYF223" s="59"/>
      <c r="HYG223" s="59"/>
      <c r="HYH223" s="59"/>
      <c r="HYI223" s="59"/>
      <c r="HYJ223" s="59"/>
      <c r="HYK223" s="59"/>
      <c r="HYL223" s="59"/>
      <c r="HYM223" s="59"/>
      <c r="HYN223" s="59"/>
      <c r="HYO223" s="59"/>
      <c r="HYP223" s="59"/>
      <c r="HYQ223" s="59"/>
      <c r="HYR223" s="59"/>
      <c r="HYS223" s="59"/>
      <c r="HYT223" s="59"/>
      <c r="HYU223" s="59"/>
      <c r="HYV223" s="59"/>
      <c r="HYW223" s="59"/>
      <c r="HYX223" s="59"/>
      <c r="HYY223" s="59"/>
      <c r="HYZ223" s="59"/>
      <c r="HZA223" s="59"/>
      <c r="HZB223" s="59"/>
      <c r="HZC223" s="59"/>
      <c r="HZD223" s="59"/>
      <c r="HZE223" s="59"/>
      <c r="HZF223" s="59"/>
      <c r="HZG223" s="59"/>
      <c r="HZH223" s="59"/>
      <c r="HZI223" s="59"/>
      <c r="HZJ223" s="59"/>
      <c r="HZK223" s="59"/>
      <c r="HZL223" s="59"/>
      <c r="HZM223" s="59"/>
      <c r="HZN223" s="59"/>
      <c r="HZO223" s="59"/>
      <c r="HZP223" s="59"/>
      <c r="HZQ223" s="59"/>
      <c r="HZR223" s="59"/>
      <c r="HZS223" s="59"/>
      <c r="HZT223" s="59"/>
      <c r="HZU223" s="59"/>
      <c r="HZV223" s="59"/>
      <c r="HZW223" s="59"/>
      <c r="HZX223" s="59"/>
      <c r="HZY223" s="59"/>
      <c r="HZZ223" s="59"/>
      <c r="IAA223" s="59"/>
      <c r="IAB223" s="59"/>
      <c r="IAC223" s="59"/>
      <c r="IAD223" s="59"/>
      <c r="IAE223" s="59"/>
      <c r="IAF223" s="59"/>
      <c r="IAG223" s="59"/>
      <c r="IAH223" s="59"/>
      <c r="IAI223" s="59"/>
      <c r="IAJ223" s="59"/>
      <c r="IAK223" s="59"/>
      <c r="IAL223" s="59"/>
      <c r="IAM223" s="59"/>
      <c r="IAN223" s="59"/>
      <c r="IAO223" s="59"/>
      <c r="IAP223" s="59"/>
      <c r="IAQ223" s="59"/>
      <c r="IAR223" s="59"/>
      <c r="IAS223" s="59"/>
      <c r="IAT223" s="59"/>
      <c r="IAU223" s="59"/>
      <c r="IAV223" s="59"/>
      <c r="IAW223" s="59"/>
      <c r="IAX223" s="59"/>
      <c r="IAY223" s="59"/>
      <c r="IAZ223" s="59"/>
      <c r="IBA223" s="59"/>
      <c r="IBB223" s="59"/>
      <c r="IBC223" s="59"/>
      <c r="IBD223" s="59"/>
      <c r="IBE223" s="59"/>
      <c r="IBF223" s="59"/>
      <c r="IBG223" s="59"/>
      <c r="IBH223" s="59"/>
      <c r="IBI223" s="59"/>
      <c r="IBJ223" s="59"/>
      <c r="IBK223" s="59"/>
      <c r="IBL223" s="59"/>
      <c r="IBM223" s="59"/>
      <c r="IBN223" s="59"/>
      <c r="IBO223" s="59"/>
      <c r="IBP223" s="59"/>
      <c r="IBQ223" s="59"/>
      <c r="IBR223" s="59"/>
      <c r="IBS223" s="59"/>
      <c r="IBT223" s="59"/>
      <c r="IBU223" s="59"/>
      <c r="IBV223" s="59"/>
      <c r="IBW223" s="59"/>
      <c r="IBX223" s="59"/>
      <c r="IBY223" s="59"/>
      <c r="IBZ223" s="59"/>
      <c r="ICA223" s="59"/>
      <c r="ICB223" s="59"/>
      <c r="ICC223" s="59"/>
      <c r="ICD223" s="59"/>
      <c r="ICE223" s="59"/>
      <c r="ICF223" s="59"/>
      <c r="ICG223" s="59"/>
      <c r="ICH223" s="59"/>
      <c r="ICI223" s="59"/>
      <c r="ICJ223" s="59"/>
      <c r="ICK223" s="59"/>
      <c r="ICL223" s="59"/>
      <c r="ICM223" s="59"/>
      <c r="ICN223" s="59"/>
      <c r="ICO223" s="59"/>
      <c r="ICP223" s="59"/>
      <c r="ICQ223" s="59"/>
      <c r="ICR223" s="59"/>
      <c r="ICS223" s="59"/>
      <c r="ICT223" s="59"/>
      <c r="ICU223" s="59"/>
      <c r="ICV223" s="59"/>
      <c r="ICW223" s="59"/>
      <c r="ICX223" s="59"/>
      <c r="ICY223" s="59"/>
      <c r="ICZ223" s="59"/>
      <c r="IDA223" s="59"/>
      <c r="IDB223" s="59"/>
      <c r="IDC223" s="59"/>
      <c r="IDD223" s="59"/>
      <c r="IDE223" s="59"/>
      <c r="IDF223" s="59"/>
      <c r="IDG223" s="59"/>
      <c r="IDH223" s="59"/>
      <c r="IDI223" s="59"/>
      <c r="IDJ223" s="59"/>
      <c r="IDK223" s="59"/>
      <c r="IDL223" s="59"/>
      <c r="IDM223" s="59"/>
      <c r="IDN223" s="59"/>
      <c r="IDO223" s="59"/>
      <c r="IDP223" s="59"/>
      <c r="IDQ223" s="59"/>
      <c r="IDR223" s="59"/>
      <c r="IDS223" s="59"/>
      <c r="IDT223" s="59"/>
      <c r="IDU223" s="59"/>
      <c r="IDV223" s="59"/>
      <c r="IDW223" s="59"/>
      <c r="IDX223" s="59"/>
      <c r="IDY223" s="59"/>
      <c r="IDZ223" s="59"/>
      <c r="IEA223" s="59"/>
      <c r="IEB223" s="59"/>
      <c r="IEC223" s="59"/>
      <c r="IED223" s="59"/>
      <c r="IEE223" s="59"/>
      <c r="IEF223" s="59"/>
      <c r="IEG223" s="59"/>
      <c r="IEH223" s="59"/>
      <c r="IEI223" s="59"/>
      <c r="IEJ223" s="59"/>
      <c r="IEK223" s="59"/>
      <c r="IEL223" s="59"/>
      <c r="IEM223" s="59"/>
      <c r="IEN223" s="59"/>
      <c r="IEO223" s="59"/>
      <c r="IEP223" s="59"/>
      <c r="IEQ223" s="59"/>
      <c r="IER223" s="59"/>
      <c r="IES223" s="59"/>
      <c r="IET223" s="59"/>
      <c r="IEU223" s="59"/>
      <c r="IEV223" s="59"/>
      <c r="IEW223" s="59"/>
      <c r="IEX223" s="59"/>
      <c r="IEY223" s="59"/>
      <c r="IEZ223" s="59"/>
      <c r="IFA223" s="59"/>
      <c r="IFB223" s="59"/>
      <c r="IFC223" s="59"/>
      <c r="IFD223" s="59"/>
      <c r="IFE223" s="59"/>
      <c r="IFF223" s="59"/>
      <c r="IFG223" s="59"/>
      <c r="IFH223" s="59"/>
      <c r="IFI223" s="59"/>
      <c r="IFJ223" s="59"/>
      <c r="IFK223" s="59"/>
      <c r="IFL223" s="59"/>
      <c r="IFM223" s="59"/>
      <c r="IFN223" s="59"/>
      <c r="IFO223" s="59"/>
      <c r="IFP223" s="59"/>
      <c r="IFQ223" s="59"/>
      <c r="IFR223" s="59"/>
      <c r="IFS223" s="59"/>
      <c r="IFT223" s="59"/>
      <c r="IFU223" s="59"/>
      <c r="IFV223" s="59"/>
      <c r="IFW223" s="59"/>
      <c r="IFX223" s="59"/>
      <c r="IFY223" s="59"/>
      <c r="IFZ223" s="59"/>
      <c r="IGA223" s="59"/>
      <c r="IGB223" s="59"/>
      <c r="IGC223" s="59"/>
      <c r="IGD223" s="59"/>
      <c r="IGE223" s="59"/>
      <c r="IGF223" s="59"/>
      <c r="IGG223" s="59"/>
      <c r="IGH223" s="59"/>
      <c r="IGI223" s="59"/>
      <c r="IGJ223" s="59"/>
      <c r="IGK223" s="59"/>
      <c r="IGL223" s="59"/>
      <c r="IGM223" s="59"/>
      <c r="IGN223" s="59"/>
      <c r="IGO223" s="59"/>
      <c r="IGP223" s="59"/>
      <c r="IGQ223" s="59"/>
      <c r="IGR223" s="59"/>
      <c r="IGS223" s="59"/>
      <c r="IGT223" s="59"/>
      <c r="IGU223" s="59"/>
      <c r="IGV223" s="59"/>
      <c r="IGW223" s="59"/>
      <c r="IGX223" s="59"/>
      <c r="IGY223" s="59"/>
      <c r="IGZ223" s="59"/>
      <c r="IHA223" s="59"/>
      <c r="IHB223" s="59"/>
      <c r="IHC223" s="59"/>
      <c r="IHD223" s="59"/>
      <c r="IHE223" s="59"/>
      <c r="IHF223" s="59"/>
      <c r="IHG223" s="59"/>
      <c r="IHH223" s="59"/>
      <c r="IHI223" s="59"/>
      <c r="IHJ223" s="59"/>
      <c r="IHK223" s="59"/>
      <c r="IHL223" s="59"/>
      <c r="IHM223" s="59"/>
      <c r="IHN223" s="59"/>
      <c r="IHO223" s="59"/>
      <c r="IHP223" s="59"/>
      <c r="IHQ223" s="59"/>
      <c r="IHR223" s="59"/>
      <c r="IHS223" s="59"/>
      <c r="IHT223" s="59"/>
      <c r="IHU223" s="59"/>
      <c r="IHV223" s="59"/>
      <c r="IHW223" s="59"/>
      <c r="IHX223" s="59"/>
      <c r="IHY223" s="59"/>
      <c r="IHZ223" s="59"/>
      <c r="IIA223" s="59"/>
      <c r="IIB223" s="59"/>
      <c r="IIC223" s="59"/>
      <c r="IID223" s="59"/>
      <c r="IIE223" s="59"/>
      <c r="IIF223" s="59"/>
      <c r="IIG223" s="59"/>
      <c r="IIH223" s="59"/>
      <c r="III223" s="59"/>
      <c r="IIJ223" s="59"/>
      <c r="IIK223" s="59"/>
      <c r="IIL223" s="59"/>
      <c r="IIM223" s="59"/>
      <c r="IIN223" s="59"/>
      <c r="IIO223" s="59"/>
      <c r="IIP223" s="59"/>
      <c r="IIQ223" s="59"/>
      <c r="IIR223" s="59"/>
      <c r="IIS223" s="59"/>
      <c r="IIT223" s="59"/>
      <c r="IIU223" s="59"/>
      <c r="IIV223" s="59"/>
      <c r="IIW223" s="59"/>
      <c r="IIX223" s="59"/>
      <c r="IIY223" s="59"/>
      <c r="IIZ223" s="59"/>
      <c r="IJA223" s="59"/>
      <c r="IJB223" s="59"/>
      <c r="IJC223" s="59"/>
      <c r="IJD223" s="59"/>
      <c r="IJE223" s="59"/>
      <c r="IJF223" s="59"/>
      <c r="IJG223" s="59"/>
      <c r="IJH223" s="59"/>
      <c r="IJI223" s="59"/>
      <c r="IJJ223" s="59"/>
      <c r="IJK223" s="59"/>
      <c r="IJL223" s="59"/>
      <c r="IJM223" s="59"/>
      <c r="IJN223" s="59"/>
      <c r="IJO223" s="59"/>
      <c r="IJP223" s="59"/>
      <c r="IJQ223" s="59"/>
      <c r="IJR223" s="59"/>
      <c r="IJS223" s="59"/>
      <c r="IJT223" s="59"/>
      <c r="IJU223" s="59"/>
      <c r="IJV223" s="59"/>
      <c r="IJW223" s="59"/>
      <c r="IJX223" s="59"/>
      <c r="IJY223" s="59"/>
      <c r="IJZ223" s="59"/>
      <c r="IKA223" s="59"/>
      <c r="IKB223" s="59"/>
      <c r="IKC223" s="59"/>
      <c r="IKD223" s="59"/>
      <c r="IKE223" s="59"/>
      <c r="IKF223" s="59"/>
      <c r="IKG223" s="59"/>
      <c r="IKH223" s="59"/>
      <c r="IKI223" s="59"/>
      <c r="IKJ223" s="59"/>
      <c r="IKK223" s="59"/>
      <c r="IKL223" s="59"/>
      <c r="IKM223" s="59"/>
      <c r="IKN223" s="59"/>
      <c r="IKO223" s="59"/>
      <c r="IKP223" s="59"/>
      <c r="IKQ223" s="59"/>
      <c r="IKR223" s="59"/>
      <c r="IKS223" s="59"/>
      <c r="IKT223" s="59"/>
      <c r="IKU223" s="59"/>
      <c r="IKV223" s="59"/>
      <c r="IKW223" s="59"/>
      <c r="IKX223" s="59"/>
      <c r="IKY223" s="59"/>
      <c r="IKZ223" s="59"/>
      <c r="ILA223" s="59"/>
      <c r="ILB223" s="59"/>
      <c r="ILC223" s="59"/>
      <c r="ILD223" s="59"/>
      <c r="ILE223" s="59"/>
      <c r="ILF223" s="59"/>
      <c r="ILG223" s="59"/>
      <c r="ILH223" s="59"/>
      <c r="ILI223" s="59"/>
      <c r="ILJ223" s="59"/>
      <c r="ILK223" s="59"/>
      <c r="ILL223" s="59"/>
      <c r="ILM223" s="59"/>
      <c r="ILN223" s="59"/>
      <c r="ILO223" s="59"/>
      <c r="ILP223" s="59"/>
      <c r="ILQ223" s="59"/>
      <c r="ILR223" s="59"/>
      <c r="ILS223" s="59"/>
      <c r="ILT223" s="59"/>
      <c r="ILU223" s="59"/>
      <c r="ILV223" s="59"/>
      <c r="ILW223" s="59"/>
      <c r="ILX223" s="59"/>
      <c r="ILY223" s="59"/>
      <c r="ILZ223" s="59"/>
      <c r="IMA223" s="59"/>
      <c r="IMB223" s="59"/>
      <c r="IMC223" s="59"/>
      <c r="IMD223" s="59"/>
      <c r="IME223" s="59"/>
      <c r="IMF223" s="59"/>
      <c r="IMG223" s="59"/>
      <c r="IMH223" s="59"/>
      <c r="IMI223" s="59"/>
      <c r="IMJ223" s="59"/>
      <c r="IMK223" s="59"/>
      <c r="IML223" s="59"/>
      <c r="IMM223" s="59"/>
      <c r="IMN223" s="59"/>
      <c r="IMO223" s="59"/>
      <c r="IMP223" s="59"/>
      <c r="IMQ223" s="59"/>
      <c r="IMR223" s="59"/>
      <c r="IMS223" s="59"/>
      <c r="IMT223" s="59"/>
      <c r="IMU223" s="59"/>
      <c r="IMV223" s="59"/>
      <c r="IMW223" s="59"/>
      <c r="IMX223" s="59"/>
      <c r="IMY223" s="59"/>
      <c r="IMZ223" s="59"/>
      <c r="INA223" s="59"/>
      <c r="INB223" s="59"/>
      <c r="INC223" s="59"/>
      <c r="IND223" s="59"/>
      <c r="INE223" s="59"/>
      <c r="INF223" s="59"/>
      <c r="ING223" s="59"/>
      <c r="INH223" s="59"/>
      <c r="INI223" s="59"/>
      <c r="INJ223" s="59"/>
      <c r="INK223" s="59"/>
      <c r="INL223" s="59"/>
      <c r="INM223" s="59"/>
      <c r="INN223" s="59"/>
      <c r="INO223" s="59"/>
      <c r="INP223" s="59"/>
      <c r="INQ223" s="59"/>
      <c r="INR223" s="59"/>
      <c r="INS223" s="59"/>
      <c r="INT223" s="59"/>
      <c r="INU223" s="59"/>
      <c r="INV223" s="59"/>
      <c r="INW223" s="59"/>
      <c r="INX223" s="59"/>
      <c r="INY223" s="59"/>
      <c r="INZ223" s="59"/>
      <c r="IOA223" s="59"/>
      <c r="IOB223" s="59"/>
      <c r="IOC223" s="59"/>
      <c r="IOD223" s="59"/>
      <c r="IOE223" s="59"/>
      <c r="IOF223" s="59"/>
      <c r="IOG223" s="59"/>
      <c r="IOH223" s="59"/>
      <c r="IOI223" s="59"/>
      <c r="IOJ223" s="59"/>
      <c r="IOK223" s="59"/>
      <c r="IOL223" s="59"/>
      <c r="IOM223" s="59"/>
      <c r="ION223" s="59"/>
      <c r="IOO223" s="59"/>
      <c r="IOP223" s="59"/>
      <c r="IOQ223" s="59"/>
      <c r="IOR223" s="59"/>
      <c r="IOS223" s="59"/>
      <c r="IOT223" s="59"/>
      <c r="IOU223" s="59"/>
      <c r="IOV223" s="59"/>
      <c r="IOW223" s="59"/>
      <c r="IOX223" s="59"/>
      <c r="IOY223" s="59"/>
      <c r="IOZ223" s="59"/>
      <c r="IPA223" s="59"/>
      <c r="IPB223" s="59"/>
      <c r="IPC223" s="59"/>
      <c r="IPD223" s="59"/>
      <c r="IPE223" s="59"/>
      <c r="IPF223" s="59"/>
      <c r="IPG223" s="59"/>
      <c r="IPH223" s="59"/>
      <c r="IPI223" s="59"/>
      <c r="IPJ223" s="59"/>
      <c r="IPK223" s="59"/>
      <c r="IPL223" s="59"/>
      <c r="IPM223" s="59"/>
      <c r="IPN223" s="59"/>
      <c r="IPO223" s="59"/>
      <c r="IPP223" s="59"/>
      <c r="IPQ223" s="59"/>
      <c r="IPR223" s="59"/>
      <c r="IPS223" s="59"/>
      <c r="IPT223" s="59"/>
      <c r="IPU223" s="59"/>
      <c r="IPV223" s="59"/>
      <c r="IPW223" s="59"/>
      <c r="IPX223" s="59"/>
      <c r="IPY223" s="59"/>
      <c r="IPZ223" s="59"/>
      <c r="IQA223" s="59"/>
      <c r="IQB223" s="59"/>
      <c r="IQC223" s="59"/>
      <c r="IQD223" s="59"/>
      <c r="IQE223" s="59"/>
      <c r="IQF223" s="59"/>
      <c r="IQG223" s="59"/>
      <c r="IQH223" s="59"/>
      <c r="IQI223" s="59"/>
      <c r="IQJ223" s="59"/>
      <c r="IQK223" s="59"/>
      <c r="IQL223" s="59"/>
      <c r="IQM223" s="59"/>
      <c r="IQN223" s="59"/>
      <c r="IQO223" s="59"/>
      <c r="IQP223" s="59"/>
      <c r="IQQ223" s="59"/>
      <c r="IQR223" s="59"/>
      <c r="IQS223" s="59"/>
      <c r="IQT223" s="59"/>
      <c r="IQU223" s="59"/>
      <c r="IQV223" s="59"/>
      <c r="IQW223" s="59"/>
      <c r="IQX223" s="59"/>
      <c r="IQY223" s="59"/>
      <c r="IQZ223" s="59"/>
      <c r="IRA223" s="59"/>
      <c r="IRB223" s="59"/>
      <c r="IRC223" s="59"/>
      <c r="IRD223" s="59"/>
      <c r="IRE223" s="59"/>
      <c r="IRF223" s="59"/>
      <c r="IRG223" s="59"/>
      <c r="IRH223" s="59"/>
      <c r="IRI223" s="59"/>
      <c r="IRJ223" s="59"/>
      <c r="IRK223" s="59"/>
      <c r="IRL223" s="59"/>
      <c r="IRM223" s="59"/>
      <c r="IRN223" s="59"/>
      <c r="IRO223" s="59"/>
      <c r="IRP223" s="59"/>
      <c r="IRQ223" s="59"/>
      <c r="IRR223" s="59"/>
      <c r="IRS223" s="59"/>
      <c r="IRT223" s="59"/>
      <c r="IRU223" s="59"/>
      <c r="IRV223" s="59"/>
      <c r="IRW223" s="59"/>
      <c r="IRX223" s="59"/>
      <c r="IRY223" s="59"/>
      <c r="IRZ223" s="59"/>
      <c r="ISA223" s="59"/>
      <c r="ISB223" s="59"/>
      <c r="ISC223" s="59"/>
      <c r="ISD223" s="59"/>
      <c r="ISE223" s="59"/>
      <c r="ISF223" s="59"/>
      <c r="ISG223" s="59"/>
      <c r="ISH223" s="59"/>
      <c r="ISI223" s="59"/>
      <c r="ISJ223" s="59"/>
      <c r="ISK223" s="59"/>
      <c r="ISL223" s="59"/>
      <c r="ISM223" s="59"/>
      <c r="ISN223" s="59"/>
      <c r="ISO223" s="59"/>
      <c r="ISP223" s="59"/>
      <c r="ISQ223" s="59"/>
      <c r="ISR223" s="59"/>
      <c r="ISS223" s="59"/>
      <c r="IST223" s="59"/>
      <c r="ISU223" s="59"/>
      <c r="ISV223" s="59"/>
      <c r="ISW223" s="59"/>
      <c r="ISX223" s="59"/>
      <c r="ISY223" s="59"/>
      <c r="ISZ223" s="59"/>
      <c r="ITA223" s="59"/>
      <c r="ITB223" s="59"/>
      <c r="ITC223" s="59"/>
      <c r="ITD223" s="59"/>
      <c r="ITE223" s="59"/>
      <c r="ITF223" s="59"/>
      <c r="ITG223" s="59"/>
      <c r="ITH223" s="59"/>
      <c r="ITI223" s="59"/>
      <c r="ITJ223" s="59"/>
      <c r="ITK223" s="59"/>
      <c r="ITL223" s="59"/>
      <c r="ITM223" s="59"/>
      <c r="ITN223" s="59"/>
      <c r="ITO223" s="59"/>
      <c r="ITP223" s="59"/>
      <c r="ITQ223" s="59"/>
      <c r="ITR223" s="59"/>
      <c r="ITS223" s="59"/>
      <c r="ITT223" s="59"/>
      <c r="ITU223" s="59"/>
      <c r="ITV223" s="59"/>
      <c r="ITW223" s="59"/>
      <c r="ITX223" s="59"/>
      <c r="ITY223" s="59"/>
      <c r="ITZ223" s="59"/>
      <c r="IUA223" s="59"/>
      <c r="IUB223" s="59"/>
      <c r="IUC223" s="59"/>
      <c r="IUD223" s="59"/>
      <c r="IUE223" s="59"/>
      <c r="IUF223" s="59"/>
      <c r="IUG223" s="59"/>
      <c r="IUH223" s="59"/>
      <c r="IUI223" s="59"/>
      <c r="IUJ223" s="59"/>
      <c r="IUK223" s="59"/>
      <c r="IUL223" s="59"/>
      <c r="IUM223" s="59"/>
      <c r="IUN223" s="59"/>
      <c r="IUO223" s="59"/>
      <c r="IUP223" s="59"/>
      <c r="IUQ223" s="59"/>
      <c r="IUR223" s="59"/>
      <c r="IUS223" s="59"/>
      <c r="IUT223" s="59"/>
      <c r="IUU223" s="59"/>
      <c r="IUV223" s="59"/>
      <c r="IUW223" s="59"/>
      <c r="IUX223" s="59"/>
      <c r="IUY223" s="59"/>
      <c r="IUZ223" s="59"/>
      <c r="IVA223" s="59"/>
      <c r="IVB223" s="59"/>
      <c r="IVC223" s="59"/>
      <c r="IVD223" s="59"/>
      <c r="IVE223" s="59"/>
      <c r="IVF223" s="59"/>
      <c r="IVG223" s="59"/>
      <c r="IVH223" s="59"/>
      <c r="IVI223" s="59"/>
      <c r="IVJ223" s="59"/>
      <c r="IVK223" s="59"/>
      <c r="IVL223" s="59"/>
      <c r="IVM223" s="59"/>
      <c r="IVN223" s="59"/>
      <c r="IVO223" s="59"/>
      <c r="IVP223" s="59"/>
      <c r="IVQ223" s="59"/>
      <c r="IVR223" s="59"/>
      <c r="IVS223" s="59"/>
      <c r="IVT223" s="59"/>
      <c r="IVU223" s="59"/>
      <c r="IVV223" s="59"/>
      <c r="IVW223" s="59"/>
      <c r="IVX223" s="59"/>
      <c r="IVY223" s="59"/>
      <c r="IVZ223" s="59"/>
      <c r="IWA223" s="59"/>
      <c r="IWB223" s="59"/>
      <c r="IWC223" s="59"/>
      <c r="IWD223" s="59"/>
      <c r="IWE223" s="59"/>
      <c r="IWF223" s="59"/>
      <c r="IWG223" s="59"/>
      <c r="IWH223" s="59"/>
      <c r="IWI223" s="59"/>
      <c r="IWJ223" s="59"/>
      <c r="IWK223" s="59"/>
      <c r="IWL223" s="59"/>
      <c r="IWM223" s="59"/>
      <c r="IWN223" s="59"/>
      <c r="IWO223" s="59"/>
      <c r="IWP223" s="59"/>
      <c r="IWQ223" s="59"/>
      <c r="IWR223" s="59"/>
      <c r="IWS223" s="59"/>
      <c r="IWT223" s="59"/>
      <c r="IWU223" s="59"/>
      <c r="IWV223" s="59"/>
      <c r="IWW223" s="59"/>
      <c r="IWX223" s="59"/>
      <c r="IWY223" s="59"/>
      <c r="IWZ223" s="59"/>
      <c r="IXA223" s="59"/>
      <c r="IXB223" s="59"/>
      <c r="IXC223" s="59"/>
      <c r="IXD223" s="59"/>
      <c r="IXE223" s="59"/>
      <c r="IXF223" s="59"/>
      <c r="IXG223" s="59"/>
      <c r="IXH223" s="59"/>
      <c r="IXI223" s="59"/>
      <c r="IXJ223" s="59"/>
      <c r="IXK223" s="59"/>
      <c r="IXL223" s="59"/>
      <c r="IXM223" s="59"/>
      <c r="IXN223" s="59"/>
      <c r="IXO223" s="59"/>
      <c r="IXP223" s="59"/>
      <c r="IXQ223" s="59"/>
      <c r="IXR223" s="59"/>
      <c r="IXS223" s="59"/>
      <c r="IXT223" s="59"/>
      <c r="IXU223" s="59"/>
      <c r="IXV223" s="59"/>
      <c r="IXW223" s="59"/>
      <c r="IXX223" s="59"/>
      <c r="IXY223" s="59"/>
      <c r="IXZ223" s="59"/>
      <c r="IYA223" s="59"/>
      <c r="IYB223" s="59"/>
      <c r="IYC223" s="59"/>
      <c r="IYD223" s="59"/>
      <c r="IYE223" s="59"/>
      <c r="IYF223" s="59"/>
      <c r="IYG223" s="59"/>
      <c r="IYH223" s="59"/>
      <c r="IYI223" s="59"/>
      <c r="IYJ223" s="59"/>
      <c r="IYK223" s="59"/>
      <c r="IYL223" s="59"/>
      <c r="IYM223" s="59"/>
      <c r="IYN223" s="59"/>
      <c r="IYO223" s="59"/>
      <c r="IYP223" s="59"/>
      <c r="IYQ223" s="59"/>
      <c r="IYR223" s="59"/>
      <c r="IYS223" s="59"/>
      <c r="IYT223" s="59"/>
      <c r="IYU223" s="59"/>
      <c r="IYV223" s="59"/>
      <c r="IYW223" s="59"/>
      <c r="IYX223" s="59"/>
      <c r="IYY223" s="59"/>
      <c r="IYZ223" s="59"/>
      <c r="IZA223" s="59"/>
      <c r="IZB223" s="59"/>
      <c r="IZC223" s="59"/>
      <c r="IZD223" s="59"/>
      <c r="IZE223" s="59"/>
      <c r="IZF223" s="59"/>
      <c r="IZG223" s="59"/>
      <c r="IZH223" s="59"/>
      <c r="IZI223" s="59"/>
      <c r="IZJ223" s="59"/>
      <c r="IZK223" s="59"/>
      <c r="IZL223" s="59"/>
      <c r="IZM223" s="59"/>
      <c r="IZN223" s="59"/>
      <c r="IZO223" s="59"/>
      <c r="IZP223" s="59"/>
      <c r="IZQ223" s="59"/>
      <c r="IZR223" s="59"/>
      <c r="IZS223" s="59"/>
      <c r="IZT223" s="59"/>
      <c r="IZU223" s="59"/>
      <c r="IZV223" s="59"/>
      <c r="IZW223" s="59"/>
      <c r="IZX223" s="59"/>
      <c r="IZY223" s="59"/>
      <c r="IZZ223" s="59"/>
      <c r="JAA223" s="59"/>
      <c r="JAB223" s="59"/>
      <c r="JAC223" s="59"/>
      <c r="JAD223" s="59"/>
      <c r="JAE223" s="59"/>
      <c r="JAF223" s="59"/>
      <c r="JAG223" s="59"/>
      <c r="JAH223" s="59"/>
      <c r="JAI223" s="59"/>
      <c r="JAJ223" s="59"/>
      <c r="JAK223" s="59"/>
      <c r="JAL223" s="59"/>
      <c r="JAM223" s="59"/>
      <c r="JAN223" s="59"/>
      <c r="JAO223" s="59"/>
      <c r="JAP223" s="59"/>
      <c r="JAQ223" s="59"/>
      <c r="JAR223" s="59"/>
      <c r="JAS223" s="59"/>
      <c r="JAT223" s="59"/>
      <c r="JAU223" s="59"/>
      <c r="JAV223" s="59"/>
      <c r="JAW223" s="59"/>
      <c r="JAX223" s="59"/>
      <c r="JAY223" s="59"/>
      <c r="JAZ223" s="59"/>
      <c r="JBA223" s="59"/>
      <c r="JBB223" s="59"/>
      <c r="JBC223" s="59"/>
      <c r="JBD223" s="59"/>
      <c r="JBE223" s="59"/>
      <c r="JBF223" s="59"/>
      <c r="JBG223" s="59"/>
      <c r="JBH223" s="59"/>
      <c r="JBI223" s="59"/>
      <c r="JBJ223" s="59"/>
      <c r="JBK223" s="59"/>
      <c r="JBL223" s="59"/>
      <c r="JBM223" s="59"/>
      <c r="JBN223" s="59"/>
      <c r="JBO223" s="59"/>
      <c r="JBP223" s="59"/>
      <c r="JBQ223" s="59"/>
      <c r="JBR223" s="59"/>
      <c r="JBS223" s="59"/>
      <c r="JBT223" s="59"/>
      <c r="JBU223" s="59"/>
      <c r="JBV223" s="59"/>
      <c r="JBW223" s="59"/>
      <c r="JBX223" s="59"/>
      <c r="JBY223" s="59"/>
      <c r="JBZ223" s="59"/>
      <c r="JCA223" s="59"/>
      <c r="JCB223" s="59"/>
      <c r="JCC223" s="59"/>
      <c r="JCD223" s="59"/>
      <c r="JCE223" s="59"/>
      <c r="JCF223" s="59"/>
      <c r="JCG223" s="59"/>
      <c r="JCH223" s="59"/>
      <c r="JCI223" s="59"/>
      <c r="JCJ223" s="59"/>
      <c r="JCK223" s="59"/>
      <c r="JCL223" s="59"/>
      <c r="JCM223" s="59"/>
      <c r="JCN223" s="59"/>
      <c r="JCO223" s="59"/>
      <c r="JCP223" s="59"/>
      <c r="JCQ223" s="59"/>
      <c r="JCR223" s="59"/>
      <c r="JCS223" s="59"/>
      <c r="JCT223" s="59"/>
      <c r="JCU223" s="59"/>
      <c r="JCV223" s="59"/>
      <c r="JCW223" s="59"/>
      <c r="JCX223" s="59"/>
      <c r="JCY223" s="59"/>
      <c r="JCZ223" s="59"/>
      <c r="JDA223" s="59"/>
      <c r="JDB223" s="59"/>
      <c r="JDC223" s="59"/>
      <c r="JDD223" s="59"/>
      <c r="JDE223" s="59"/>
      <c r="JDF223" s="59"/>
      <c r="JDG223" s="59"/>
      <c r="JDH223" s="59"/>
      <c r="JDI223" s="59"/>
      <c r="JDJ223" s="59"/>
      <c r="JDK223" s="59"/>
      <c r="JDL223" s="59"/>
      <c r="JDM223" s="59"/>
      <c r="JDN223" s="59"/>
      <c r="JDO223" s="59"/>
      <c r="JDP223" s="59"/>
      <c r="JDQ223" s="59"/>
      <c r="JDR223" s="59"/>
      <c r="JDS223" s="59"/>
      <c r="JDT223" s="59"/>
      <c r="JDU223" s="59"/>
      <c r="JDV223" s="59"/>
      <c r="JDW223" s="59"/>
      <c r="JDX223" s="59"/>
      <c r="JDY223" s="59"/>
      <c r="JDZ223" s="59"/>
      <c r="JEA223" s="59"/>
      <c r="JEB223" s="59"/>
      <c r="JEC223" s="59"/>
      <c r="JED223" s="59"/>
      <c r="JEE223" s="59"/>
      <c r="JEF223" s="59"/>
      <c r="JEG223" s="59"/>
      <c r="JEH223" s="59"/>
      <c r="JEI223" s="59"/>
      <c r="JEJ223" s="59"/>
      <c r="JEK223" s="59"/>
      <c r="JEL223" s="59"/>
      <c r="JEM223" s="59"/>
      <c r="JEN223" s="59"/>
      <c r="JEO223" s="59"/>
      <c r="JEP223" s="59"/>
      <c r="JEQ223" s="59"/>
      <c r="JER223" s="59"/>
      <c r="JES223" s="59"/>
      <c r="JET223" s="59"/>
      <c r="JEU223" s="59"/>
      <c r="JEV223" s="59"/>
      <c r="JEW223" s="59"/>
      <c r="JEX223" s="59"/>
      <c r="JEY223" s="59"/>
      <c r="JEZ223" s="59"/>
      <c r="JFA223" s="59"/>
      <c r="JFB223" s="59"/>
      <c r="JFC223" s="59"/>
      <c r="JFD223" s="59"/>
      <c r="JFE223" s="59"/>
      <c r="JFF223" s="59"/>
      <c r="JFG223" s="59"/>
      <c r="JFH223" s="59"/>
      <c r="JFI223" s="59"/>
      <c r="JFJ223" s="59"/>
      <c r="JFK223" s="59"/>
      <c r="JFL223" s="59"/>
      <c r="JFM223" s="59"/>
      <c r="JFN223" s="59"/>
      <c r="JFO223" s="59"/>
      <c r="JFP223" s="59"/>
      <c r="JFQ223" s="59"/>
      <c r="JFR223" s="59"/>
      <c r="JFS223" s="59"/>
      <c r="JFT223" s="59"/>
      <c r="JFU223" s="59"/>
      <c r="JFV223" s="59"/>
      <c r="JFW223" s="59"/>
      <c r="JFX223" s="59"/>
      <c r="JFY223" s="59"/>
      <c r="JFZ223" s="59"/>
      <c r="JGA223" s="59"/>
      <c r="JGB223" s="59"/>
      <c r="JGC223" s="59"/>
      <c r="JGD223" s="59"/>
      <c r="JGE223" s="59"/>
      <c r="JGF223" s="59"/>
      <c r="JGG223" s="59"/>
      <c r="JGH223" s="59"/>
      <c r="JGI223" s="59"/>
      <c r="JGJ223" s="59"/>
      <c r="JGK223" s="59"/>
      <c r="JGL223" s="59"/>
      <c r="JGM223" s="59"/>
      <c r="JGN223" s="59"/>
      <c r="JGO223" s="59"/>
      <c r="JGP223" s="59"/>
      <c r="JGQ223" s="59"/>
      <c r="JGR223" s="59"/>
      <c r="JGS223" s="59"/>
      <c r="JGT223" s="59"/>
      <c r="JGU223" s="59"/>
      <c r="JGV223" s="59"/>
      <c r="JGW223" s="59"/>
      <c r="JGX223" s="59"/>
      <c r="JGY223" s="59"/>
      <c r="JGZ223" s="59"/>
      <c r="JHA223" s="59"/>
      <c r="JHB223" s="59"/>
      <c r="JHC223" s="59"/>
      <c r="JHD223" s="59"/>
      <c r="JHE223" s="59"/>
      <c r="JHF223" s="59"/>
      <c r="JHG223" s="59"/>
      <c r="JHH223" s="59"/>
      <c r="JHI223" s="59"/>
      <c r="JHJ223" s="59"/>
      <c r="JHK223" s="59"/>
      <c r="JHL223" s="59"/>
      <c r="JHM223" s="59"/>
      <c r="JHN223" s="59"/>
      <c r="JHO223" s="59"/>
      <c r="JHP223" s="59"/>
      <c r="JHQ223" s="59"/>
      <c r="JHR223" s="59"/>
      <c r="JHS223" s="59"/>
      <c r="JHT223" s="59"/>
      <c r="JHU223" s="59"/>
      <c r="JHV223" s="59"/>
      <c r="JHW223" s="59"/>
      <c r="JHX223" s="59"/>
      <c r="JHY223" s="59"/>
      <c r="JHZ223" s="59"/>
      <c r="JIA223" s="59"/>
      <c r="JIB223" s="59"/>
      <c r="JIC223" s="59"/>
      <c r="JID223" s="59"/>
      <c r="JIE223" s="59"/>
      <c r="JIF223" s="59"/>
      <c r="JIG223" s="59"/>
      <c r="JIH223" s="59"/>
      <c r="JII223" s="59"/>
      <c r="JIJ223" s="59"/>
      <c r="JIK223" s="59"/>
      <c r="JIL223" s="59"/>
      <c r="JIM223" s="59"/>
      <c r="JIN223" s="59"/>
      <c r="JIO223" s="59"/>
      <c r="JIP223" s="59"/>
      <c r="JIQ223" s="59"/>
      <c r="JIR223" s="59"/>
      <c r="JIS223" s="59"/>
      <c r="JIT223" s="59"/>
      <c r="JIU223" s="59"/>
      <c r="JIV223" s="59"/>
      <c r="JIW223" s="59"/>
      <c r="JIX223" s="59"/>
      <c r="JIY223" s="59"/>
      <c r="JIZ223" s="59"/>
      <c r="JJA223" s="59"/>
      <c r="JJB223" s="59"/>
      <c r="JJC223" s="59"/>
      <c r="JJD223" s="59"/>
      <c r="JJE223" s="59"/>
      <c r="JJF223" s="59"/>
      <c r="JJG223" s="59"/>
      <c r="JJH223" s="59"/>
      <c r="JJI223" s="59"/>
      <c r="JJJ223" s="59"/>
      <c r="JJK223" s="59"/>
      <c r="JJL223" s="59"/>
      <c r="JJM223" s="59"/>
      <c r="JJN223" s="59"/>
      <c r="JJO223" s="59"/>
      <c r="JJP223" s="59"/>
      <c r="JJQ223" s="59"/>
      <c r="JJR223" s="59"/>
      <c r="JJS223" s="59"/>
      <c r="JJT223" s="59"/>
      <c r="JJU223" s="59"/>
      <c r="JJV223" s="59"/>
      <c r="JJW223" s="59"/>
      <c r="JJX223" s="59"/>
      <c r="JJY223" s="59"/>
      <c r="JJZ223" s="59"/>
      <c r="JKA223" s="59"/>
      <c r="JKB223" s="59"/>
      <c r="JKC223" s="59"/>
      <c r="JKD223" s="59"/>
      <c r="JKE223" s="59"/>
      <c r="JKF223" s="59"/>
      <c r="JKG223" s="59"/>
      <c r="JKH223" s="59"/>
      <c r="JKI223" s="59"/>
      <c r="JKJ223" s="59"/>
      <c r="JKK223" s="59"/>
      <c r="JKL223" s="59"/>
      <c r="JKM223" s="59"/>
      <c r="JKN223" s="59"/>
      <c r="JKO223" s="59"/>
      <c r="JKP223" s="59"/>
      <c r="JKQ223" s="59"/>
      <c r="JKR223" s="59"/>
      <c r="JKS223" s="59"/>
      <c r="JKT223" s="59"/>
      <c r="JKU223" s="59"/>
      <c r="JKV223" s="59"/>
      <c r="JKW223" s="59"/>
      <c r="JKX223" s="59"/>
      <c r="JKY223" s="59"/>
      <c r="JKZ223" s="59"/>
      <c r="JLA223" s="59"/>
      <c r="JLB223" s="59"/>
      <c r="JLC223" s="59"/>
      <c r="JLD223" s="59"/>
      <c r="JLE223" s="59"/>
      <c r="JLF223" s="59"/>
      <c r="JLG223" s="59"/>
      <c r="JLH223" s="59"/>
      <c r="JLI223" s="59"/>
      <c r="JLJ223" s="59"/>
      <c r="JLK223" s="59"/>
      <c r="JLL223" s="59"/>
      <c r="JLM223" s="59"/>
      <c r="JLN223" s="59"/>
      <c r="JLO223" s="59"/>
      <c r="JLP223" s="59"/>
      <c r="JLQ223" s="59"/>
      <c r="JLR223" s="59"/>
      <c r="JLS223" s="59"/>
      <c r="JLT223" s="59"/>
      <c r="JLU223" s="59"/>
      <c r="JLV223" s="59"/>
      <c r="JLW223" s="59"/>
      <c r="JLX223" s="59"/>
      <c r="JLY223" s="59"/>
      <c r="JLZ223" s="59"/>
      <c r="JMA223" s="59"/>
      <c r="JMB223" s="59"/>
      <c r="JMC223" s="59"/>
      <c r="JMD223" s="59"/>
      <c r="JME223" s="59"/>
      <c r="JMF223" s="59"/>
      <c r="JMG223" s="59"/>
      <c r="JMH223" s="59"/>
      <c r="JMI223" s="59"/>
      <c r="JMJ223" s="59"/>
      <c r="JMK223" s="59"/>
      <c r="JML223" s="59"/>
      <c r="JMM223" s="59"/>
      <c r="JMN223" s="59"/>
      <c r="JMO223" s="59"/>
      <c r="JMP223" s="59"/>
      <c r="JMQ223" s="59"/>
      <c r="JMR223" s="59"/>
      <c r="JMS223" s="59"/>
      <c r="JMT223" s="59"/>
      <c r="JMU223" s="59"/>
      <c r="JMV223" s="59"/>
      <c r="JMW223" s="59"/>
      <c r="JMX223" s="59"/>
      <c r="JMY223" s="59"/>
      <c r="JMZ223" s="59"/>
      <c r="JNA223" s="59"/>
      <c r="JNB223" s="59"/>
      <c r="JNC223" s="59"/>
      <c r="JND223" s="59"/>
      <c r="JNE223" s="59"/>
      <c r="JNF223" s="59"/>
      <c r="JNG223" s="59"/>
      <c r="JNH223" s="59"/>
      <c r="JNI223" s="59"/>
      <c r="JNJ223" s="59"/>
      <c r="JNK223" s="59"/>
      <c r="JNL223" s="59"/>
      <c r="JNM223" s="59"/>
      <c r="JNN223" s="59"/>
      <c r="JNO223" s="59"/>
      <c r="JNP223" s="59"/>
      <c r="JNQ223" s="59"/>
      <c r="JNR223" s="59"/>
      <c r="JNS223" s="59"/>
      <c r="JNT223" s="59"/>
      <c r="JNU223" s="59"/>
      <c r="JNV223" s="59"/>
      <c r="JNW223" s="59"/>
      <c r="JNX223" s="59"/>
      <c r="JNY223" s="59"/>
      <c r="JNZ223" s="59"/>
      <c r="JOA223" s="59"/>
      <c r="JOB223" s="59"/>
      <c r="JOC223" s="59"/>
      <c r="JOD223" s="59"/>
      <c r="JOE223" s="59"/>
      <c r="JOF223" s="59"/>
      <c r="JOG223" s="59"/>
      <c r="JOH223" s="59"/>
      <c r="JOI223" s="59"/>
      <c r="JOJ223" s="59"/>
      <c r="JOK223" s="59"/>
      <c r="JOL223" s="59"/>
      <c r="JOM223" s="59"/>
      <c r="JON223" s="59"/>
      <c r="JOO223" s="59"/>
      <c r="JOP223" s="59"/>
      <c r="JOQ223" s="59"/>
      <c r="JOR223" s="59"/>
      <c r="JOS223" s="59"/>
      <c r="JOT223" s="59"/>
      <c r="JOU223" s="59"/>
      <c r="JOV223" s="59"/>
      <c r="JOW223" s="59"/>
      <c r="JOX223" s="59"/>
      <c r="JOY223" s="59"/>
      <c r="JOZ223" s="59"/>
      <c r="JPA223" s="59"/>
      <c r="JPB223" s="59"/>
      <c r="JPC223" s="59"/>
      <c r="JPD223" s="59"/>
      <c r="JPE223" s="59"/>
      <c r="JPF223" s="59"/>
      <c r="JPG223" s="59"/>
      <c r="JPH223" s="59"/>
      <c r="JPI223" s="59"/>
      <c r="JPJ223" s="59"/>
      <c r="JPK223" s="59"/>
      <c r="JPL223" s="59"/>
      <c r="JPM223" s="59"/>
      <c r="JPN223" s="59"/>
      <c r="JPO223" s="59"/>
      <c r="JPP223" s="59"/>
      <c r="JPQ223" s="59"/>
      <c r="JPR223" s="59"/>
      <c r="JPS223" s="59"/>
      <c r="JPT223" s="59"/>
      <c r="JPU223" s="59"/>
      <c r="JPV223" s="59"/>
      <c r="JPW223" s="59"/>
      <c r="JPX223" s="59"/>
      <c r="JPY223" s="59"/>
      <c r="JPZ223" s="59"/>
      <c r="JQA223" s="59"/>
      <c r="JQB223" s="59"/>
      <c r="JQC223" s="59"/>
      <c r="JQD223" s="59"/>
      <c r="JQE223" s="59"/>
      <c r="JQF223" s="59"/>
      <c r="JQG223" s="59"/>
      <c r="JQH223" s="59"/>
      <c r="JQI223" s="59"/>
      <c r="JQJ223" s="59"/>
      <c r="JQK223" s="59"/>
      <c r="JQL223" s="59"/>
      <c r="JQM223" s="59"/>
      <c r="JQN223" s="59"/>
      <c r="JQO223" s="59"/>
      <c r="JQP223" s="59"/>
      <c r="JQQ223" s="59"/>
      <c r="JQR223" s="59"/>
      <c r="JQS223" s="59"/>
      <c r="JQT223" s="59"/>
      <c r="JQU223" s="59"/>
      <c r="JQV223" s="59"/>
      <c r="JQW223" s="59"/>
      <c r="JQX223" s="59"/>
      <c r="JQY223" s="59"/>
      <c r="JQZ223" s="59"/>
      <c r="JRA223" s="59"/>
      <c r="JRB223" s="59"/>
      <c r="JRC223" s="59"/>
      <c r="JRD223" s="59"/>
      <c r="JRE223" s="59"/>
      <c r="JRF223" s="59"/>
      <c r="JRG223" s="59"/>
      <c r="JRH223" s="59"/>
      <c r="JRI223" s="59"/>
      <c r="JRJ223" s="59"/>
      <c r="JRK223" s="59"/>
      <c r="JRL223" s="59"/>
      <c r="JRM223" s="59"/>
      <c r="JRN223" s="59"/>
      <c r="JRO223" s="59"/>
      <c r="JRP223" s="59"/>
      <c r="JRQ223" s="59"/>
      <c r="JRR223" s="59"/>
      <c r="JRS223" s="59"/>
      <c r="JRT223" s="59"/>
      <c r="JRU223" s="59"/>
      <c r="JRV223" s="59"/>
      <c r="JRW223" s="59"/>
      <c r="JRX223" s="59"/>
      <c r="JRY223" s="59"/>
      <c r="JRZ223" s="59"/>
      <c r="JSA223" s="59"/>
      <c r="JSB223" s="59"/>
      <c r="JSC223" s="59"/>
      <c r="JSD223" s="59"/>
      <c r="JSE223" s="59"/>
      <c r="JSF223" s="59"/>
      <c r="JSG223" s="59"/>
      <c r="JSH223" s="59"/>
      <c r="JSI223" s="59"/>
      <c r="JSJ223" s="59"/>
      <c r="JSK223" s="59"/>
      <c r="JSL223" s="59"/>
      <c r="JSM223" s="59"/>
      <c r="JSN223" s="59"/>
      <c r="JSO223" s="59"/>
      <c r="JSP223" s="59"/>
      <c r="JSQ223" s="59"/>
      <c r="JSR223" s="59"/>
      <c r="JSS223" s="59"/>
      <c r="JST223" s="59"/>
      <c r="JSU223" s="59"/>
      <c r="JSV223" s="59"/>
      <c r="JSW223" s="59"/>
      <c r="JSX223" s="59"/>
      <c r="JSY223" s="59"/>
      <c r="JSZ223" s="59"/>
      <c r="JTA223" s="59"/>
      <c r="JTB223" s="59"/>
      <c r="JTC223" s="59"/>
      <c r="JTD223" s="59"/>
      <c r="JTE223" s="59"/>
      <c r="JTF223" s="59"/>
      <c r="JTG223" s="59"/>
      <c r="JTH223" s="59"/>
      <c r="JTI223" s="59"/>
      <c r="JTJ223" s="59"/>
      <c r="JTK223" s="59"/>
      <c r="JTL223" s="59"/>
      <c r="JTM223" s="59"/>
      <c r="JTN223" s="59"/>
      <c r="JTO223" s="59"/>
      <c r="JTP223" s="59"/>
      <c r="JTQ223" s="59"/>
      <c r="JTR223" s="59"/>
      <c r="JTS223" s="59"/>
      <c r="JTT223" s="59"/>
      <c r="JTU223" s="59"/>
      <c r="JTV223" s="59"/>
      <c r="JTW223" s="59"/>
      <c r="JTX223" s="59"/>
      <c r="JTY223" s="59"/>
      <c r="JTZ223" s="59"/>
      <c r="JUA223" s="59"/>
      <c r="JUB223" s="59"/>
      <c r="JUC223" s="59"/>
      <c r="JUD223" s="59"/>
      <c r="JUE223" s="59"/>
      <c r="JUF223" s="59"/>
      <c r="JUG223" s="59"/>
      <c r="JUH223" s="59"/>
      <c r="JUI223" s="59"/>
      <c r="JUJ223" s="59"/>
      <c r="JUK223" s="59"/>
      <c r="JUL223" s="59"/>
      <c r="JUM223" s="59"/>
      <c r="JUN223" s="59"/>
      <c r="JUO223" s="59"/>
      <c r="JUP223" s="59"/>
      <c r="JUQ223" s="59"/>
      <c r="JUR223" s="59"/>
      <c r="JUS223" s="59"/>
      <c r="JUT223" s="59"/>
      <c r="JUU223" s="59"/>
      <c r="JUV223" s="59"/>
      <c r="JUW223" s="59"/>
      <c r="JUX223" s="59"/>
      <c r="JUY223" s="59"/>
      <c r="JUZ223" s="59"/>
      <c r="JVA223" s="59"/>
      <c r="JVB223" s="59"/>
      <c r="JVC223" s="59"/>
      <c r="JVD223" s="59"/>
      <c r="JVE223" s="59"/>
      <c r="JVF223" s="59"/>
      <c r="JVG223" s="59"/>
      <c r="JVH223" s="59"/>
      <c r="JVI223" s="59"/>
      <c r="JVJ223" s="59"/>
      <c r="JVK223" s="59"/>
      <c r="JVL223" s="59"/>
      <c r="JVM223" s="59"/>
      <c r="JVN223" s="59"/>
      <c r="JVO223" s="59"/>
      <c r="JVP223" s="59"/>
      <c r="JVQ223" s="59"/>
      <c r="JVR223" s="59"/>
      <c r="JVS223" s="59"/>
      <c r="JVT223" s="59"/>
      <c r="JVU223" s="59"/>
      <c r="JVV223" s="59"/>
      <c r="JVW223" s="59"/>
      <c r="JVX223" s="59"/>
      <c r="JVY223" s="59"/>
      <c r="JVZ223" s="59"/>
      <c r="JWA223" s="59"/>
      <c r="JWB223" s="59"/>
      <c r="JWC223" s="59"/>
      <c r="JWD223" s="59"/>
      <c r="JWE223" s="59"/>
      <c r="JWF223" s="59"/>
      <c r="JWG223" s="59"/>
      <c r="JWH223" s="59"/>
      <c r="JWI223" s="59"/>
      <c r="JWJ223" s="59"/>
      <c r="JWK223" s="59"/>
      <c r="JWL223" s="59"/>
      <c r="JWM223" s="59"/>
      <c r="JWN223" s="59"/>
      <c r="JWO223" s="59"/>
      <c r="JWP223" s="59"/>
      <c r="JWQ223" s="59"/>
      <c r="JWR223" s="59"/>
      <c r="JWS223" s="59"/>
      <c r="JWT223" s="59"/>
      <c r="JWU223" s="59"/>
      <c r="JWV223" s="59"/>
      <c r="JWW223" s="59"/>
      <c r="JWX223" s="59"/>
      <c r="JWY223" s="59"/>
      <c r="JWZ223" s="59"/>
      <c r="JXA223" s="59"/>
      <c r="JXB223" s="59"/>
      <c r="JXC223" s="59"/>
      <c r="JXD223" s="59"/>
      <c r="JXE223" s="59"/>
      <c r="JXF223" s="59"/>
      <c r="JXG223" s="59"/>
      <c r="JXH223" s="59"/>
      <c r="JXI223" s="59"/>
      <c r="JXJ223" s="59"/>
      <c r="JXK223" s="59"/>
      <c r="JXL223" s="59"/>
      <c r="JXM223" s="59"/>
      <c r="JXN223" s="59"/>
      <c r="JXO223" s="59"/>
      <c r="JXP223" s="59"/>
      <c r="JXQ223" s="59"/>
      <c r="JXR223" s="59"/>
      <c r="JXS223" s="59"/>
      <c r="JXT223" s="59"/>
      <c r="JXU223" s="59"/>
      <c r="JXV223" s="59"/>
      <c r="JXW223" s="59"/>
      <c r="JXX223" s="59"/>
      <c r="JXY223" s="59"/>
      <c r="JXZ223" s="59"/>
      <c r="JYA223" s="59"/>
      <c r="JYB223" s="59"/>
      <c r="JYC223" s="59"/>
      <c r="JYD223" s="59"/>
      <c r="JYE223" s="59"/>
      <c r="JYF223" s="59"/>
      <c r="JYG223" s="59"/>
      <c r="JYH223" s="59"/>
      <c r="JYI223" s="59"/>
      <c r="JYJ223" s="59"/>
      <c r="JYK223" s="59"/>
      <c r="JYL223" s="59"/>
      <c r="JYM223" s="59"/>
      <c r="JYN223" s="59"/>
      <c r="JYO223" s="59"/>
      <c r="JYP223" s="59"/>
      <c r="JYQ223" s="59"/>
      <c r="JYR223" s="59"/>
      <c r="JYS223" s="59"/>
      <c r="JYT223" s="59"/>
      <c r="JYU223" s="59"/>
      <c r="JYV223" s="59"/>
      <c r="JYW223" s="59"/>
      <c r="JYX223" s="59"/>
      <c r="JYY223" s="59"/>
      <c r="JYZ223" s="59"/>
      <c r="JZA223" s="59"/>
      <c r="JZB223" s="59"/>
      <c r="JZC223" s="59"/>
      <c r="JZD223" s="59"/>
      <c r="JZE223" s="59"/>
      <c r="JZF223" s="59"/>
      <c r="JZG223" s="59"/>
      <c r="JZH223" s="59"/>
      <c r="JZI223" s="59"/>
      <c r="JZJ223" s="59"/>
      <c r="JZK223" s="59"/>
      <c r="JZL223" s="59"/>
      <c r="JZM223" s="59"/>
      <c r="JZN223" s="59"/>
      <c r="JZO223" s="59"/>
      <c r="JZP223" s="59"/>
      <c r="JZQ223" s="59"/>
      <c r="JZR223" s="59"/>
      <c r="JZS223" s="59"/>
      <c r="JZT223" s="59"/>
      <c r="JZU223" s="59"/>
      <c r="JZV223" s="59"/>
      <c r="JZW223" s="59"/>
      <c r="JZX223" s="59"/>
      <c r="JZY223" s="59"/>
      <c r="JZZ223" s="59"/>
      <c r="KAA223" s="59"/>
      <c r="KAB223" s="59"/>
      <c r="KAC223" s="59"/>
      <c r="KAD223" s="59"/>
      <c r="KAE223" s="59"/>
      <c r="KAF223" s="59"/>
      <c r="KAG223" s="59"/>
      <c r="KAH223" s="59"/>
      <c r="KAI223" s="59"/>
      <c r="KAJ223" s="59"/>
      <c r="KAK223" s="59"/>
      <c r="KAL223" s="59"/>
      <c r="KAM223" s="59"/>
      <c r="KAN223" s="59"/>
      <c r="KAO223" s="59"/>
      <c r="KAP223" s="59"/>
      <c r="KAQ223" s="59"/>
      <c r="KAR223" s="59"/>
      <c r="KAS223" s="59"/>
      <c r="KAT223" s="59"/>
      <c r="KAU223" s="59"/>
      <c r="KAV223" s="59"/>
      <c r="KAW223" s="59"/>
      <c r="KAX223" s="59"/>
      <c r="KAY223" s="59"/>
      <c r="KAZ223" s="59"/>
      <c r="KBA223" s="59"/>
      <c r="KBB223" s="59"/>
      <c r="KBC223" s="59"/>
      <c r="KBD223" s="59"/>
      <c r="KBE223" s="59"/>
      <c r="KBF223" s="59"/>
      <c r="KBG223" s="59"/>
      <c r="KBH223" s="59"/>
      <c r="KBI223" s="59"/>
      <c r="KBJ223" s="59"/>
      <c r="KBK223" s="59"/>
      <c r="KBL223" s="59"/>
      <c r="KBM223" s="59"/>
      <c r="KBN223" s="59"/>
      <c r="KBO223" s="59"/>
      <c r="KBP223" s="59"/>
      <c r="KBQ223" s="59"/>
      <c r="KBR223" s="59"/>
      <c r="KBS223" s="59"/>
      <c r="KBT223" s="59"/>
      <c r="KBU223" s="59"/>
      <c r="KBV223" s="59"/>
      <c r="KBW223" s="59"/>
      <c r="KBX223" s="59"/>
      <c r="KBY223" s="59"/>
      <c r="KBZ223" s="59"/>
      <c r="KCA223" s="59"/>
      <c r="KCB223" s="59"/>
      <c r="KCC223" s="59"/>
      <c r="KCD223" s="59"/>
      <c r="KCE223" s="59"/>
      <c r="KCF223" s="59"/>
      <c r="KCG223" s="59"/>
      <c r="KCH223" s="59"/>
      <c r="KCI223" s="59"/>
      <c r="KCJ223" s="59"/>
      <c r="KCK223" s="59"/>
      <c r="KCL223" s="59"/>
      <c r="KCM223" s="59"/>
      <c r="KCN223" s="59"/>
      <c r="KCO223" s="59"/>
      <c r="KCP223" s="59"/>
      <c r="KCQ223" s="59"/>
      <c r="KCR223" s="59"/>
      <c r="KCS223" s="59"/>
      <c r="KCT223" s="59"/>
      <c r="KCU223" s="59"/>
      <c r="KCV223" s="59"/>
      <c r="KCW223" s="59"/>
      <c r="KCX223" s="59"/>
      <c r="KCY223" s="59"/>
      <c r="KCZ223" s="59"/>
      <c r="KDA223" s="59"/>
      <c r="KDB223" s="59"/>
      <c r="KDC223" s="59"/>
      <c r="KDD223" s="59"/>
      <c r="KDE223" s="59"/>
      <c r="KDF223" s="59"/>
      <c r="KDG223" s="59"/>
      <c r="KDH223" s="59"/>
      <c r="KDI223" s="59"/>
      <c r="KDJ223" s="59"/>
      <c r="KDK223" s="59"/>
      <c r="KDL223" s="59"/>
      <c r="KDM223" s="59"/>
      <c r="KDN223" s="59"/>
      <c r="KDO223" s="59"/>
      <c r="KDP223" s="59"/>
      <c r="KDQ223" s="59"/>
      <c r="KDR223" s="59"/>
      <c r="KDS223" s="59"/>
      <c r="KDT223" s="59"/>
      <c r="KDU223" s="59"/>
      <c r="KDV223" s="59"/>
      <c r="KDW223" s="59"/>
      <c r="KDX223" s="59"/>
      <c r="KDY223" s="59"/>
      <c r="KDZ223" s="59"/>
      <c r="KEA223" s="59"/>
      <c r="KEB223" s="59"/>
      <c r="KEC223" s="59"/>
      <c r="KED223" s="59"/>
      <c r="KEE223" s="59"/>
      <c r="KEF223" s="59"/>
      <c r="KEG223" s="59"/>
      <c r="KEH223" s="59"/>
      <c r="KEI223" s="59"/>
      <c r="KEJ223" s="59"/>
      <c r="KEK223" s="59"/>
      <c r="KEL223" s="59"/>
      <c r="KEM223" s="59"/>
      <c r="KEN223" s="59"/>
      <c r="KEO223" s="59"/>
      <c r="KEP223" s="59"/>
      <c r="KEQ223" s="59"/>
      <c r="KER223" s="59"/>
      <c r="KES223" s="59"/>
      <c r="KET223" s="59"/>
      <c r="KEU223" s="59"/>
      <c r="KEV223" s="59"/>
      <c r="KEW223" s="59"/>
      <c r="KEX223" s="59"/>
      <c r="KEY223" s="59"/>
      <c r="KEZ223" s="59"/>
      <c r="KFA223" s="59"/>
      <c r="KFB223" s="59"/>
      <c r="KFC223" s="59"/>
      <c r="KFD223" s="59"/>
      <c r="KFE223" s="59"/>
      <c r="KFF223" s="59"/>
      <c r="KFG223" s="59"/>
      <c r="KFH223" s="59"/>
      <c r="KFI223" s="59"/>
      <c r="KFJ223" s="59"/>
      <c r="KFK223" s="59"/>
      <c r="KFL223" s="59"/>
      <c r="KFM223" s="59"/>
      <c r="KFN223" s="59"/>
      <c r="KFO223" s="59"/>
      <c r="KFP223" s="59"/>
      <c r="KFQ223" s="59"/>
      <c r="KFR223" s="59"/>
      <c r="KFS223" s="59"/>
      <c r="KFT223" s="59"/>
      <c r="KFU223" s="59"/>
      <c r="KFV223" s="59"/>
      <c r="KFW223" s="59"/>
      <c r="KFX223" s="59"/>
      <c r="KFY223" s="59"/>
      <c r="KFZ223" s="59"/>
      <c r="KGA223" s="59"/>
      <c r="KGB223" s="59"/>
      <c r="KGC223" s="59"/>
      <c r="KGD223" s="59"/>
      <c r="KGE223" s="59"/>
      <c r="KGF223" s="59"/>
      <c r="KGG223" s="59"/>
      <c r="KGH223" s="59"/>
      <c r="KGI223" s="59"/>
      <c r="KGJ223" s="59"/>
      <c r="KGK223" s="59"/>
      <c r="KGL223" s="59"/>
      <c r="KGM223" s="59"/>
      <c r="KGN223" s="59"/>
      <c r="KGO223" s="59"/>
      <c r="KGP223" s="59"/>
      <c r="KGQ223" s="59"/>
      <c r="KGR223" s="59"/>
      <c r="KGS223" s="59"/>
      <c r="KGT223" s="59"/>
      <c r="KGU223" s="59"/>
      <c r="KGV223" s="59"/>
      <c r="KGW223" s="59"/>
      <c r="KGX223" s="59"/>
      <c r="KGY223" s="59"/>
      <c r="KGZ223" s="59"/>
      <c r="KHA223" s="59"/>
      <c r="KHB223" s="59"/>
      <c r="KHC223" s="59"/>
      <c r="KHD223" s="59"/>
      <c r="KHE223" s="59"/>
      <c r="KHF223" s="59"/>
      <c r="KHG223" s="59"/>
      <c r="KHH223" s="59"/>
      <c r="KHI223" s="59"/>
      <c r="KHJ223" s="59"/>
      <c r="KHK223" s="59"/>
      <c r="KHL223" s="59"/>
      <c r="KHM223" s="59"/>
      <c r="KHN223" s="59"/>
      <c r="KHO223" s="59"/>
      <c r="KHP223" s="59"/>
      <c r="KHQ223" s="59"/>
      <c r="KHR223" s="59"/>
      <c r="KHS223" s="59"/>
      <c r="KHT223" s="59"/>
      <c r="KHU223" s="59"/>
      <c r="KHV223" s="59"/>
      <c r="KHW223" s="59"/>
      <c r="KHX223" s="59"/>
      <c r="KHY223" s="59"/>
      <c r="KHZ223" s="59"/>
      <c r="KIA223" s="59"/>
      <c r="KIB223" s="59"/>
      <c r="KIC223" s="59"/>
      <c r="KID223" s="59"/>
      <c r="KIE223" s="59"/>
      <c r="KIF223" s="59"/>
      <c r="KIG223" s="59"/>
      <c r="KIH223" s="59"/>
      <c r="KII223" s="59"/>
      <c r="KIJ223" s="59"/>
      <c r="KIK223" s="59"/>
      <c r="KIL223" s="59"/>
      <c r="KIM223" s="59"/>
      <c r="KIN223" s="59"/>
      <c r="KIO223" s="59"/>
      <c r="KIP223" s="59"/>
      <c r="KIQ223" s="59"/>
      <c r="KIR223" s="59"/>
      <c r="KIS223" s="59"/>
      <c r="KIT223" s="59"/>
      <c r="KIU223" s="59"/>
      <c r="KIV223" s="59"/>
      <c r="KIW223" s="59"/>
      <c r="KIX223" s="59"/>
      <c r="KIY223" s="59"/>
      <c r="KIZ223" s="59"/>
      <c r="KJA223" s="59"/>
      <c r="KJB223" s="59"/>
      <c r="KJC223" s="59"/>
      <c r="KJD223" s="59"/>
      <c r="KJE223" s="59"/>
      <c r="KJF223" s="59"/>
      <c r="KJG223" s="59"/>
      <c r="KJH223" s="59"/>
      <c r="KJI223" s="59"/>
      <c r="KJJ223" s="59"/>
      <c r="KJK223" s="59"/>
      <c r="KJL223" s="59"/>
      <c r="KJM223" s="59"/>
      <c r="KJN223" s="59"/>
      <c r="KJO223" s="59"/>
      <c r="KJP223" s="59"/>
      <c r="KJQ223" s="59"/>
      <c r="KJR223" s="59"/>
      <c r="KJS223" s="59"/>
      <c r="KJT223" s="59"/>
      <c r="KJU223" s="59"/>
      <c r="KJV223" s="59"/>
      <c r="KJW223" s="59"/>
      <c r="KJX223" s="59"/>
      <c r="KJY223" s="59"/>
      <c r="KJZ223" s="59"/>
      <c r="KKA223" s="59"/>
      <c r="KKB223" s="59"/>
      <c r="KKC223" s="59"/>
      <c r="KKD223" s="59"/>
      <c r="KKE223" s="59"/>
      <c r="KKF223" s="59"/>
      <c r="KKG223" s="59"/>
      <c r="KKH223" s="59"/>
      <c r="KKI223" s="59"/>
      <c r="KKJ223" s="59"/>
      <c r="KKK223" s="59"/>
      <c r="KKL223" s="59"/>
      <c r="KKM223" s="59"/>
      <c r="KKN223" s="59"/>
      <c r="KKO223" s="59"/>
      <c r="KKP223" s="59"/>
      <c r="KKQ223" s="59"/>
      <c r="KKR223" s="59"/>
      <c r="KKS223" s="59"/>
      <c r="KKT223" s="59"/>
      <c r="KKU223" s="59"/>
      <c r="KKV223" s="59"/>
      <c r="KKW223" s="59"/>
      <c r="KKX223" s="59"/>
      <c r="KKY223" s="59"/>
      <c r="KKZ223" s="59"/>
      <c r="KLA223" s="59"/>
      <c r="KLB223" s="59"/>
      <c r="KLC223" s="59"/>
      <c r="KLD223" s="59"/>
      <c r="KLE223" s="59"/>
      <c r="KLF223" s="59"/>
      <c r="KLG223" s="59"/>
      <c r="KLH223" s="59"/>
      <c r="KLI223" s="59"/>
      <c r="KLJ223" s="59"/>
      <c r="KLK223" s="59"/>
      <c r="KLL223" s="59"/>
      <c r="KLM223" s="59"/>
      <c r="KLN223" s="59"/>
      <c r="KLO223" s="59"/>
      <c r="KLP223" s="59"/>
      <c r="KLQ223" s="59"/>
      <c r="KLR223" s="59"/>
      <c r="KLS223" s="59"/>
      <c r="KLT223" s="59"/>
      <c r="KLU223" s="59"/>
      <c r="KLV223" s="59"/>
      <c r="KLW223" s="59"/>
      <c r="KLX223" s="59"/>
      <c r="KLY223" s="59"/>
      <c r="KLZ223" s="59"/>
      <c r="KMA223" s="59"/>
      <c r="KMB223" s="59"/>
      <c r="KMC223" s="59"/>
      <c r="KMD223" s="59"/>
      <c r="KME223" s="59"/>
      <c r="KMF223" s="59"/>
      <c r="KMG223" s="59"/>
      <c r="KMH223" s="59"/>
      <c r="KMI223" s="59"/>
      <c r="KMJ223" s="59"/>
      <c r="KMK223" s="59"/>
      <c r="KML223" s="59"/>
      <c r="KMM223" s="59"/>
      <c r="KMN223" s="59"/>
      <c r="KMO223" s="59"/>
      <c r="KMP223" s="59"/>
      <c r="KMQ223" s="59"/>
      <c r="KMR223" s="59"/>
      <c r="KMS223" s="59"/>
      <c r="KMT223" s="59"/>
      <c r="KMU223" s="59"/>
      <c r="KMV223" s="59"/>
      <c r="KMW223" s="59"/>
      <c r="KMX223" s="59"/>
      <c r="KMY223" s="59"/>
      <c r="KMZ223" s="59"/>
      <c r="KNA223" s="59"/>
      <c r="KNB223" s="59"/>
      <c r="KNC223" s="59"/>
      <c r="KND223" s="59"/>
      <c r="KNE223" s="59"/>
      <c r="KNF223" s="59"/>
      <c r="KNG223" s="59"/>
      <c r="KNH223" s="59"/>
      <c r="KNI223" s="59"/>
      <c r="KNJ223" s="59"/>
      <c r="KNK223" s="59"/>
      <c r="KNL223" s="59"/>
      <c r="KNM223" s="59"/>
      <c r="KNN223" s="59"/>
      <c r="KNO223" s="59"/>
      <c r="KNP223" s="59"/>
      <c r="KNQ223" s="59"/>
      <c r="KNR223" s="59"/>
      <c r="KNS223" s="59"/>
      <c r="KNT223" s="59"/>
      <c r="KNU223" s="59"/>
      <c r="KNV223" s="59"/>
      <c r="KNW223" s="59"/>
      <c r="KNX223" s="59"/>
      <c r="KNY223" s="59"/>
      <c r="KNZ223" s="59"/>
      <c r="KOA223" s="59"/>
      <c r="KOB223" s="59"/>
      <c r="KOC223" s="59"/>
      <c r="KOD223" s="59"/>
      <c r="KOE223" s="59"/>
      <c r="KOF223" s="59"/>
      <c r="KOG223" s="59"/>
      <c r="KOH223" s="59"/>
      <c r="KOI223" s="59"/>
      <c r="KOJ223" s="59"/>
      <c r="KOK223" s="59"/>
      <c r="KOL223" s="59"/>
      <c r="KOM223" s="59"/>
      <c r="KON223" s="59"/>
      <c r="KOO223" s="59"/>
      <c r="KOP223" s="59"/>
      <c r="KOQ223" s="59"/>
      <c r="KOR223" s="59"/>
      <c r="KOS223" s="59"/>
      <c r="KOT223" s="59"/>
      <c r="KOU223" s="59"/>
      <c r="KOV223" s="59"/>
      <c r="KOW223" s="59"/>
      <c r="KOX223" s="59"/>
      <c r="KOY223" s="59"/>
      <c r="KOZ223" s="59"/>
      <c r="KPA223" s="59"/>
      <c r="KPB223" s="59"/>
      <c r="KPC223" s="59"/>
      <c r="KPD223" s="59"/>
      <c r="KPE223" s="59"/>
      <c r="KPF223" s="59"/>
      <c r="KPG223" s="59"/>
      <c r="KPH223" s="59"/>
      <c r="KPI223" s="59"/>
      <c r="KPJ223" s="59"/>
      <c r="KPK223" s="59"/>
      <c r="KPL223" s="59"/>
      <c r="KPM223" s="59"/>
      <c r="KPN223" s="59"/>
      <c r="KPO223" s="59"/>
      <c r="KPP223" s="59"/>
      <c r="KPQ223" s="59"/>
      <c r="KPR223" s="59"/>
      <c r="KPS223" s="59"/>
      <c r="KPT223" s="59"/>
      <c r="KPU223" s="59"/>
      <c r="KPV223" s="59"/>
      <c r="KPW223" s="59"/>
      <c r="KPX223" s="59"/>
      <c r="KPY223" s="59"/>
      <c r="KPZ223" s="59"/>
      <c r="KQA223" s="59"/>
      <c r="KQB223" s="59"/>
      <c r="KQC223" s="59"/>
      <c r="KQD223" s="59"/>
      <c r="KQE223" s="59"/>
      <c r="KQF223" s="59"/>
      <c r="KQG223" s="59"/>
      <c r="KQH223" s="59"/>
      <c r="KQI223" s="59"/>
      <c r="KQJ223" s="59"/>
      <c r="KQK223" s="59"/>
      <c r="KQL223" s="59"/>
      <c r="KQM223" s="59"/>
      <c r="KQN223" s="59"/>
      <c r="KQO223" s="59"/>
      <c r="KQP223" s="59"/>
      <c r="KQQ223" s="59"/>
      <c r="KQR223" s="59"/>
      <c r="KQS223" s="59"/>
      <c r="KQT223" s="59"/>
      <c r="KQU223" s="59"/>
      <c r="KQV223" s="59"/>
      <c r="KQW223" s="59"/>
      <c r="KQX223" s="59"/>
      <c r="KQY223" s="59"/>
      <c r="KQZ223" s="59"/>
      <c r="KRA223" s="59"/>
      <c r="KRB223" s="59"/>
      <c r="KRC223" s="59"/>
      <c r="KRD223" s="59"/>
      <c r="KRE223" s="59"/>
      <c r="KRF223" s="59"/>
      <c r="KRG223" s="59"/>
      <c r="KRH223" s="59"/>
      <c r="KRI223" s="59"/>
      <c r="KRJ223" s="59"/>
      <c r="KRK223" s="59"/>
      <c r="KRL223" s="59"/>
      <c r="KRM223" s="59"/>
      <c r="KRN223" s="59"/>
      <c r="KRO223" s="59"/>
      <c r="KRP223" s="59"/>
      <c r="KRQ223" s="59"/>
      <c r="KRR223" s="59"/>
      <c r="KRS223" s="59"/>
      <c r="KRT223" s="59"/>
      <c r="KRU223" s="59"/>
      <c r="KRV223" s="59"/>
      <c r="KRW223" s="59"/>
      <c r="KRX223" s="59"/>
      <c r="KRY223" s="59"/>
      <c r="KRZ223" s="59"/>
      <c r="KSA223" s="59"/>
      <c r="KSB223" s="59"/>
      <c r="KSC223" s="59"/>
      <c r="KSD223" s="59"/>
      <c r="KSE223" s="59"/>
      <c r="KSF223" s="59"/>
      <c r="KSG223" s="59"/>
      <c r="KSH223" s="59"/>
      <c r="KSI223" s="59"/>
      <c r="KSJ223" s="59"/>
      <c r="KSK223" s="59"/>
      <c r="KSL223" s="59"/>
      <c r="KSM223" s="59"/>
      <c r="KSN223" s="59"/>
      <c r="KSO223" s="59"/>
      <c r="KSP223" s="59"/>
      <c r="KSQ223" s="59"/>
      <c r="KSR223" s="59"/>
      <c r="KSS223" s="59"/>
      <c r="KST223" s="59"/>
      <c r="KSU223" s="59"/>
      <c r="KSV223" s="59"/>
      <c r="KSW223" s="59"/>
      <c r="KSX223" s="59"/>
      <c r="KSY223" s="59"/>
      <c r="KSZ223" s="59"/>
      <c r="KTA223" s="59"/>
      <c r="KTB223" s="59"/>
      <c r="KTC223" s="59"/>
      <c r="KTD223" s="59"/>
      <c r="KTE223" s="59"/>
      <c r="KTF223" s="59"/>
      <c r="KTG223" s="59"/>
      <c r="KTH223" s="59"/>
      <c r="KTI223" s="59"/>
      <c r="KTJ223" s="59"/>
      <c r="KTK223" s="59"/>
      <c r="KTL223" s="59"/>
      <c r="KTM223" s="59"/>
      <c r="KTN223" s="59"/>
      <c r="KTO223" s="59"/>
      <c r="KTP223" s="59"/>
      <c r="KTQ223" s="59"/>
      <c r="KTR223" s="59"/>
      <c r="KTS223" s="59"/>
      <c r="KTT223" s="59"/>
      <c r="KTU223" s="59"/>
      <c r="KTV223" s="59"/>
      <c r="KTW223" s="59"/>
      <c r="KTX223" s="59"/>
      <c r="KTY223" s="59"/>
      <c r="KTZ223" s="59"/>
      <c r="KUA223" s="59"/>
      <c r="KUB223" s="59"/>
      <c r="KUC223" s="59"/>
      <c r="KUD223" s="59"/>
      <c r="KUE223" s="59"/>
      <c r="KUF223" s="59"/>
      <c r="KUG223" s="59"/>
      <c r="KUH223" s="59"/>
      <c r="KUI223" s="59"/>
      <c r="KUJ223" s="59"/>
      <c r="KUK223" s="59"/>
      <c r="KUL223" s="59"/>
      <c r="KUM223" s="59"/>
      <c r="KUN223" s="59"/>
      <c r="KUO223" s="59"/>
      <c r="KUP223" s="59"/>
      <c r="KUQ223" s="59"/>
      <c r="KUR223" s="59"/>
      <c r="KUS223" s="59"/>
      <c r="KUT223" s="59"/>
      <c r="KUU223" s="59"/>
      <c r="KUV223" s="59"/>
      <c r="KUW223" s="59"/>
      <c r="KUX223" s="59"/>
      <c r="KUY223" s="59"/>
      <c r="KUZ223" s="59"/>
      <c r="KVA223" s="59"/>
      <c r="KVB223" s="59"/>
      <c r="KVC223" s="59"/>
      <c r="KVD223" s="59"/>
      <c r="KVE223" s="59"/>
      <c r="KVF223" s="59"/>
      <c r="KVG223" s="59"/>
      <c r="KVH223" s="59"/>
      <c r="KVI223" s="59"/>
      <c r="KVJ223" s="59"/>
      <c r="KVK223" s="59"/>
      <c r="KVL223" s="59"/>
      <c r="KVM223" s="59"/>
      <c r="KVN223" s="59"/>
      <c r="KVO223" s="59"/>
      <c r="KVP223" s="59"/>
      <c r="KVQ223" s="59"/>
      <c r="KVR223" s="59"/>
      <c r="KVS223" s="59"/>
      <c r="KVT223" s="59"/>
      <c r="KVU223" s="59"/>
      <c r="KVV223" s="59"/>
      <c r="KVW223" s="59"/>
      <c r="KVX223" s="59"/>
      <c r="KVY223" s="59"/>
      <c r="KVZ223" s="59"/>
      <c r="KWA223" s="59"/>
      <c r="KWB223" s="59"/>
      <c r="KWC223" s="59"/>
      <c r="KWD223" s="59"/>
      <c r="KWE223" s="59"/>
      <c r="KWF223" s="59"/>
      <c r="KWG223" s="59"/>
      <c r="KWH223" s="59"/>
      <c r="KWI223" s="59"/>
      <c r="KWJ223" s="59"/>
      <c r="KWK223" s="59"/>
      <c r="KWL223" s="59"/>
      <c r="KWM223" s="59"/>
      <c r="KWN223" s="59"/>
      <c r="KWO223" s="59"/>
      <c r="KWP223" s="59"/>
      <c r="KWQ223" s="59"/>
      <c r="KWR223" s="59"/>
      <c r="KWS223" s="59"/>
      <c r="KWT223" s="59"/>
      <c r="KWU223" s="59"/>
      <c r="KWV223" s="59"/>
      <c r="KWW223" s="59"/>
      <c r="KWX223" s="59"/>
      <c r="KWY223" s="59"/>
      <c r="KWZ223" s="59"/>
      <c r="KXA223" s="59"/>
      <c r="KXB223" s="59"/>
      <c r="KXC223" s="59"/>
      <c r="KXD223" s="59"/>
      <c r="KXE223" s="59"/>
      <c r="KXF223" s="59"/>
      <c r="KXG223" s="59"/>
      <c r="KXH223" s="59"/>
      <c r="KXI223" s="59"/>
      <c r="KXJ223" s="59"/>
      <c r="KXK223" s="59"/>
      <c r="KXL223" s="59"/>
      <c r="KXM223" s="59"/>
      <c r="KXN223" s="59"/>
      <c r="KXO223" s="59"/>
      <c r="KXP223" s="59"/>
      <c r="KXQ223" s="59"/>
      <c r="KXR223" s="59"/>
      <c r="KXS223" s="59"/>
      <c r="KXT223" s="59"/>
      <c r="KXU223" s="59"/>
      <c r="KXV223" s="59"/>
      <c r="KXW223" s="59"/>
      <c r="KXX223" s="59"/>
      <c r="KXY223" s="59"/>
      <c r="KXZ223" s="59"/>
      <c r="KYA223" s="59"/>
      <c r="KYB223" s="59"/>
      <c r="KYC223" s="59"/>
      <c r="KYD223" s="59"/>
      <c r="KYE223" s="59"/>
      <c r="KYF223" s="59"/>
      <c r="KYG223" s="59"/>
      <c r="KYH223" s="59"/>
      <c r="KYI223" s="59"/>
      <c r="KYJ223" s="59"/>
      <c r="KYK223" s="59"/>
      <c r="KYL223" s="59"/>
      <c r="KYM223" s="59"/>
      <c r="KYN223" s="59"/>
      <c r="KYO223" s="59"/>
      <c r="KYP223" s="59"/>
      <c r="KYQ223" s="59"/>
      <c r="KYR223" s="59"/>
      <c r="KYS223" s="59"/>
      <c r="KYT223" s="59"/>
      <c r="KYU223" s="59"/>
      <c r="KYV223" s="59"/>
      <c r="KYW223" s="59"/>
      <c r="KYX223" s="59"/>
      <c r="KYY223" s="59"/>
      <c r="KYZ223" s="59"/>
      <c r="KZA223" s="59"/>
      <c r="KZB223" s="59"/>
      <c r="KZC223" s="59"/>
      <c r="KZD223" s="59"/>
      <c r="KZE223" s="59"/>
      <c r="KZF223" s="59"/>
      <c r="KZG223" s="59"/>
      <c r="KZH223" s="59"/>
      <c r="KZI223" s="59"/>
      <c r="KZJ223" s="59"/>
      <c r="KZK223" s="59"/>
      <c r="KZL223" s="59"/>
      <c r="KZM223" s="59"/>
      <c r="KZN223" s="59"/>
      <c r="KZO223" s="59"/>
      <c r="KZP223" s="59"/>
      <c r="KZQ223" s="59"/>
      <c r="KZR223" s="59"/>
      <c r="KZS223" s="59"/>
      <c r="KZT223" s="59"/>
      <c r="KZU223" s="59"/>
      <c r="KZV223" s="59"/>
      <c r="KZW223" s="59"/>
      <c r="KZX223" s="59"/>
      <c r="KZY223" s="59"/>
      <c r="KZZ223" s="59"/>
      <c r="LAA223" s="59"/>
      <c r="LAB223" s="59"/>
      <c r="LAC223" s="59"/>
      <c r="LAD223" s="59"/>
      <c r="LAE223" s="59"/>
      <c r="LAF223" s="59"/>
      <c r="LAG223" s="59"/>
      <c r="LAH223" s="59"/>
      <c r="LAI223" s="59"/>
      <c r="LAJ223" s="59"/>
      <c r="LAK223" s="59"/>
      <c r="LAL223" s="59"/>
      <c r="LAM223" s="59"/>
      <c r="LAN223" s="59"/>
      <c r="LAO223" s="59"/>
      <c r="LAP223" s="59"/>
      <c r="LAQ223" s="59"/>
      <c r="LAR223" s="59"/>
      <c r="LAS223" s="59"/>
      <c r="LAT223" s="59"/>
      <c r="LAU223" s="59"/>
      <c r="LAV223" s="59"/>
      <c r="LAW223" s="59"/>
      <c r="LAX223" s="59"/>
      <c r="LAY223" s="59"/>
      <c r="LAZ223" s="59"/>
      <c r="LBA223" s="59"/>
      <c r="LBB223" s="59"/>
      <c r="LBC223" s="59"/>
      <c r="LBD223" s="59"/>
      <c r="LBE223" s="59"/>
      <c r="LBF223" s="59"/>
      <c r="LBG223" s="59"/>
      <c r="LBH223" s="59"/>
      <c r="LBI223" s="59"/>
      <c r="LBJ223" s="59"/>
      <c r="LBK223" s="59"/>
      <c r="LBL223" s="59"/>
      <c r="LBM223" s="59"/>
      <c r="LBN223" s="59"/>
      <c r="LBO223" s="59"/>
      <c r="LBP223" s="59"/>
      <c r="LBQ223" s="59"/>
      <c r="LBR223" s="59"/>
      <c r="LBS223" s="59"/>
      <c r="LBT223" s="59"/>
      <c r="LBU223" s="59"/>
      <c r="LBV223" s="59"/>
      <c r="LBW223" s="59"/>
      <c r="LBX223" s="59"/>
      <c r="LBY223" s="59"/>
      <c r="LBZ223" s="59"/>
      <c r="LCA223" s="59"/>
      <c r="LCB223" s="59"/>
      <c r="LCC223" s="59"/>
      <c r="LCD223" s="59"/>
      <c r="LCE223" s="59"/>
      <c r="LCF223" s="59"/>
      <c r="LCG223" s="59"/>
      <c r="LCH223" s="59"/>
      <c r="LCI223" s="59"/>
      <c r="LCJ223" s="59"/>
      <c r="LCK223" s="59"/>
      <c r="LCL223" s="59"/>
      <c r="LCM223" s="59"/>
      <c r="LCN223" s="59"/>
      <c r="LCO223" s="59"/>
      <c r="LCP223" s="59"/>
      <c r="LCQ223" s="59"/>
      <c r="LCR223" s="59"/>
      <c r="LCS223" s="59"/>
      <c r="LCT223" s="59"/>
      <c r="LCU223" s="59"/>
      <c r="LCV223" s="59"/>
      <c r="LCW223" s="59"/>
      <c r="LCX223" s="59"/>
      <c r="LCY223" s="59"/>
      <c r="LCZ223" s="59"/>
      <c r="LDA223" s="59"/>
      <c r="LDB223" s="59"/>
      <c r="LDC223" s="59"/>
      <c r="LDD223" s="59"/>
      <c r="LDE223" s="59"/>
      <c r="LDF223" s="59"/>
      <c r="LDG223" s="59"/>
      <c r="LDH223" s="59"/>
      <c r="LDI223" s="59"/>
      <c r="LDJ223" s="59"/>
      <c r="LDK223" s="59"/>
      <c r="LDL223" s="59"/>
      <c r="LDM223" s="59"/>
      <c r="LDN223" s="59"/>
      <c r="LDO223" s="59"/>
      <c r="LDP223" s="59"/>
      <c r="LDQ223" s="59"/>
      <c r="LDR223" s="59"/>
      <c r="LDS223" s="59"/>
      <c r="LDT223" s="59"/>
      <c r="LDU223" s="59"/>
      <c r="LDV223" s="59"/>
      <c r="LDW223" s="59"/>
      <c r="LDX223" s="59"/>
      <c r="LDY223" s="59"/>
      <c r="LDZ223" s="59"/>
      <c r="LEA223" s="59"/>
      <c r="LEB223" s="59"/>
      <c r="LEC223" s="59"/>
      <c r="LED223" s="59"/>
      <c r="LEE223" s="59"/>
      <c r="LEF223" s="59"/>
      <c r="LEG223" s="59"/>
      <c r="LEH223" s="59"/>
      <c r="LEI223" s="59"/>
      <c r="LEJ223" s="59"/>
      <c r="LEK223" s="59"/>
      <c r="LEL223" s="59"/>
      <c r="LEM223" s="59"/>
      <c r="LEN223" s="59"/>
      <c r="LEO223" s="59"/>
      <c r="LEP223" s="59"/>
      <c r="LEQ223" s="59"/>
      <c r="LER223" s="59"/>
      <c r="LES223" s="59"/>
      <c r="LET223" s="59"/>
      <c r="LEU223" s="59"/>
      <c r="LEV223" s="59"/>
      <c r="LEW223" s="59"/>
      <c r="LEX223" s="59"/>
      <c r="LEY223" s="59"/>
      <c r="LEZ223" s="59"/>
      <c r="LFA223" s="59"/>
      <c r="LFB223" s="59"/>
      <c r="LFC223" s="59"/>
      <c r="LFD223" s="59"/>
      <c r="LFE223" s="59"/>
      <c r="LFF223" s="59"/>
      <c r="LFG223" s="59"/>
      <c r="LFH223" s="59"/>
      <c r="LFI223" s="59"/>
      <c r="LFJ223" s="59"/>
      <c r="LFK223" s="59"/>
      <c r="LFL223" s="59"/>
      <c r="LFM223" s="59"/>
      <c r="LFN223" s="59"/>
      <c r="LFO223" s="59"/>
      <c r="LFP223" s="59"/>
      <c r="LFQ223" s="59"/>
      <c r="LFR223" s="59"/>
      <c r="LFS223" s="59"/>
      <c r="LFT223" s="59"/>
      <c r="LFU223" s="59"/>
      <c r="LFV223" s="59"/>
      <c r="LFW223" s="59"/>
      <c r="LFX223" s="59"/>
      <c r="LFY223" s="59"/>
      <c r="LFZ223" s="59"/>
      <c r="LGA223" s="59"/>
      <c r="LGB223" s="59"/>
      <c r="LGC223" s="59"/>
      <c r="LGD223" s="59"/>
      <c r="LGE223" s="59"/>
      <c r="LGF223" s="59"/>
      <c r="LGG223" s="59"/>
      <c r="LGH223" s="59"/>
      <c r="LGI223" s="59"/>
      <c r="LGJ223" s="59"/>
      <c r="LGK223" s="59"/>
      <c r="LGL223" s="59"/>
      <c r="LGM223" s="59"/>
      <c r="LGN223" s="59"/>
      <c r="LGO223" s="59"/>
      <c r="LGP223" s="59"/>
      <c r="LGQ223" s="59"/>
      <c r="LGR223" s="59"/>
      <c r="LGS223" s="59"/>
      <c r="LGT223" s="59"/>
      <c r="LGU223" s="59"/>
      <c r="LGV223" s="59"/>
      <c r="LGW223" s="59"/>
      <c r="LGX223" s="59"/>
      <c r="LGY223" s="59"/>
      <c r="LGZ223" s="59"/>
      <c r="LHA223" s="59"/>
      <c r="LHB223" s="59"/>
      <c r="LHC223" s="59"/>
      <c r="LHD223" s="59"/>
      <c r="LHE223" s="59"/>
      <c r="LHF223" s="59"/>
      <c r="LHG223" s="59"/>
      <c r="LHH223" s="59"/>
      <c r="LHI223" s="59"/>
      <c r="LHJ223" s="59"/>
      <c r="LHK223" s="59"/>
      <c r="LHL223" s="59"/>
      <c r="LHM223" s="59"/>
      <c r="LHN223" s="59"/>
      <c r="LHO223" s="59"/>
      <c r="LHP223" s="59"/>
      <c r="LHQ223" s="59"/>
      <c r="LHR223" s="59"/>
      <c r="LHS223" s="59"/>
      <c r="LHT223" s="59"/>
      <c r="LHU223" s="59"/>
      <c r="LHV223" s="59"/>
      <c r="LHW223" s="59"/>
      <c r="LHX223" s="59"/>
      <c r="LHY223" s="59"/>
      <c r="LHZ223" s="59"/>
      <c r="LIA223" s="59"/>
      <c r="LIB223" s="59"/>
      <c r="LIC223" s="59"/>
      <c r="LID223" s="59"/>
      <c r="LIE223" s="59"/>
      <c r="LIF223" s="59"/>
      <c r="LIG223" s="59"/>
      <c r="LIH223" s="59"/>
      <c r="LII223" s="59"/>
      <c r="LIJ223" s="59"/>
      <c r="LIK223" s="59"/>
      <c r="LIL223" s="59"/>
      <c r="LIM223" s="59"/>
      <c r="LIN223" s="59"/>
      <c r="LIO223" s="59"/>
      <c r="LIP223" s="59"/>
      <c r="LIQ223" s="59"/>
      <c r="LIR223" s="59"/>
      <c r="LIS223" s="59"/>
      <c r="LIT223" s="59"/>
      <c r="LIU223" s="59"/>
      <c r="LIV223" s="59"/>
      <c r="LIW223" s="59"/>
      <c r="LIX223" s="59"/>
      <c r="LIY223" s="59"/>
      <c r="LIZ223" s="59"/>
      <c r="LJA223" s="59"/>
      <c r="LJB223" s="59"/>
      <c r="LJC223" s="59"/>
      <c r="LJD223" s="59"/>
      <c r="LJE223" s="59"/>
      <c r="LJF223" s="59"/>
      <c r="LJG223" s="59"/>
      <c r="LJH223" s="59"/>
      <c r="LJI223" s="59"/>
      <c r="LJJ223" s="59"/>
      <c r="LJK223" s="59"/>
      <c r="LJL223" s="59"/>
      <c r="LJM223" s="59"/>
      <c r="LJN223" s="59"/>
      <c r="LJO223" s="59"/>
      <c r="LJP223" s="59"/>
      <c r="LJQ223" s="59"/>
      <c r="LJR223" s="59"/>
      <c r="LJS223" s="59"/>
      <c r="LJT223" s="59"/>
      <c r="LJU223" s="59"/>
      <c r="LJV223" s="59"/>
      <c r="LJW223" s="59"/>
      <c r="LJX223" s="59"/>
      <c r="LJY223" s="59"/>
      <c r="LJZ223" s="59"/>
      <c r="LKA223" s="59"/>
      <c r="LKB223" s="59"/>
      <c r="LKC223" s="59"/>
      <c r="LKD223" s="59"/>
      <c r="LKE223" s="59"/>
      <c r="LKF223" s="59"/>
      <c r="LKG223" s="59"/>
      <c r="LKH223" s="59"/>
      <c r="LKI223" s="59"/>
      <c r="LKJ223" s="59"/>
      <c r="LKK223" s="59"/>
      <c r="LKL223" s="59"/>
      <c r="LKM223" s="59"/>
      <c r="LKN223" s="59"/>
      <c r="LKO223" s="59"/>
      <c r="LKP223" s="59"/>
      <c r="LKQ223" s="59"/>
      <c r="LKR223" s="59"/>
      <c r="LKS223" s="59"/>
      <c r="LKT223" s="59"/>
      <c r="LKU223" s="59"/>
      <c r="LKV223" s="59"/>
      <c r="LKW223" s="59"/>
      <c r="LKX223" s="59"/>
      <c r="LKY223" s="59"/>
      <c r="LKZ223" s="59"/>
      <c r="LLA223" s="59"/>
      <c r="LLB223" s="59"/>
      <c r="LLC223" s="59"/>
      <c r="LLD223" s="59"/>
      <c r="LLE223" s="59"/>
      <c r="LLF223" s="59"/>
      <c r="LLG223" s="59"/>
      <c r="LLH223" s="59"/>
      <c r="LLI223" s="59"/>
      <c r="LLJ223" s="59"/>
      <c r="LLK223" s="59"/>
      <c r="LLL223" s="59"/>
      <c r="LLM223" s="59"/>
      <c r="LLN223" s="59"/>
      <c r="LLO223" s="59"/>
      <c r="LLP223" s="59"/>
      <c r="LLQ223" s="59"/>
      <c r="LLR223" s="59"/>
      <c r="LLS223" s="59"/>
      <c r="LLT223" s="59"/>
      <c r="LLU223" s="59"/>
      <c r="LLV223" s="59"/>
      <c r="LLW223" s="59"/>
      <c r="LLX223" s="59"/>
      <c r="LLY223" s="59"/>
      <c r="LLZ223" s="59"/>
      <c r="LMA223" s="59"/>
      <c r="LMB223" s="59"/>
      <c r="LMC223" s="59"/>
      <c r="LMD223" s="59"/>
      <c r="LME223" s="59"/>
      <c r="LMF223" s="59"/>
      <c r="LMG223" s="59"/>
      <c r="LMH223" s="59"/>
      <c r="LMI223" s="59"/>
      <c r="LMJ223" s="59"/>
      <c r="LMK223" s="59"/>
      <c r="LML223" s="59"/>
      <c r="LMM223" s="59"/>
      <c r="LMN223" s="59"/>
      <c r="LMO223" s="59"/>
      <c r="LMP223" s="59"/>
      <c r="LMQ223" s="59"/>
      <c r="LMR223" s="59"/>
      <c r="LMS223" s="59"/>
      <c r="LMT223" s="59"/>
      <c r="LMU223" s="59"/>
      <c r="LMV223" s="59"/>
      <c r="LMW223" s="59"/>
      <c r="LMX223" s="59"/>
      <c r="LMY223" s="59"/>
      <c r="LMZ223" s="59"/>
      <c r="LNA223" s="59"/>
      <c r="LNB223" s="59"/>
      <c r="LNC223" s="59"/>
      <c r="LND223" s="59"/>
      <c r="LNE223" s="59"/>
      <c r="LNF223" s="59"/>
      <c r="LNG223" s="59"/>
      <c r="LNH223" s="59"/>
      <c r="LNI223" s="59"/>
      <c r="LNJ223" s="59"/>
      <c r="LNK223" s="59"/>
      <c r="LNL223" s="59"/>
      <c r="LNM223" s="59"/>
      <c r="LNN223" s="59"/>
      <c r="LNO223" s="59"/>
      <c r="LNP223" s="59"/>
      <c r="LNQ223" s="59"/>
      <c r="LNR223" s="59"/>
      <c r="LNS223" s="59"/>
      <c r="LNT223" s="59"/>
      <c r="LNU223" s="59"/>
      <c r="LNV223" s="59"/>
      <c r="LNW223" s="59"/>
      <c r="LNX223" s="59"/>
      <c r="LNY223" s="59"/>
      <c r="LNZ223" s="59"/>
      <c r="LOA223" s="59"/>
      <c r="LOB223" s="59"/>
      <c r="LOC223" s="59"/>
      <c r="LOD223" s="59"/>
      <c r="LOE223" s="59"/>
      <c r="LOF223" s="59"/>
      <c r="LOG223" s="59"/>
      <c r="LOH223" s="59"/>
      <c r="LOI223" s="59"/>
      <c r="LOJ223" s="59"/>
      <c r="LOK223" s="59"/>
      <c r="LOL223" s="59"/>
      <c r="LOM223" s="59"/>
      <c r="LON223" s="59"/>
      <c r="LOO223" s="59"/>
      <c r="LOP223" s="59"/>
      <c r="LOQ223" s="59"/>
      <c r="LOR223" s="59"/>
      <c r="LOS223" s="59"/>
      <c r="LOT223" s="59"/>
      <c r="LOU223" s="59"/>
      <c r="LOV223" s="59"/>
      <c r="LOW223" s="59"/>
      <c r="LOX223" s="59"/>
      <c r="LOY223" s="59"/>
      <c r="LOZ223" s="59"/>
      <c r="LPA223" s="59"/>
      <c r="LPB223" s="59"/>
      <c r="LPC223" s="59"/>
      <c r="LPD223" s="59"/>
      <c r="LPE223" s="59"/>
      <c r="LPF223" s="59"/>
      <c r="LPG223" s="59"/>
      <c r="LPH223" s="59"/>
      <c r="LPI223" s="59"/>
      <c r="LPJ223" s="59"/>
      <c r="LPK223" s="59"/>
      <c r="LPL223" s="59"/>
      <c r="LPM223" s="59"/>
      <c r="LPN223" s="59"/>
      <c r="LPO223" s="59"/>
      <c r="LPP223" s="59"/>
      <c r="LPQ223" s="59"/>
      <c r="LPR223" s="59"/>
      <c r="LPS223" s="59"/>
      <c r="LPT223" s="59"/>
      <c r="LPU223" s="59"/>
      <c r="LPV223" s="59"/>
      <c r="LPW223" s="59"/>
      <c r="LPX223" s="59"/>
      <c r="LPY223" s="59"/>
      <c r="LPZ223" s="59"/>
      <c r="LQA223" s="59"/>
      <c r="LQB223" s="59"/>
      <c r="LQC223" s="59"/>
      <c r="LQD223" s="59"/>
      <c r="LQE223" s="59"/>
      <c r="LQF223" s="59"/>
      <c r="LQG223" s="59"/>
      <c r="LQH223" s="59"/>
      <c r="LQI223" s="59"/>
      <c r="LQJ223" s="59"/>
      <c r="LQK223" s="59"/>
      <c r="LQL223" s="59"/>
      <c r="LQM223" s="59"/>
      <c r="LQN223" s="59"/>
      <c r="LQO223" s="59"/>
      <c r="LQP223" s="59"/>
      <c r="LQQ223" s="59"/>
      <c r="LQR223" s="59"/>
      <c r="LQS223" s="59"/>
      <c r="LQT223" s="59"/>
      <c r="LQU223" s="59"/>
      <c r="LQV223" s="59"/>
      <c r="LQW223" s="59"/>
      <c r="LQX223" s="59"/>
      <c r="LQY223" s="59"/>
      <c r="LQZ223" s="59"/>
      <c r="LRA223" s="59"/>
      <c r="LRB223" s="59"/>
      <c r="LRC223" s="59"/>
      <c r="LRD223" s="59"/>
      <c r="LRE223" s="59"/>
      <c r="LRF223" s="59"/>
      <c r="LRG223" s="59"/>
      <c r="LRH223" s="59"/>
      <c r="LRI223" s="59"/>
      <c r="LRJ223" s="59"/>
      <c r="LRK223" s="59"/>
      <c r="LRL223" s="59"/>
      <c r="LRM223" s="59"/>
      <c r="LRN223" s="59"/>
      <c r="LRO223" s="59"/>
      <c r="LRP223" s="59"/>
      <c r="LRQ223" s="59"/>
      <c r="LRR223" s="59"/>
      <c r="LRS223" s="59"/>
      <c r="LRT223" s="59"/>
      <c r="LRU223" s="59"/>
      <c r="LRV223" s="59"/>
      <c r="LRW223" s="59"/>
      <c r="LRX223" s="59"/>
      <c r="LRY223" s="59"/>
      <c r="LRZ223" s="59"/>
      <c r="LSA223" s="59"/>
      <c r="LSB223" s="59"/>
      <c r="LSC223" s="59"/>
      <c r="LSD223" s="59"/>
      <c r="LSE223" s="59"/>
      <c r="LSF223" s="59"/>
      <c r="LSG223" s="59"/>
      <c r="LSH223" s="59"/>
      <c r="LSI223" s="59"/>
      <c r="LSJ223" s="59"/>
      <c r="LSK223" s="59"/>
      <c r="LSL223" s="59"/>
      <c r="LSM223" s="59"/>
      <c r="LSN223" s="59"/>
      <c r="LSO223" s="59"/>
      <c r="LSP223" s="59"/>
      <c r="LSQ223" s="59"/>
      <c r="LSR223" s="59"/>
      <c r="LSS223" s="59"/>
      <c r="LST223" s="59"/>
      <c r="LSU223" s="59"/>
      <c r="LSV223" s="59"/>
      <c r="LSW223" s="59"/>
      <c r="LSX223" s="59"/>
      <c r="LSY223" s="59"/>
      <c r="LSZ223" s="59"/>
      <c r="LTA223" s="59"/>
      <c r="LTB223" s="59"/>
      <c r="LTC223" s="59"/>
      <c r="LTD223" s="59"/>
      <c r="LTE223" s="59"/>
      <c r="LTF223" s="59"/>
      <c r="LTG223" s="59"/>
      <c r="LTH223" s="59"/>
      <c r="LTI223" s="59"/>
      <c r="LTJ223" s="59"/>
      <c r="LTK223" s="59"/>
      <c r="LTL223" s="59"/>
      <c r="LTM223" s="59"/>
      <c r="LTN223" s="59"/>
      <c r="LTO223" s="59"/>
      <c r="LTP223" s="59"/>
      <c r="LTQ223" s="59"/>
      <c r="LTR223" s="59"/>
      <c r="LTS223" s="59"/>
      <c r="LTT223" s="59"/>
      <c r="LTU223" s="59"/>
      <c r="LTV223" s="59"/>
      <c r="LTW223" s="59"/>
      <c r="LTX223" s="59"/>
      <c r="LTY223" s="59"/>
      <c r="LTZ223" s="59"/>
      <c r="LUA223" s="59"/>
      <c r="LUB223" s="59"/>
      <c r="LUC223" s="59"/>
      <c r="LUD223" s="59"/>
      <c r="LUE223" s="59"/>
      <c r="LUF223" s="59"/>
      <c r="LUG223" s="59"/>
      <c r="LUH223" s="59"/>
      <c r="LUI223" s="59"/>
      <c r="LUJ223" s="59"/>
      <c r="LUK223" s="59"/>
      <c r="LUL223" s="59"/>
      <c r="LUM223" s="59"/>
      <c r="LUN223" s="59"/>
      <c r="LUO223" s="59"/>
      <c r="LUP223" s="59"/>
      <c r="LUQ223" s="59"/>
      <c r="LUR223" s="59"/>
      <c r="LUS223" s="59"/>
      <c r="LUT223" s="59"/>
      <c r="LUU223" s="59"/>
      <c r="LUV223" s="59"/>
      <c r="LUW223" s="59"/>
      <c r="LUX223" s="59"/>
      <c r="LUY223" s="59"/>
      <c r="LUZ223" s="59"/>
      <c r="LVA223" s="59"/>
      <c r="LVB223" s="59"/>
      <c r="LVC223" s="59"/>
      <c r="LVD223" s="59"/>
      <c r="LVE223" s="59"/>
      <c r="LVF223" s="59"/>
      <c r="LVG223" s="59"/>
      <c r="LVH223" s="59"/>
      <c r="LVI223" s="59"/>
      <c r="LVJ223" s="59"/>
      <c r="LVK223" s="59"/>
      <c r="LVL223" s="59"/>
      <c r="LVM223" s="59"/>
      <c r="LVN223" s="59"/>
      <c r="LVO223" s="59"/>
      <c r="LVP223" s="59"/>
      <c r="LVQ223" s="59"/>
      <c r="LVR223" s="59"/>
      <c r="LVS223" s="59"/>
      <c r="LVT223" s="59"/>
      <c r="LVU223" s="59"/>
      <c r="LVV223" s="59"/>
      <c r="LVW223" s="59"/>
      <c r="LVX223" s="59"/>
      <c r="LVY223" s="59"/>
      <c r="LVZ223" s="59"/>
      <c r="LWA223" s="59"/>
      <c r="LWB223" s="59"/>
      <c r="LWC223" s="59"/>
      <c r="LWD223" s="59"/>
      <c r="LWE223" s="59"/>
      <c r="LWF223" s="59"/>
      <c r="LWG223" s="59"/>
      <c r="LWH223" s="59"/>
      <c r="LWI223" s="59"/>
      <c r="LWJ223" s="59"/>
      <c r="LWK223" s="59"/>
      <c r="LWL223" s="59"/>
      <c r="LWM223" s="59"/>
      <c r="LWN223" s="59"/>
      <c r="LWO223" s="59"/>
      <c r="LWP223" s="59"/>
      <c r="LWQ223" s="59"/>
      <c r="LWR223" s="59"/>
      <c r="LWS223" s="59"/>
      <c r="LWT223" s="59"/>
      <c r="LWU223" s="59"/>
      <c r="LWV223" s="59"/>
      <c r="LWW223" s="59"/>
      <c r="LWX223" s="59"/>
      <c r="LWY223" s="59"/>
      <c r="LWZ223" s="59"/>
      <c r="LXA223" s="59"/>
      <c r="LXB223" s="59"/>
      <c r="LXC223" s="59"/>
      <c r="LXD223" s="59"/>
      <c r="LXE223" s="59"/>
      <c r="LXF223" s="59"/>
      <c r="LXG223" s="59"/>
      <c r="LXH223" s="59"/>
      <c r="LXI223" s="59"/>
      <c r="LXJ223" s="59"/>
      <c r="LXK223" s="59"/>
      <c r="LXL223" s="59"/>
      <c r="LXM223" s="59"/>
      <c r="LXN223" s="59"/>
      <c r="LXO223" s="59"/>
      <c r="LXP223" s="59"/>
      <c r="LXQ223" s="59"/>
      <c r="LXR223" s="59"/>
      <c r="LXS223" s="59"/>
      <c r="LXT223" s="59"/>
      <c r="LXU223" s="59"/>
      <c r="LXV223" s="59"/>
      <c r="LXW223" s="59"/>
      <c r="LXX223" s="59"/>
      <c r="LXY223" s="59"/>
      <c r="LXZ223" s="59"/>
      <c r="LYA223" s="59"/>
      <c r="LYB223" s="59"/>
      <c r="LYC223" s="59"/>
      <c r="LYD223" s="59"/>
      <c r="LYE223" s="59"/>
      <c r="LYF223" s="59"/>
      <c r="LYG223" s="59"/>
      <c r="LYH223" s="59"/>
      <c r="LYI223" s="59"/>
      <c r="LYJ223" s="59"/>
      <c r="LYK223" s="59"/>
      <c r="LYL223" s="59"/>
      <c r="LYM223" s="59"/>
      <c r="LYN223" s="59"/>
      <c r="LYO223" s="59"/>
      <c r="LYP223" s="59"/>
      <c r="LYQ223" s="59"/>
      <c r="LYR223" s="59"/>
      <c r="LYS223" s="59"/>
      <c r="LYT223" s="59"/>
      <c r="LYU223" s="59"/>
      <c r="LYV223" s="59"/>
      <c r="LYW223" s="59"/>
      <c r="LYX223" s="59"/>
      <c r="LYY223" s="59"/>
      <c r="LYZ223" s="59"/>
      <c r="LZA223" s="59"/>
      <c r="LZB223" s="59"/>
      <c r="LZC223" s="59"/>
      <c r="LZD223" s="59"/>
      <c r="LZE223" s="59"/>
      <c r="LZF223" s="59"/>
      <c r="LZG223" s="59"/>
      <c r="LZH223" s="59"/>
      <c r="LZI223" s="59"/>
      <c r="LZJ223" s="59"/>
      <c r="LZK223" s="59"/>
      <c r="LZL223" s="59"/>
      <c r="LZM223" s="59"/>
      <c r="LZN223" s="59"/>
      <c r="LZO223" s="59"/>
      <c r="LZP223" s="59"/>
      <c r="LZQ223" s="59"/>
      <c r="LZR223" s="59"/>
      <c r="LZS223" s="59"/>
      <c r="LZT223" s="59"/>
      <c r="LZU223" s="59"/>
      <c r="LZV223" s="59"/>
      <c r="LZW223" s="59"/>
      <c r="LZX223" s="59"/>
      <c r="LZY223" s="59"/>
      <c r="LZZ223" s="59"/>
      <c r="MAA223" s="59"/>
      <c r="MAB223" s="59"/>
      <c r="MAC223" s="59"/>
      <c r="MAD223" s="59"/>
      <c r="MAE223" s="59"/>
      <c r="MAF223" s="59"/>
      <c r="MAG223" s="59"/>
      <c r="MAH223" s="59"/>
      <c r="MAI223" s="59"/>
      <c r="MAJ223" s="59"/>
      <c r="MAK223" s="59"/>
      <c r="MAL223" s="59"/>
      <c r="MAM223" s="59"/>
      <c r="MAN223" s="59"/>
      <c r="MAO223" s="59"/>
      <c r="MAP223" s="59"/>
      <c r="MAQ223" s="59"/>
      <c r="MAR223" s="59"/>
      <c r="MAS223" s="59"/>
      <c r="MAT223" s="59"/>
      <c r="MAU223" s="59"/>
      <c r="MAV223" s="59"/>
      <c r="MAW223" s="59"/>
      <c r="MAX223" s="59"/>
      <c r="MAY223" s="59"/>
      <c r="MAZ223" s="59"/>
      <c r="MBA223" s="59"/>
      <c r="MBB223" s="59"/>
      <c r="MBC223" s="59"/>
      <c r="MBD223" s="59"/>
      <c r="MBE223" s="59"/>
      <c r="MBF223" s="59"/>
      <c r="MBG223" s="59"/>
      <c r="MBH223" s="59"/>
      <c r="MBI223" s="59"/>
      <c r="MBJ223" s="59"/>
      <c r="MBK223" s="59"/>
      <c r="MBL223" s="59"/>
      <c r="MBM223" s="59"/>
      <c r="MBN223" s="59"/>
      <c r="MBO223" s="59"/>
      <c r="MBP223" s="59"/>
      <c r="MBQ223" s="59"/>
      <c r="MBR223" s="59"/>
      <c r="MBS223" s="59"/>
      <c r="MBT223" s="59"/>
      <c r="MBU223" s="59"/>
      <c r="MBV223" s="59"/>
      <c r="MBW223" s="59"/>
      <c r="MBX223" s="59"/>
      <c r="MBY223" s="59"/>
      <c r="MBZ223" s="59"/>
      <c r="MCA223" s="59"/>
      <c r="MCB223" s="59"/>
      <c r="MCC223" s="59"/>
      <c r="MCD223" s="59"/>
      <c r="MCE223" s="59"/>
      <c r="MCF223" s="59"/>
      <c r="MCG223" s="59"/>
      <c r="MCH223" s="59"/>
      <c r="MCI223" s="59"/>
      <c r="MCJ223" s="59"/>
      <c r="MCK223" s="59"/>
      <c r="MCL223" s="59"/>
      <c r="MCM223" s="59"/>
      <c r="MCN223" s="59"/>
      <c r="MCO223" s="59"/>
      <c r="MCP223" s="59"/>
      <c r="MCQ223" s="59"/>
      <c r="MCR223" s="59"/>
      <c r="MCS223" s="59"/>
      <c r="MCT223" s="59"/>
      <c r="MCU223" s="59"/>
      <c r="MCV223" s="59"/>
      <c r="MCW223" s="59"/>
      <c r="MCX223" s="59"/>
      <c r="MCY223" s="59"/>
      <c r="MCZ223" s="59"/>
      <c r="MDA223" s="59"/>
      <c r="MDB223" s="59"/>
      <c r="MDC223" s="59"/>
      <c r="MDD223" s="59"/>
      <c r="MDE223" s="59"/>
      <c r="MDF223" s="59"/>
      <c r="MDG223" s="59"/>
      <c r="MDH223" s="59"/>
      <c r="MDI223" s="59"/>
      <c r="MDJ223" s="59"/>
      <c r="MDK223" s="59"/>
      <c r="MDL223" s="59"/>
      <c r="MDM223" s="59"/>
      <c r="MDN223" s="59"/>
      <c r="MDO223" s="59"/>
      <c r="MDP223" s="59"/>
      <c r="MDQ223" s="59"/>
      <c r="MDR223" s="59"/>
      <c r="MDS223" s="59"/>
      <c r="MDT223" s="59"/>
      <c r="MDU223" s="59"/>
      <c r="MDV223" s="59"/>
      <c r="MDW223" s="59"/>
      <c r="MDX223" s="59"/>
      <c r="MDY223" s="59"/>
      <c r="MDZ223" s="59"/>
      <c r="MEA223" s="59"/>
      <c r="MEB223" s="59"/>
      <c r="MEC223" s="59"/>
      <c r="MED223" s="59"/>
      <c r="MEE223" s="59"/>
      <c r="MEF223" s="59"/>
      <c r="MEG223" s="59"/>
      <c r="MEH223" s="59"/>
      <c r="MEI223" s="59"/>
      <c r="MEJ223" s="59"/>
      <c r="MEK223" s="59"/>
      <c r="MEL223" s="59"/>
      <c r="MEM223" s="59"/>
      <c r="MEN223" s="59"/>
      <c r="MEO223" s="59"/>
      <c r="MEP223" s="59"/>
      <c r="MEQ223" s="59"/>
      <c r="MER223" s="59"/>
      <c r="MES223" s="59"/>
      <c r="MET223" s="59"/>
      <c r="MEU223" s="59"/>
      <c r="MEV223" s="59"/>
      <c r="MEW223" s="59"/>
      <c r="MEX223" s="59"/>
      <c r="MEY223" s="59"/>
      <c r="MEZ223" s="59"/>
      <c r="MFA223" s="59"/>
      <c r="MFB223" s="59"/>
      <c r="MFC223" s="59"/>
      <c r="MFD223" s="59"/>
      <c r="MFE223" s="59"/>
      <c r="MFF223" s="59"/>
      <c r="MFG223" s="59"/>
      <c r="MFH223" s="59"/>
      <c r="MFI223" s="59"/>
      <c r="MFJ223" s="59"/>
      <c r="MFK223" s="59"/>
      <c r="MFL223" s="59"/>
      <c r="MFM223" s="59"/>
      <c r="MFN223" s="59"/>
      <c r="MFO223" s="59"/>
      <c r="MFP223" s="59"/>
      <c r="MFQ223" s="59"/>
      <c r="MFR223" s="59"/>
      <c r="MFS223" s="59"/>
      <c r="MFT223" s="59"/>
      <c r="MFU223" s="59"/>
      <c r="MFV223" s="59"/>
      <c r="MFW223" s="59"/>
      <c r="MFX223" s="59"/>
      <c r="MFY223" s="59"/>
      <c r="MFZ223" s="59"/>
      <c r="MGA223" s="59"/>
      <c r="MGB223" s="59"/>
      <c r="MGC223" s="59"/>
      <c r="MGD223" s="59"/>
      <c r="MGE223" s="59"/>
      <c r="MGF223" s="59"/>
      <c r="MGG223" s="59"/>
      <c r="MGH223" s="59"/>
      <c r="MGI223" s="59"/>
      <c r="MGJ223" s="59"/>
      <c r="MGK223" s="59"/>
      <c r="MGL223" s="59"/>
      <c r="MGM223" s="59"/>
      <c r="MGN223" s="59"/>
      <c r="MGO223" s="59"/>
      <c r="MGP223" s="59"/>
      <c r="MGQ223" s="59"/>
      <c r="MGR223" s="59"/>
      <c r="MGS223" s="59"/>
      <c r="MGT223" s="59"/>
      <c r="MGU223" s="59"/>
      <c r="MGV223" s="59"/>
      <c r="MGW223" s="59"/>
      <c r="MGX223" s="59"/>
      <c r="MGY223" s="59"/>
      <c r="MGZ223" s="59"/>
      <c r="MHA223" s="59"/>
      <c r="MHB223" s="59"/>
      <c r="MHC223" s="59"/>
      <c r="MHD223" s="59"/>
      <c r="MHE223" s="59"/>
      <c r="MHF223" s="59"/>
      <c r="MHG223" s="59"/>
      <c r="MHH223" s="59"/>
      <c r="MHI223" s="59"/>
      <c r="MHJ223" s="59"/>
      <c r="MHK223" s="59"/>
      <c r="MHL223" s="59"/>
      <c r="MHM223" s="59"/>
      <c r="MHN223" s="59"/>
      <c r="MHO223" s="59"/>
      <c r="MHP223" s="59"/>
      <c r="MHQ223" s="59"/>
      <c r="MHR223" s="59"/>
      <c r="MHS223" s="59"/>
      <c r="MHT223" s="59"/>
      <c r="MHU223" s="59"/>
      <c r="MHV223" s="59"/>
      <c r="MHW223" s="59"/>
      <c r="MHX223" s="59"/>
      <c r="MHY223" s="59"/>
      <c r="MHZ223" s="59"/>
      <c r="MIA223" s="59"/>
      <c r="MIB223" s="59"/>
      <c r="MIC223" s="59"/>
      <c r="MID223" s="59"/>
      <c r="MIE223" s="59"/>
      <c r="MIF223" s="59"/>
      <c r="MIG223" s="59"/>
      <c r="MIH223" s="59"/>
      <c r="MII223" s="59"/>
      <c r="MIJ223" s="59"/>
      <c r="MIK223" s="59"/>
      <c r="MIL223" s="59"/>
      <c r="MIM223" s="59"/>
      <c r="MIN223" s="59"/>
      <c r="MIO223" s="59"/>
      <c r="MIP223" s="59"/>
      <c r="MIQ223" s="59"/>
      <c r="MIR223" s="59"/>
      <c r="MIS223" s="59"/>
      <c r="MIT223" s="59"/>
      <c r="MIU223" s="59"/>
      <c r="MIV223" s="59"/>
      <c r="MIW223" s="59"/>
      <c r="MIX223" s="59"/>
      <c r="MIY223" s="59"/>
      <c r="MIZ223" s="59"/>
      <c r="MJA223" s="59"/>
      <c r="MJB223" s="59"/>
      <c r="MJC223" s="59"/>
      <c r="MJD223" s="59"/>
      <c r="MJE223" s="59"/>
      <c r="MJF223" s="59"/>
      <c r="MJG223" s="59"/>
      <c r="MJH223" s="59"/>
      <c r="MJI223" s="59"/>
      <c r="MJJ223" s="59"/>
      <c r="MJK223" s="59"/>
      <c r="MJL223" s="59"/>
      <c r="MJM223" s="59"/>
      <c r="MJN223" s="59"/>
      <c r="MJO223" s="59"/>
      <c r="MJP223" s="59"/>
      <c r="MJQ223" s="59"/>
      <c r="MJR223" s="59"/>
      <c r="MJS223" s="59"/>
      <c r="MJT223" s="59"/>
      <c r="MJU223" s="59"/>
      <c r="MJV223" s="59"/>
      <c r="MJW223" s="59"/>
      <c r="MJX223" s="59"/>
      <c r="MJY223" s="59"/>
      <c r="MJZ223" s="59"/>
      <c r="MKA223" s="59"/>
      <c r="MKB223" s="59"/>
      <c r="MKC223" s="59"/>
      <c r="MKD223" s="59"/>
      <c r="MKE223" s="59"/>
      <c r="MKF223" s="59"/>
      <c r="MKG223" s="59"/>
      <c r="MKH223" s="59"/>
      <c r="MKI223" s="59"/>
      <c r="MKJ223" s="59"/>
      <c r="MKK223" s="59"/>
      <c r="MKL223" s="59"/>
      <c r="MKM223" s="59"/>
      <c r="MKN223" s="59"/>
      <c r="MKO223" s="59"/>
      <c r="MKP223" s="59"/>
      <c r="MKQ223" s="59"/>
      <c r="MKR223" s="59"/>
      <c r="MKS223" s="59"/>
      <c r="MKT223" s="59"/>
      <c r="MKU223" s="59"/>
      <c r="MKV223" s="59"/>
      <c r="MKW223" s="59"/>
      <c r="MKX223" s="59"/>
      <c r="MKY223" s="59"/>
      <c r="MKZ223" s="59"/>
      <c r="MLA223" s="59"/>
      <c r="MLB223" s="59"/>
      <c r="MLC223" s="59"/>
      <c r="MLD223" s="59"/>
      <c r="MLE223" s="59"/>
      <c r="MLF223" s="59"/>
      <c r="MLG223" s="59"/>
      <c r="MLH223" s="59"/>
      <c r="MLI223" s="59"/>
      <c r="MLJ223" s="59"/>
      <c r="MLK223" s="59"/>
      <c r="MLL223" s="59"/>
      <c r="MLM223" s="59"/>
      <c r="MLN223" s="59"/>
      <c r="MLO223" s="59"/>
      <c r="MLP223" s="59"/>
      <c r="MLQ223" s="59"/>
      <c r="MLR223" s="59"/>
      <c r="MLS223" s="59"/>
      <c r="MLT223" s="59"/>
      <c r="MLU223" s="59"/>
      <c r="MLV223" s="59"/>
      <c r="MLW223" s="59"/>
      <c r="MLX223" s="59"/>
      <c r="MLY223" s="59"/>
      <c r="MLZ223" s="59"/>
      <c r="MMA223" s="59"/>
      <c r="MMB223" s="59"/>
      <c r="MMC223" s="59"/>
      <c r="MMD223" s="59"/>
      <c r="MME223" s="59"/>
      <c r="MMF223" s="59"/>
      <c r="MMG223" s="59"/>
      <c r="MMH223" s="59"/>
      <c r="MMI223" s="59"/>
      <c r="MMJ223" s="59"/>
      <c r="MMK223" s="59"/>
      <c r="MML223" s="59"/>
      <c r="MMM223" s="59"/>
      <c r="MMN223" s="59"/>
      <c r="MMO223" s="59"/>
      <c r="MMP223" s="59"/>
      <c r="MMQ223" s="59"/>
      <c r="MMR223" s="59"/>
      <c r="MMS223" s="59"/>
      <c r="MMT223" s="59"/>
      <c r="MMU223" s="59"/>
      <c r="MMV223" s="59"/>
      <c r="MMW223" s="59"/>
      <c r="MMX223" s="59"/>
      <c r="MMY223" s="59"/>
      <c r="MMZ223" s="59"/>
      <c r="MNA223" s="59"/>
      <c r="MNB223" s="59"/>
      <c r="MNC223" s="59"/>
      <c r="MND223" s="59"/>
      <c r="MNE223" s="59"/>
      <c r="MNF223" s="59"/>
      <c r="MNG223" s="59"/>
      <c r="MNH223" s="59"/>
      <c r="MNI223" s="59"/>
      <c r="MNJ223" s="59"/>
      <c r="MNK223" s="59"/>
      <c r="MNL223" s="59"/>
      <c r="MNM223" s="59"/>
      <c r="MNN223" s="59"/>
      <c r="MNO223" s="59"/>
      <c r="MNP223" s="59"/>
      <c r="MNQ223" s="59"/>
      <c r="MNR223" s="59"/>
      <c r="MNS223" s="59"/>
      <c r="MNT223" s="59"/>
      <c r="MNU223" s="59"/>
      <c r="MNV223" s="59"/>
      <c r="MNW223" s="59"/>
      <c r="MNX223" s="59"/>
      <c r="MNY223" s="59"/>
      <c r="MNZ223" s="59"/>
      <c r="MOA223" s="59"/>
      <c r="MOB223" s="59"/>
      <c r="MOC223" s="59"/>
      <c r="MOD223" s="59"/>
      <c r="MOE223" s="59"/>
      <c r="MOF223" s="59"/>
      <c r="MOG223" s="59"/>
      <c r="MOH223" s="59"/>
      <c r="MOI223" s="59"/>
      <c r="MOJ223" s="59"/>
      <c r="MOK223" s="59"/>
      <c r="MOL223" s="59"/>
      <c r="MOM223" s="59"/>
      <c r="MON223" s="59"/>
      <c r="MOO223" s="59"/>
      <c r="MOP223" s="59"/>
      <c r="MOQ223" s="59"/>
      <c r="MOR223" s="59"/>
      <c r="MOS223" s="59"/>
      <c r="MOT223" s="59"/>
      <c r="MOU223" s="59"/>
      <c r="MOV223" s="59"/>
      <c r="MOW223" s="59"/>
      <c r="MOX223" s="59"/>
      <c r="MOY223" s="59"/>
      <c r="MOZ223" s="59"/>
      <c r="MPA223" s="59"/>
      <c r="MPB223" s="59"/>
      <c r="MPC223" s="59"/>
      <c r="MPD223" s="59"/>
      <c r="MPE223" s="59"/>
      <c r="MPF223" s="59"/>
      <c r="MPG223" s="59"/>
      <c r="MPH223" s="59"/>
      <c r="MPI223" s="59"/>
      <c r="MPJ223" s="59"/>
      <c r="MPK223" s="59"/>
      <c r="MPL223" s="59"/>
      <c r="MPM223" s="59"/>
      <c r="MPN223" s="59"/>
      <c r="MPO223" s="59"/>
      <c r="MPP223" s="59"/>
      <c r="MPQ223" s="59"/>
      <c r="MPR223" s="59"/>
      <c r="MPS223" s="59"/>
      <c r="MPT223" s="59"/>
      <c r="MPU223" s="59"/>
      <c r="MPV223" s="59"/>
      <c r="MPW223" s="59"/>
      <c r="MPX223" s="59"/>
      <c r="MPY223" s="59"/>
      <c r="MPZ223" s="59"/>
      <c r="MQA223" s="59"/>
      <c r="MQB223" s="59"/>
      <c r="MQC223" s="59"/>
      <c r="MQD223" s="59"/>
      <c r="MQE223" s="59"/>
      <c r="MQF223" s="59"/>
      <c r="MQG223" s="59"/>
      <c r="MQH223" s="59"/>
      <c r="MQI223" s="59"/>
      <c r="MQJ223" s="59"/>
      <c r="MQK223" s="59"/>
      <c r="MQL223" s="59"/>
      <c r="MQM223" s="59"/>
      <c r="MQN223" s="59"/>
      <c r="MQO223" s="59"/>
      <c r="MQP223" s="59"/>
      <c r="MQQ223" s="59"/>
      <c r="MQR223" s="59"/>
      <c r="MQS223" s="59"/>
      <c r="MQT223" s="59"/>
      <c r="MQU223" s="59"/>
      <c r="MQV223" s="59"/>
      <c r="MQW223" s="59"/>
      <c r="MQX223" s="59"/>
      <c r="MQY223" s="59"/>
      <c r="MQZ223" s="59"/>
      <c r="MRA223" s="59"/>
      <c r="MRB223" s="59"/>
      <c r="MRC223" s="59"/>
      <c r="MRD223" s="59"/>
      <c r="MRE223" s="59"/>
      <c r="MRF223" s="59"/>
      <c r="MRG223" s="59"/>
      <c r="MRH223" s="59"/>
      <c r="MRI223" s="59"/>
      <c r="MRJ223" s="59"/>
      <c r="MRK223" s="59"/>
      <c r="MRL223" s="59"/>
      <c r="MRM223" s="59"/>
      <c r="MRN223" s="59"/>
      <c r="MRO223" s="59"/>
      <c r="MRP223" s="59"/>
      <c r="MRQ223" s="59"/>
      <c r="MRR223" s="59"/>
      <c r="MRS223" s="59"/>
      <c r="MRT223" s="59"/>
      <c r="MRU223" s="59"/>
      <c r="MRV223" s="59"/>
      <c r="MRW223" s="59"/>
      <c r="MRX223" s="59"/>
      <c r="MRY223" s="59"/>
      <c r="MRZ223" s="59"/>
      <c r="MSA223" s="59"/>
      <c r="MSB223" s="59"/>
      <c r="MSC223" s="59"/>
      <c r="MSD223" s="59"/>
      <c r="MSE223" s="59"/>
      <c r="MSF223" s="59"/>
      <c r="MSG223" s="59"/>
      <c r="MSH223" s="59"/>
      <c r="MSI223" s="59"/>
      <c r="MSJ223" s="59"/>
      <c r="MSK223" s="59"/>
      <c r="MSL223" s="59"/>
      <c r="MSM223" s="59"/>
      <c r="MSN223" s="59"/>
      <c r="MSO223" s="59"/>
      <c r="MSP223" s="59"/>
      <c r="MSQ223" s="59"/>
      <c r="MSR223" s="59"/>
      <c r="MSS223" s="59"/>
      <c r="MST223" s="59"/>
      <c r="MSU223" s="59"/>
      <c r="MSV223" s="59"/>
      <c r="MSW223" s="59"/>
      <c r="MSX223" s="59"/>
      <c r="MSY223" s="59"/>
      <c r="MSZ223" s="59"/>
      <c r="MTA223" s="59"/>
      <c r="MTB223" s="59"/>
      <c r="MTC223" s="59"/>
      <c r="MTD223" s="59"/>
      <c r="MTE223" s="59"/>
      <c r="MTF223" s="59"/>
      <c r="MTG223" s="59"/>
      <c r="MTH223" s="59"/>
      <c r="MTI223" s="59"/>
      <c r="MTJ223" s="59"/>
      <c r="MTK223" s="59"/>
      <c r="MTL223" s="59"/>
      <c r="MTM223" s="59"/>
      <c r="MTN223" s="59"/>
      <c r="MTO223" s="59"/>
      <c r="MTP223" s="59"/>
      <c r="MTQ223" s="59"/>
      <c r="MTR223" s="59"/>
      <c r="MTS223" s="59"/>
      <c r="MTT223" s="59"/>
      <c r="MTU223" s="59"/>
      <c r="MTV223" s="59"/>
      <c r="MTW223" s="59"/>
      <c r="MTX223" s="59"/>
      <c r="MTY223" s="59"/>
      <c r="MTZ223" s="59"/>
      <c r="MUA223" s="59"/>
      <c r="MUB223" s="59"/>
      <c r="MUC223" s="59"/>
      <c r="MUD223" s="59"/>
      <c r="MUE223" s="59"/>
      <c r="MUF223" s="59"/>
      <c r="MUG223" s="59"/>
      <c r="MUH223" s="59"/>
      <c r="MUI223" s="59"/>
      <c r="MUJ223" s="59"/>
      <c r="MUK223" s="59"/>
      <c r="MUL223" s="59"/>
      <c r="MUM223" s="59"/>
      <c r="MUN223" s="59"/>
      <c r="MUO223" s="59"/>
      <c r="MUP223" s="59"/>
      <c r="MUQ223" s="59"/>
      <c r="MUR223" s="59"/>
      <c r="MUS223" s="59"/>
      <c r="MUT223" s="59"/>
      <c r="MUU223" s="59"/>
      <c r="MUV223" s="59"/>
      <c r="MUW223" s="59"/>
      <c r="MUX223" s="59"/>
      <c r="MUY223" s="59"/>
      <c r="MUZ223" s="59"/>
      <c r="MVA223" s="59"/>
      <c r="MVB223" s="59"/>
      <c r="MVC223" s="59"/>
      <c r="MVD223" s="59"/>
      <c r="MVE223" s="59"/>
      <c r="MVF223" s="59"/>
      <c r="MVG223" s="59"/>
      <c r="MVH223" s="59"/>
      <c r="MVI223" s="59"/>
      <c r="MVJ223" s="59"/>
      <c r="MVK223" s="59"/>
      <c r="MVL223" s="59"/>
      <c r="MVM223" s="59"/>
      <c r="MVN223" s="59"/>
      <c r="MVO223" s="59"/>
      <c r="MVP223" s="59"/>
      <c r="MVQ223" s="59"/>
      <c r="MVR223" s="59"/>
      <c r="MVS223" s="59"/>
      <c r="MVT223" s="59"/>
      <c r="MVU223" s="59"/>
      <c r="MVV223" s="59"/>
      <c r="MVW223" s="59"/>
      <c r="MVX223" s="59"/>
      <c r="MVY223" s="59"/>
      <c r="MVZ223" s="59"/>
      <c r="MWA223" s="59"/>
      <c r="MWB223" s="59"/>
      <c r="MWC223" s="59"/>
      <c r="MWD223" s="59"/>
      <c r="MWE223" s="59"/>
      <c r="MWF223" s="59"/>
      <c r="MWG223" s="59"/>
      <c r="MWH223" s="59"/>
      <c r="MWI223" s="59"/>
      <c r="MWJ223" s="59"/>
      <c r="MWK223" s="59"/>
      <c r="MWL223" s="59"/>
      <c r="MWM223" s="59"/>
      <c r="MWN223" s="59"/>
      <c r="MWO223" s="59"/>
      <c r="MWP223" s="59"/>
      <c r="MWQ223" s="59"/>
      <c r="MWR223" s="59"/>
      <c r="MWS223" s="59"/>
      <c r="MWT223" s="59"/>
      <c r="MWU223" s="59"/>
      <c r="MWV223" s="59"/>
      <c r="MWW223" s="59"/>
      <c r="MWX223" s="59"/>
      <c r="MWY223" s="59"/>
      <c r="MWZ223" s="59"/>
      <c r="MXA223" s="59"/>
      <c r="MXB223" s="59"/>
      <c r="MXC223" s="59"/>
      <c r="MXD223" s="59"/>
      <c r="MXE223" s="59"/>
      <c r="MXF223" s="59"/>
      <c r="MXG223" s="59"/>
      <c r="MXH223" s="59"/>
      <c r="MXI223" s="59"/>
      <c r="MXJ223" s="59"/>
      <c r="MXK223" s="59"/>
      <c r="MXL223" s="59"/>
      <c r="MXM223" s="59"/>
      <c r="MXN223" s="59"/>
      <c r="MXO223" s="59"/>
      <c r="MXP223" s="59"/>
      <c r="MXQ223" s="59"/>
      <c r="MXR223" s="59"/>
      <c r="MXS223" s="59"/>
      <c r="MXT223" s="59"/>
      <c r="MXU223" s="59"/>
      <c r="MXV223" s="59"/>
      <c r="MXW223" s="59"/>
      <c r="MXX223" s="59"/>
      <c r="MXY223" s="59"/>
      <c r="MXZ223" s="59"/>
      <c r="MYA223" s="59"/>
      <c r="MYB223" s="59"/>
      <c r="MYC223" s="59"/>
      <c r="MYD223" s="59"/>
      <c r="MYE223" s="59"/>
      <c r="MYF223" s="59"/>
      <c r="MYG223" s="59"/>
      <c r="MYH223" s="59"/>
      <c r="MYI223" s="59"/>
      <c r="MYJ223" s="59"/>
      <c r="MYK223" s="59"/>
      <c r="MYL223" s="59"/>
      <c r="MYM223" s="59"/>
      <c r="MYN223" s="59"/>
      <c r="MYO223" s="59"/>
      <c r="MYP223" s="59"/>
      <c r="MYQ223" s="59"/>
      <c r="MYR223" s="59"/>
      <c r="MYS223" s="59"/>
      <c r="MYT223" s="59"/>
      <c r="MYU223" s="59"/>
      <c r="MYV223" s="59"/>
      <c r="MYW223" s="59"/>
      <c r="MYX223" s="59"/>
      <c r="MYY223" s="59"/>
      <c r="MYZ223" s="59"/>
      <c r="MZA223" s="59"/>
      <c r="MZB223" s="59"/>
      <c r="MZC223" s="59"/>
      <c r="MZD223" s="59"/>
      <c r="MZE223" s="59"/>
      <c r="MZF223" s="59"/>
      <c r="MZG223" s="59"/>
      <c r="MZH223" s="59"/>
      <c r="MZI223" s="59"/>
      <c r="MZJ223" s="59"/>
      <c r="MZK223" s="59"/>
      <c r="MZL223" s="59"/>
      <c r="MZM223" s="59"/>
      <c r="MZN223" s="59"/>
      <c r="MZO223" s="59"/>
      <c r="MZP223" s="59"/>
      <c r="MZQ223" s="59"/>
      <c r="MZR223" s="59"/>
      <c r="MZS223" s="59"/>
      <c r="MZT223" s="59"/>
      <c r="MZU223" s="59"/>
      <c r="MZV223" s="59"/>
      <c r="MZW223" s="59"/>
      <c r="MZX223" s="59"/>
      <c r="MZY223" s="59"/>
      <c r="MZZ223" s="59"/>
      <c r="NAA223" s="59"/>
      <c r="NAB223" s="59"/>
      <c r="NAC223" s="59"/>
      <c r="NAD223" s="59"/>
      <c r="NAE223" s="59"/>
      <c r="NAF223" s="59"/>
      <c r="NAG223" s="59"/>
      <c r="NAH223" s="59"/>
      <c r="NAI223" s="59"/>
      <c r="NAJ223" s="59"/>
      <c r="NAK223" s="59"/>
      <c r="NAL223" s="59"/>
      <c r="NAM223" s="59"/>
      <c r="NAN223" s="59"/>
      <c r="NAO223" s="59"/>
      <c r="NAP223" s="59"/>
      <c r="NAQ223" s="59"/>
      <c r="NAR223" s="59"/>
      <c r="NAS223" s="59"/>
      <c r="NAT223" s="59"/>
      <c r="NAU223" s="59"/>
      <c r="NAV223" s="59"/>
      <c r="NAW223" s="59"/>
      <c r="NAX223" s="59"/>
      <c r="NAY223" s="59"/>
      <c r="NAZ223" s="59"/>
      <c r="NBA223" s="59"/>
      <c r="NBB223" s="59"/>
      <c r="NBC223" s="59"/>
      <c r="NBD223" s="59"/>
      <c r="NBE223" s="59"/>
      <c r="NBF223" s="59"/>
      <c r="NBG223" s="59"/>
      <c r="NBH223" s="59"/>
      <c r="NBI223" s="59"/>
      <c r="NBJ223" s="59"/>
      <c r="NBK223" s="59"/>
      <c r="NBL223" s="59"/>
      <c r="NBM223" s="59"/>
      <c r="NBN223" s="59"/>
      <c r="NBO223" s="59"/>
      <c r="NBP223" s="59"/>
      <c r="NBQ223" s="59"/>
      <c r="NBR223" s="59"/>
      <c r="NBS223" s="59"/>
      <c r="NBT223" s="59"/>
      <c r="NBU223" s="59"/>
      <c r="NBV223" s="59"/>
      <c r="NBW223" s="59"/>
      <c r="NBX223" s="59"/>
      <c r="NBY223" s="59"/>
      <c r="NBZ223" s="59"/>
      <c r="NCA223" s="59"/>
      <c r="NCB223" s="59"/>
      <c r="NCC223" s="59"/>
      <c r="NCD223" s="59"/>
      <c r="NCE223" s="59"/>
      <c r="NCF223" s="59"/>
      <c r="NCG223" s="59"/>
      <c r="NCH223" s="59"/>
      <c r="NCI223" s="59"/>
      <c r="NCJ223" s="59"/>
      <c r="NCK223" s="59"/>
      <c r="NCL223" s="59"/>
      <c r="NCM223" s="59"/>
      <c r="NCN223" s="59"/>
      <c r="NCO223" s="59"/>
      <c r="NCP223" s="59"/>
      <c r="NCQ223" s="59"/>
      <c r="NCR223" s="59"/>
      <c r="NCS223" s="59"/>
      <c r="NCT223" s="59"/>
      <c r="NCU223" s="59"/>
      <c r="NCV223" s="59"/>
      <c r="NCW223" s="59"/>
      <c r="NCX223" s="59"/>
      <c r="NCY223" s="59"/>
      <c r="NCZ223" s="59"/>
      <c r="NDA223" s="59"/>
      <c r="NDB223" s="59"/>
      <c r="NDC223" s="59"/>
      <c r="NDD223" s="59"/>
      <c r="NDE223" s="59"/>
      <c r="NDF223" s="59"/>
      <c r="NDG223" s="59"/>
      <c r="NDH223" s="59"/>
      <c r="NDI223" s="59"/>
      <c r="NDJ223" s="59"/>
      <c r="NDK223" s="59"/>
      <c r="NDL223" s="59"/>
      <c r="NDM223" s="59"/>
      <c r="NDN223" s="59"/>
      <c r="NDO223" s="59"/>
      <c r="NDP223" s="59"/>
      <c r="NDQ223" s="59"/>
      <c r="NDR223" s="59"/>
      <c r="NDS223" s="59"/>
      <c r="NDT223" s="59"/>
      <c r="NDU223" s="59"/>
      <c r="NDV223" s="59"/>
      <c r="NDW223" s="59"/>
      <c r="NDX223" s="59"/>
      <c r="NDY223" s="59"/>
      <c r="NDZ223" s="59"/>
      <c r="NEA223" s="59"/>
      <c r="NEB223" s="59"/>
      <c r="NEC223" s="59"/>
      <c r="NED223" s="59"/>
      <c r="NEE223" s="59"/>
      <c r="NEF223" s="59"/>
      <c r="NEG223" s="59"/>
      <c r="NEH223" s="59"/>
      <c r="NEI223" s="59"/>
      <c r="NEJ223" s="59"/>
      <c r="NEK223" s="59"/>
      <c r="NEL223" s="59"/>
      <c r="NEM223" s="59"/>
      <c r="NEN223" s="59"/>
      <c r="NEO223" s="59"/>
      <c r="NEP223" s="59"/>
      <c r="NEQ223" s="59"/>
      <c r="NER223" s="59"/>
      <c r="NES223" s="59"/>
      <c r="NET223" s="59"/>
      <c r="NEU223" s="59"/>
      <c r="NEV223" s="59"/>
      <c r="NEW223" s="59"/>
      <c r="NEX223" s="59"/>
      <c r="NEY223" s="59"/>
      <c r="NEZ223" s="59"/>
      <c r="NFA223" s="59"/>
      <c r="NFB223" s="59"/>
      <c r="NFC223" s="59"/>
      <c r="NFD223" s="59"/>
      <c r="NFE223" s="59"/>
      <c r="NFF223" s="59"/>
      <c r="NFG223" s="59"/>
      <c r="NFH223" s="59"/>
      <c r="NFI223" s="59"/>
      <c r="NFJ223" s="59"/>
      <c r="NFK223" s="59"/>
      <c r="NFL223" s="59"/>
      <c r="NFM223" s="59"/>
      <c r="NFN223" s="59"/>
      <c r="NFO223" s="59"/>
      <c r="NFP223" s="59"/>
      <c r="NFQ223" s="59"/>
      <c r="NFR223" s="59"/>
      <c r="NFS223" s="59"/>
      <c r="NFT223" s="59"/>
      <c r="NFU223" s="59"/>
      <c r="NFV223" s="59"/>
      <c r="NFW223" s="59"/>
      <c r="NFX223" s="59"/>
      <c r="NFY223" s="59"/>
      <c r="NFZ223" s="59"/>
      <c r="NGA223" s="59"/>
      <c r="NGB223" s="59"/>
      <c r="NGC223" s="59"/>
      <c r="NGD223" s="59"/>
      <c r="NGE223" s="59"/>
      <c r="NGF223" s="59"/>
      <c r="NGG223" s="59"/>
      <c r="NGH223" s="59"/>
      <c r="NGI223" s="59"/>
      <c r="NGJ223" s="59"/>
      <c r="NGK223" s="59"/>
      <c r="NGL223" s="59"/>
      <c r="NGM223" s="59"/>
      <c r="NGN223" s="59"/>
      <c r="NGO223" s="59"/>
      <c r="NGP223" s="59"/>
      <c r="NGQ223" s="59"/>
      <c r="NGR223" s="59"/>
      <c r="NGS223" s="59"/>
      <c r="NGT223" s="59"/>
      <c r="NGU223" s="59"/>
      <c r="NGV223" s="59"/>
      <c r="NGW223" s="59"/>
      <c r="NGX223" s="59"/>
      <c r="NGY223" s="59"/>
      <c r="NGZ223" s="59"/>
      <c r="NHA223" s="59"/>
      <c r="NHB223" s="59"/>
      <c r="NHC223" s="59"/>
      <c r="NHD223" s="59"/>
      <c r="NHE223" s="59"/>
      <c r="NHF223" s="59"/>
      <c r="NHG223" s="59"/>
      <c r="NHH223" s="59"/>
      <c r="NHI223" s="59"/>
      <c r="NHJ223" s="59"/>
      <c r="NHK223" s="59"/>
      <c r="NHL223" s="59"/>
      <c r="NHM223" s="59"/>
      <c r="NHN223" s="59"/>
      <c r="NHO223" s="59"/>
      <c r="NHP223" s="59"/>
      <c r="NHQ223" s="59"/>
      <c r="NHR223" s="59"/>
      <c r="NHS223" s="59"/>
      <c r="NHT223" s="59"/>
      <c r="NHU223" s="59"/>
      <c r="NHV223" s="59"/>
      <c r="NHW223" s="59"/>
      <c r="NHX223" s="59"/>
      <c r="NHY223" s="59"/>
      <c r="NHZ223" s="59"/>
      <c r="NIA223" s="59"/>
      <c r="NIB223" s="59"/>
      <c r="NIC223" s="59"/>
      <c r="NID223" s="59"/>
      <c r="NIE223" s="59"/>
      <c r="NIF223" s="59"/>
      <c r="NIG223" s="59"/>
      <c r="NIH223" s="59"/>
      <c r="NII223" s="59"/>
      <c r="NIJ223" s="59"/>
      <c r="NIK223" s="59"/>
      <c r="NIL223" s="59"/>
      <c r="NIM223" s="59"/>
      <c r="NIN223" s="59"/>
      <c r="NIO223" s="59"/>
      <c r="NIP223" s="59"/>
      <c r="NIQ223" s="59"/>
      <c r="NIR223" s="59"/>
      <c r="NIS223" s="59"/>
      <c r="NIT223" s="59"/>
      <c r="NIU223" s="59"/>
      <c r="NIV223" s="59"/>
      <c r="NIW223" s="59"/>
      <c r="NIX223" s="59"/>
      <c r="NIY223" s="59"/>
      <c r="NIZ223" s="59"/>
      <c r="NJA223" s="59"/>
      <c r="NJB223" s="59"/>
      <c r="NJC223" s="59"/>
      <c r="NJD223" s="59"/>
      <c r="NJE223" s="59"/>
      <c r="NJF223" s="59"/>
      <c r="NJG223" s="59"/>
      <c r="NJH223" s="59"/>
      <c r="NJI223" s="59"/>
      <c r="NJJ223" s="59"/>
      <c r="NJK223" s="59"/>
      <c r="NJL223" s="59"/>
      <c r="NJM223" s="59"/>
      <c r="NJN223" s="59"/>
      <c r="NJO223" s="59"/>
      <c r="NJP223" s="59"/>
      <c r="NJQ223" s="59"/>
      <c r="NJR223" s="59"/>
      <c r="NJS223" s="59"/>
      <c r="NJT223" s="59"/>
      <c r="NJU223" s="59"/>
      <c r="NJV223" s="59"/>
      <c r="NJW223" s="59"/>
      <c r="NJX223" s="59"/>
      <c r="NJY223" s="59"/>
      <c r="NJZ223" s="59"/>
      <c r="NKA223" s="59"/>
      <c r="NKB223" s="59"/>
      <c r="NKC223" s="59"/>
      <c r="NKD223" s="59"/>
      <c r="NKE223" s="59"/>
      <c r="NKF223" s="59"/>
      <c r="NKG223" s="59"/>
      <c r="NKH223" s="59"/>
      <c r="NKI223" s="59"/>
      <c r="NKJ223" s="59"/>
      <c r="NKK223" s="59"/>
      <c r="NKL223" s="59"/>
      <c r="NKM223" s="59"/>
      <c r="NKN223" s="59"/>
      <c r="NKO223" s="59"/>
      <c r="NKP223" s="59"/>
      <c r="NKQ223" s="59"/>
      <c r="NKR223" s="59"/>
      <c r="NKS223" s="59"/>
      <c r="NKT223" s="59"/>
      <c r="NKU223" s="59"/>
      <c r="NKV223" s="59"/>
      <c r="NKW223" s="59"/>
      <c r="NKX223" s="59"/>
      <c r="NKY223" s="59"/>
      <c r="NKZ223" s="59"/>
      <c r="NLA223" s="59"/>
      <c r="NLB223" s="59"/>
      <c r="NLC223" s="59"/>
      <c r="NLD223" s="59"/>
      <c r="NLE223" s="59"/>
      <c r="NLF223" s="59"/>
      <c r="NLG223" s="59"/>
      <c r="NLH223" s="59"/>
      <c r="NLI223" s="59"/>
      <c r="NLJ223" s="59"/>
      <c r="NLK223" s="59"/>
      <c r="NLL223" s="59"/>
      <c r="NLM223" s="59"/>
      <c r="NLN223" s="59"/>
      <c r="NLO223" s="59"/>
      <c r="NLP223" s="59"/>
      <c r="NLQ223" s="59"/>
      <c r="NLR223" s="59"/>
      <c r="NLS223" s="59"/>
      <c r="NLT223" s="59"/>
      <c r="NLU223" s="59"/>
      <c r="NLV223" s="59"/>
      <c r="NLW223" s="59"/>
      <c r="NLX223" s="59"/>
      <c r="NLY223" s="59"/>
      <c r="NLZ223" s="59"/>
      <c r="NMA223" s="59"/>
      <c r="NMB223" s="59"/>
      <c r="NMC223" s="59"/>
      <c r="NMD223" s="59"/>
      <c r="NME223" s="59"/>
      <c r="NMF223" s="59"/>
      <c r="NMG223" s="59"/>
      <c r="NMH223" s="59"/>
      <c r="NMI223" s="59"/>
      <c r="NMJ223" s="59"/>
      <c r="NMK223" s="59"/>
      <c r="NML223" s="59"/>
      <c r="NMM223" s="59"/>
      <c r="NMN223" s="59"/>
      <c r="NMO223" s="59"/>
      <c r="NMP223" s="59"/>
      <c r="NMQ223" s="59"/>
      <c r="NMR223" s="59"/>
      <c r="NMS223" s="59"/>
      <c r="NMT223" s="59"/>
      <c r="NMU223" s="59"/>
      <c r="NMV223" s="59"/>
      <c r="NMW223" s="59"/>
      <c r="NMX223" s="59"/>
      <c r="NMY223" s="59"/>
      <c r="NMZ223" s="59"/>
      <c r="NNA223" s="59"/>
      <c r="NNB223" s="59"/>
      <c r="NNC223" s="59"/>
      <c r="NND223" s="59"/>
      <c r="NNE223" s="59"/>
      <c r="NNF223" s="59"/>
      <c r="NNG223" s="59"/>
      <c r="NNH223" s="59"/>
      <c r="NNI223" s="59"/>
      <c r="NNJ223" s="59"/>
      <c r="NNK223" s="59"/>
      <c r="NNL223" s="59"/>
      <c r="NNM223" s="59"/>
      <c r="NNN223" s="59"/>
      <c r="NNO223" s="59"/>
      <c r="NNP223" s="59"/>
      <c r="NNQ223" s="59"/>
      <c r="NNR223" s="59"/>
      <c r="NNS223" s="59"/>
      <c r="NNT223" s="59"/>
      <c r="NNU223" s="59"/>
      <c r="NNV223" s="59"/>
      <c r="NNW223" s="59"/>
      <c r="NNX223" s="59"/>
      <c r="NNY223" s="59"/>
      <c r="NNZ223" s="59"/>
      <c r="NOA223" s="59"/>
      <c r="NOB223" s="59"/>
      <c r="NOC223" s="59"/>
      <c r="NOD223" s="59"/>
      <c r="NOE223" s="59"/>
      <c r="NOF223" s="59"/>
      <c r="NOG223" s="59"/>
      <c r="NOH223" s="59"/>
      <c r="NOI223" s="59"/>
      <c r="NOJ223" s="59"/>
      <c r="NOK223" s="59"/>
      <c r="NOL223" s="59"/>
      <c r="NOM223" s="59"/>
      <c r="NON223" s="59"/>
      <c r="NOO223" s="59"/>
      <c r="NOP223" s="59"/>
      <c r="NOQ223" s="59"/>
      <c r="NOR223" s="59"/>
      <c r="NOS223" s="59"/>
      <c r="NOT223" s="59"/>
      <c r="NOU223" s="59"/>
      <c r="NOV223" s="59"/>
      <c r="NOW223" s="59"/>
      <c r="NOX223" s="59"/>
      <c r="NOY223" s="59"/>
      <c r="NOZ223" s="59"/>
      <c r="NPA223" s="59"/>
      <c r="NPB223" s="59"/>
      <c r="NPC223" s="59"/>
      <c r="NPD223" s="59"/>
      <c r="NPE223" s="59"/>
      <c r="NPF223" s="59"/>
      <c r="NPG223" s="59"/>
      <c r="NPH223" s="59"/>
      <c r="NPI223" s="59"/>
      <c r="NPJ223" s="59"/>
      <c r="NPK223" s="59"/>
      <c r="NPL223" s="59"/>
      <c r="NPM223" s="59"/>
      <c r="NPN223" s="59"/>
      <c r="NPO223" s="59"/>
      <c r="NPP223" s="59"/>
      <c r="NPQ223" s="59"/>
      <c r="NPR223" s="59"/>
      <c r="NPS223" s="59"/>
      <c r="NPT223" s="59"/>
      <c r="NPU223" s="59"/>
      <c r="NPV223" s="59"/>
      <c r="NPW223" s="59"/>
      <c r="NPX223" s="59"/>
      <c r="NPY223" s="59"/>
      <c r="NPZ223" s="59"/>
      <c r="NQA223" s="59"/>
      <c r="NQB223" s="59"/>
      <c r="NQC223" s="59"/>
      <c r="NQD223" s="59"/>
      <c r="NQE223" s="59"/>
      <c r="NQF223" s="59"/>
      <c r="NQG223" s="59"/>
      <c r="NQH223" s="59"/>
      <c r="NQI223" s="59"/>
      <c r="NQJ223" s="59"/>
      <c r="NQK223" s="59"/>
      <c r="NQL223" s="59"/>
      <c r="NQM223" s="59"/>
      <c r="NQN223" s="59"/>
      <c r="NQO223" s="59"/>
      <c r="NQP223" s="59"/>
      <c r="NQQ223" s="59"/>
      <c r="NQR223" s="59"/>
      <c r="NQS223" s="59"/>
      <c r="NQT223" s="59"/>
      <c r="NQU223" s="59"/>
      <c r="NQV223" s="59"/>
      <c r="NQW223" s="59"/>
      <c r="NQX223" s="59"/>
      <c r="NQY223" s="59"/>
      <c r="NQZ223" s="59"/>
      <c r="NRA223" s="59"/>
      <c r="NRB223" s="59"/>
      <c r="NRC223" s="59"/>
      <c r="NRD223" s="59"/>
      <c r="NRE223" s="59"/>
      <c r="NRF223" s="59"/>
      <c r="NRG223" s="59"/>
      <c r="NRH223" s="59"/>
      <c r="NRI223" s="59"/>
      <c r="NRJ223" s="59"/>
      <c r="NRK223" s="59"/>
      <c r="NRL223" s="59"/>
      <c r="NRM223" s="59"/>
      <c r="NRN223" s="59"/>
      <c r="NRO223" s="59"/>
      <c r="NRP223" s="59"/>
      <c r="NRQ223" s="59"/>
      <c r="NRR223" s="59"/>
      <c r="NRS223" s="59"/>
      <c r="NRT223" s="59"/>
      <c r="NRU223" s="59"/>
      <c r="NRV223" s="59"/>
      <c r="NRW223" s="59"/>
      <c r="NRX223" s="59"/>
      <c r="NRY223" s="59"/>
      <c r="NRZ223" s="59"/>
      <c r="NSA223" s="59"/>
      <c r="NSB223" s="59"/>
      <c r="NSC223" s="59"/>
      <c r="NSD223" s="59"/>
      <c r="NSE223" s="59"/>
      <c r="NSF223" s="59"/>
      <c r="NSG223" s="59"/>
      <c r="NSH223" s="59"/>
      <c r="NSI223" s="59"/>
      <c r="NSJ223" s="59"/>
      <c r="NSK223" s="59"/>
      <c r="NSL223" s="59"/>
      <c r="NSM223" s="59"/>
      <c r="NSN223" s="59"/>
      <c r="NSO223" s="59"/>
      <c r="NSP223" s="59"/>
      <c r="NSQ223" s="59"/>
      <c r="NSR223" s="59"/>
      <c r="NSS223" s="59"/>
      <c r="NST223" s="59"/>
      <c r="NSU223" s="59"/>
      <c r="NSV223" s="59"/>
      <c r="NSW223" s="59"/>
      <c r="NSX223" s="59"/>
      <c r="NSY223" s="59"/>
      <c r="NSZ223" s="59"/>
      <c r="NTA223" s="59"/>
      <c r="NTB223" s="59"/>
      <c r="NTC223" s="59"/>
      <c r="NTD223" s="59"/>
      <c r="NTE223" s="59"/>
      <c r="NTF223" s="59"/>
      <c r="NTG223" s="59"/>
      <c r="NTH223" s="59"/>
      <c r="NTI223" s="59"/>
      <c r="NTJ223" s="59"/>
      <c r="NTK223" s="59"/>
      <c r="NTL223" s="59"/>
      <c r="NTM223" s="59"/>
      <c r="NTN223" s="59"/>
      <c r="NTO223" s="59"/>
      <c r="NTP223" s="59"/>
      <c r="NTQ223" s="59"/>
      <c r="NTR223" s="59"/>
      <c r="NTS223" s="59"/>
      <c r="NTT223" s="59"/>
      <c r="NTU223" s="59"/>
      <c r="NTV223" s="59"/>
      <c r="NTW223" s="59"/>
      <c r="NTX223" s="59"/>
      <c r="NTY223" s="59"/>
      <c r="NTZ223" s="59"/>
      <c r="NUA223" s="59"/>
      <c r="NUB223" s="59"/>
      <c r="NUC223" s="59"/>
      <c r="NUD223" s="59"/>
      <c r="NUE223" s="59"/>
      <c r="NUF223" s="59"/>
      <c r="NUG223" s="59"/>
      <c r="NUH223" s="59"/>
      <c r="NUI223" s="59"/>
      <c r="NUJ223" s="59"/>
      <c r="NUK223" s="59"/>
      <c r="NUL223" s="59"/>
      <c r="NUM223" s="59"/>
      <c r="NUN223" s="59"/>
      <c r="NUO223" s="59"/>
      <c r="NUP223" s="59"/>
      <c r="NUQ223" s="59"/>
      <c r="NUR223" s="59"/>
      <c r="NUS223" s="59"/>
      <c r="NUT223" s="59"/>
      <c r="NUU223" s="59"/>
      <c r="NUV223" s="59"/>
      <c r="NUW223" s="59"/>
      <c r="NUX223" s="59"/>
      <c r="NUY223" s="59"/>
      <c r="NUZ223" s="59"/>
      <c r="NVA223" s="59"/>
      <c r="NVB223" s="59"/>
      <c r="NVC223" s="59"/>
      <c r="NVD223" s="59"/>
      <c r="NVE223" s="59"/>
      <c r="NVF223" s="59"/>
      <c r="NVG223" s="59"/>
      <c r="NVH223" s="59"/>
      <c r="NVI223" s="59"/>
      <c r="NVJ223" s="59"/>
      <c r="NVK223" s="59"/>
      <c r="NVL223" s="59"/>
      <c r="NVM223" s="59"/>
      <c r="NVN223" s="59"/>
      <c r="NVO223" s="59"/>
      <c r="NVP223" s="59"/>
      <c r="NVQ223" s="59"/>
      <c r="NVR223" s="59"/>
      <c r="NVS223" s="59"/>
      <c r="NVT223" s="59"/>
      <c r="NVU223" s="59"/>
      <c r="NVV223" s="59"/>
      <c r="NVW223" s="59"/>
      <c r="NVX223" s="59"/>
      <c r="NVY223" s="59"/>
      <c r="NVZ223" s="59"/>
      <c r="NWA223" s="59"/>
      <c r="NWB223" s="59"/>
      <c r="NWC223" s="59"/>
      <c r="NWD223" s="59"/>
      <c r="NWE223" s="59"/>
      <c r="NWF223" s="59"/>
      <c r="NWG223" s="59"/>
      <c r="NWH223" s="59"/>
      <c r="NWI223" s="59"/>
      <c r="NWJ223" s="59"/>
      <c r="NWK223" s="59"/>
      <c r="NWL223" s="59"/>
      <c r="NWM223" s="59"/>
      <c r="NWN223" s="59"/>
      <c r="NWO223" s="59"/>
      <c r="NWP223" s="59"/>
      <c r="NWQ223" s="59"/>
      <c r="NWR223" s="59"/>
      <c r="NWS223" s="59"/>
      <c r="NWT223" s="59"/>
      <c r="NWU223" s="59"/>
      <c r="NWV223" s="59"/>
      <c r="NWW223" s="59"/>
      <c r="NWX223" s="59"/>
      <c r="NWY223" s="59"/>
      <c r="NWZ223" s="59"/>
      <c r="NXA223" s="59"/>
      <c r="NXB223" s="59"/>
      <c r="NXC223" s="59"/>
      <c r="NXD223" s="59"/>
      <c r="NXE223" s="59"/>
      <c r="NXF223" s="59"/>
      <c r="NXG223" s="59"/>
      <c r="NXH223" s="59"/>
      <c r="NXI223" s="59"/>
      <c r="NXJ223" s="59"/>
      <c r="NXK223" s="59"/>
      <c r="NXL223" s="59"/>
      <c r="NXM223" s="59"/>
      <c r="NXN223" s="59"/>
      <c r="NXO223" s="59"/>
      <c r="NXP223" s="59"/>
      <c r="NXQ223" s="59"/>
      <c r="NXR223" s="59"/>
      <c r="NXS223" s="59"/>
      <c r="NXT223" s="59"/>
      <c r="NXU223" s="59"/>
      <c r="NXV223" s="59"/>
      <c r="NXW223" s="59"/>
      <c r="NXX223" s="59"/>
      <c r="NXY223" s="59"/>
      <c r="NXZ223" s="59"/>
      <c r="NYA223" s="59"/>
      <c r="NYB223" s="59"/>
      <c r="NYC223" s="59"/>
      <c r="NYD223" s="59"/>
      <c r="NYE223" s="59"/>
      <c r="NYF223" s="59"/>
      <c r="NYG223" s="59"/>
      <c r="NYH223" s="59"/>
      <c r="NYI223" s="59"/>
      <c r="NYJ223" s="59"/>
      <c r="NYK223" s="59"/>
      <c r="NYL223" s="59"/>
      <c r="NYM223" s="59"/>
      <c r="NYN223" s="59"/>
      <c r="NYO223" s="59"/>
      <c r="NYP223" s="59"/>
      <c r="NYQ223" s="59"/>
      <c r="NYR223" s="59"/>
      <c r="NYS223" s="59"/>
      <c r="NYT223" s="59"/>
      <c r="NYU223" s="59"/>
      <c r="NYV223" s="59"/>
      <c r="NYW223" s="59"/>
      <c r="NYX223" s="59"/>
      <c r="NYY223" s="59"/>
      <c r="NYZ223" s="59"/>
      <c r="NZA223" s="59"/>
      <c r="NZB223" s="59"/>
      <c r="NZC223" s="59"/>
      <c r="NZD223" s="59"/>
      <c r="NZE223" s="59"/>
      <c r="NZF223" s="59"/>
      <c r="NZG223" s="59"/>
      <c r="NZH223" s="59"/>
      <c r="NZI223" s="59"/>
      <c r="NZJ223" s="59"/>
      <c r="NZK223" s="59"/>
      <c r="NZL223" s="59"/>
      <c r="NZM223" s="59"/>
      <c r="NZN223" s="59"/>
      <c r="NZO223" s="59"/>
      <c r="NZP223" s="59"/>
      <c r="NZQ223" s="59"/>
      <c r="NZR223" s="59"/>
      <c r="NZS223" s="59"/>
      <c r="NZT223" s="59"/>
      <c r="NZU223" s="59"/>
      <c r="NZV223" s="59"/>
      <c r="NZW223" s="59"/>
      <c r="NZX223" s="59"/>
      <c r="NZY223" s="59"/>
      <c r="NZZ223" s="59"/>
      <c r="OAA223" s="59"/>
      <c r="OAB223" s="59"/>
      <c r="OAC223" s="59"/>
      <c r="OAD223" s="59"/>
      <c r="OAE223" s="59"/>
      <c r="OAF223" s="59"/>
      <c r="OAG223" s="59"/>
      <c r="OAH223" s="59"/>
      <c r="OAI223" s="59"/>
      <c r="OAJ223" s="59"/>
      <c r="OAK223" s="59"/>
      <c r="OAL223" s="59"/>
      <c r="OAM223" s="59"/>
      <c r="OAN223" s="59"/>
      <c r="OAO223" s="59"/>
      <c r="OAP223" s="59"/>
      <c r="OAQ223" s="59"/>
      <c r="OAR223" s="59"/>
      <c r="OAS223" s="59"/>
      <c r="OAT223" s="59"/>
      <c r="OAU223" s="59"/>
      <c r="OAV223" s="59"/>
      <c r="OAW223" s="59"/>
      <c r="OAX223" s="59"/>
      <c r="OAY223" s="59"/>
      <c r="OAZ223" s="59"/>
      <c r="OBA223" s="59"/>
      <c r="OBB223" s="59"/>
      <c r="OBC223" s="59"/>
      <c r="OBD223" s="59"/>
      <c r="OBE223" s="59"/>
      <c r="OBF223" s="59"/>
      <c r="OBG223" s="59"/>
      <c r="OBH223" s="59"/>
      <c r="OBI223" s="59"/>
      <c r="OBJ223" s="59"/>
      <c r="OBK223" s="59"/>
      <c r="OBL223" s="59"/>
      <c r="OBM223" s="59"/>
      <c r="OBN223" s="59"/>
      <c r="OBO223" s="59"/>
      <c r="OBP223" s="59"/>
      <c r="OBQ223" s="59"/>
      <c r="OBR223" s="59"/>
      <c r="OBS223" s="59"/>
      <c r="OBT223" s="59"/>
      <c r="OBU223" s="59"/>
      <c r="OBV223" s="59"/>
      <c r="OBW223" s="59"/>
      <c r="OBX223" s="59"/>
      <c r="OBY223" s="59"/>
      <c r="OBZ223" s="59"/>
      <c r="OCA223" s="59"/>
      <c r="OCB223" s="59"/>
      <c r="OCC223" s="59"/>
      <c r="OCD223" s="59"/>
      <c r="OCE223" s="59"/>
      <c r="OCF223" s="59"/>
      <c r="OCG223" s="59"/>
      <c r="OCH223" s="59"/>
      <c r="OCI223" s="59"/>
      <c r="OCJ223" s="59"/>
      <c r="OCK223" s="59"/>
      <c r="OCL223" s="59"/>
      <c r="OCM223" s="59"/>
      <c r="OCN223" s="59"/>
      <c r="OCO223" s="59"/>
      <c r="OCP223" s="59"/>
      <c r="OCQ223" s="59"/>
      <c r="OCR223" s="59"/>
      <c r="OCS223" s="59"/>
      <c r="OCT223" s="59"/>
      <c r="OCU223" s="59"/>
      <c r="OCV223" s="59"/>
      <c r="OCW223" s="59"/>
      <c r="OCX223" s="59"/>
      <c r="OCY223" s="59"/>
      <c r="OCZ223" s="59"/>
      <c r="ODA223" s="59"/>
      <c r="ODB223" s="59"/>
      <c r="ODC223" s="59"/>
      <c r="ODD223" s="59"/>
      <c r="ODE223" s="59"/>
      <c r="ODF223" s="59"/>
      <c r="ODG223" s="59"/>
      <c r="ODH223" s="59"/>
      <c r="ODI223" s="59"/>
      <c r="ODJ223" s="59"/>
      <c r="ODK223" s="59"/>
      <c r="ODL223" s="59"/>
      <c r="ODM223" s="59"/>
      <c r="ODN223" s="59"/>
      <c r="ODO223" s="59"/>
      <c r="ODP223" s="59"/>
      <c r="ODQ223" s="59"/>
      <c r="ODR223" s="59"/>
      <c r="ODS223" s="59"/>
      <c r="ODT223" s="59"/>
      <c r="ODU223" s="59"/>
      <c r="ODV223" s="59"/>
      <c r="ODW223" s="59"/>
      <c r="ODX223" s="59"/>
      <c r="ODY223" s="59"/>
      <c r="ODZ223" s="59"/>
      <c r="OEA223" s="59"/>
      <c r="OEB223" s="59"/>
      <c r="OEC223" s="59"/>
      <c r="OED223" s="59"/>
      <c r="OEE223" s="59"/>
      <c r="OEF223" s="59"/>
      <c r="OEG223" s="59"/>
      <c r="OEH223" s="59"/>
      <c r="OEI223" s="59"/>
      <c r="OEJ223" s="59"/>
      <c r="OEK223" s="59"/>
      <c r="OEL223" s="59"/>
      <c r="OEM223" s="59"/>
      <c r="OEN223" s="59"/>
      <c r="OEO223" s="59"/>
      <c r="OEP223" s="59"/>
      <c r="OEQ223" s="59"/>
      <c r="OER223" s="59"/>
      <c r="OES223" s="59"/>
      <c r="OET223" s="59"/>
      <c r="OEU223" s="59"/>
      <c r="OEV223" s="59"/>
      <c r="OEW223" s="59"/>
      <c r="OEX223" s="59"/>
      <c r="OEY223" s="59"/>
      <c r="OEZ223" s="59"/>
      <c r="OFA223" s="59"/>
      <c r="OFB223" s="59"/>
      <c r="OFC223" s="59"/>
      <c r="OFD223" s="59"/>
      <c r="OFE223" s="59"/>
      <c r="OFF223" s="59"/>
      <c r="OFG223" s="59"/>
      <c r="OFH223" s="59"/>
      <c r="OFI223" s="59"/>
      <c r="OFJ223" s="59"/>
      <c r="OFK223" s="59"/>
      <c r="OFL223" s="59"/>
      <c r="OFM223" s="59"/>
      <c r="OFN223" s="59"/>
      <c r="OFO223" s="59"/>
      <c r="OFP223" s="59"/>
      <c r="OFQ223" s="59"/>
      <c r="OFR223" s="59"/>
      <c r="OFS223" s="59"/>
      <c r="OFT223" s="59"/>
      <c r="OFU223" s="59"/>
      <c r="OFV223" s="59"/>
      <c r="OFW223" s="59"/>
      <c r="OFX223" s="59"/>
      <c r="OFY223" s="59"/>
      <c r="OFZ223" s="59"/>
      <c r="OGA223" s="59"/>
      <c r="OGB223" s="59"/>
      <c r="OGC223" s="59"/>
      <c r="OGD223" s="59"/>
      <c r="OGE223" s="59"/>
      <c r="OGF223" s="59"/>
      <c r="OGG223" s="59"/>
      <c r="OGH223" s="59"/>
      <c r="OGI223" s="59"/>
      <c r="OGJ223" s="59"/>
      <c r="OGK223" s="59"/>
      <c r="OGL223" s="59"/>
      <c r="OGM223" s="59"/>
      <c r="OGN223" s="59"/>
      <c r="OGO223" s="59"/>
      <c r="OGP223" s="59"/>
      <c r="OGQ223" s="59"/>
      <c r="OGR223" s="59"/>
      <c r="OGS223" s="59"/>
      <c r="OGT223" s="59"/>
      <c r="OGU223" s="59"/>
      <c r="OGV223" s="59"/>
      <c r="OGW223" s="59"/>
      <c r="OGX223" s="59"/>
      <c r="OGY223" s="59"/>
      <c r="OGZ223" s="59"/>
      <c r="OHA223" s="59"/>
      <c r="OHB223" s="59"/>
      <c r="OHC223" s="59"/>
      <c r="OHD223" s="59"/>
      <c r="OHE223" s="59"/>
      <c r="OHF223" s="59"/>
      <c r="OHG223" s="59"/>
      <c r="OHH223" s="59"/>
      <c r="OHI223" s="59"/>
      <c r="OHJ223" s="59"/>
      <c r="OHK223" s="59"/>
      <c r="OHL223" s="59"/>
      <c r="OHM223" s="59"/>
      <c r="OHN223" s="59"/>
      <c r="OHO223" s="59"/>
      <c r="OHP223" s="59"/>
      <c r="OHQ223" s="59"/>
      <c r="OHR223" s="59"/>
      <c r="OHS223" s="59"/>
      <c r="OHT223" s="59"/>
      <c r="OHU223" s="59"/>
      <c r="OHV223" s="59"/>
      <c r="OHW223" s="59"/>
      <c r="OHX223" s="59"/>
      <c r="OHY223" s="59"/>
      <c r="OHZ223" s="59"/>
      <c r="OIA223" s="59"/>
      <c r="OIB223" s="59"/>
      <c r="OIC223" s="59"/>
      <c r="OID223" s="59"/>
      <c r="OIE223" s="59"/>
      <c r="OIF223" s="59"/>
      <c r="OIG223" s="59"/>
      <c r="OIH223" s="59"/>
      <c r="OII223" s="59"/>
      <c r="OIJ223" s="59"/>
      <c r="OIK223" s="59"/>
      <c r="OIL223" s="59"/>
      <c r="OIM223" s="59"/>
      <c r="OIN223" s="59"/>
      <c r="OIO223" s="59"/>
      <c r="OIP223" s="59"/>
      <c r="OIQ223" s="59"/>
      <c r="OIR223" s="59"/>
      <c r="OIS223" s="59"/>
      <c r="OIT223" s="59"/>
      <c r="OIU223" s="59"/>
      <c r="OIV223" s="59"/>
      <c r="OIW223" s="59"/>
      <c r="OIX223" s="59"/>
      <c r="OIY223" s="59"/>
      <c r="OIZ223" s="59"/>
      <c r="OJA223" s="59"/>
      <c r="OJB223" s="59"/>
      <c r="OJC223" s="59"/>
      <c r="OJD223" s="59"/>
      <c r="OJE223" s="59"/>
      <c r="OJF223" s="59"/>
      <c r="OJG223" s="59"/>
      <c r="OJH223" s="59"/>
      <c r="OJI223" s="59"/>
      <c r="OJJ223" s="59"/>
      <c r="OJK223" s="59"/>
      <c r="OJL223" s="59"/>
      <c r="OJM223" s="59"/>
      <c r="OJN223" s="59"/>
      <c r="OJO223" s="59"/>
      <c r="OJP223" s="59"/>
      <c r="OJQ223" s="59"/>
      <c r="OJR223" s="59"/>
      <c r="OJS223" s="59"/>
      <c r="OJT223" s="59"/>
      <c r="OJU223" s="59"/>
      <c r="OJV223" s="59"/>
      <c r="OJW223" s="59"/>
      <c r="OJX223" s="59"/>
      <c r="OJY223" s="59"/>
      <c r="OJZ223" s="59"/>
      <c r="OKA223" s="59"/>
      <c r="OKB223" s="59"/>
      <c r="OKC223" s="59"/>
      <c r="OKD223" s="59"/>
      <c r="OKE223" s="59"/>
      <c r="OKF223" s="59"/>
      <c r="OKG223" s="59"/>
      <c r="OKH223" s="59"/>
      <c r="OKI223" s="59"/>
      <c r="OKJ223" s="59"/>
      <c r="OKK223" s="59"/>
      <c r="OKL223" s="59"/>
      <c r="OKM223" s="59"/>
      <c r="OKN223" s="59"/>
      <c r="OKO223" s="59"/>
      <c r="OKP223" s="59"/>
      <c r="OKQ223" s="59"/>
      <c r="OKR223" s="59"/>
      <c r="OKS223" s="59"/>
      <c r="OKT223" s="59"/>
      <c r="OKU223" s="59"/>
      <c r="OKV223" s="59"/>
      <c r="OKW223" s="59"/>
      <c r="OKX223" s="59"/>
      <c r="OKY223" s="59"/>
      <c r="OKZ223" s="59"/>
      <c r="OLA223" s="59"/>
      <c r="OLB223" s="59"/>
      <c r="OLC223" s="59"/>
      <c r="OLD223" s="59"/>
      <c r="OLE223" s="59"/>
      <c r="OLF223" s="59"/>
      <c r="OLG223" s="59"/>
      <c r="OLH223" s="59"/>
      <c r="OLI223" s="59"/>
      <c r="OLJ223" s="59"/>
      <c r="OLK223" s="59"/>
      <c r="OLL223" s="59"/>
      <c r="OLM223" s="59"/>
      <c r="OLN223" s="59"/>
      <c r="OLO223" s="59"/>
      <c r="OLP223" s="59"/>
      <c r="OLQ223" s="59"/>
      <c r="OLR223" s="59"/>
      <c r="OLS223" s="59"/>
      <c r="OLT223" s="59"/>
      <c r="OLU223" s="59"/>
      <c r="OLV223" s="59"/>
      <c r="OLW223" s="59"/>
      <c r="OLX223" s="59"/>
      <c r="OLY223" s="59"/>
      <c r="OLZ223" s="59"/>
      <c r="OMA223" s="59"/>
      <c r="OMB223" s="59"/>
      <c r="OMC223" s="59"/>
      <c r="OMD223" s="59"/>
      <c r="OME223" s="59"/>
      <c r="OMF223" s="59"/>
      <c r="OMG223" s="59"/>
      <c r="OMH223" s="59"/>
      <c r="OMI223" s="59"/>
      <c r="OMJ223" s="59"/>
      <c r="OMK223" s="59"/>
      <c r="OML223" s="59"/>
      <c r="OMM223" s="59"/>
      <c r="OMN223" s="59"/>
      <c r="OMO223" s="59"/>
      <c r="OMP223" s="59"/>
      <c r="OMQ223" s="59"/>
      <c r="OMR223" s="59"/>
      <c r="OMS223" s="59"/>
      <c r="OMT223" s="59"/>
      <c r="OMU223" s="59"/>
      <c r="OMV223" s="59"/>
      <c r="OMW223" s="59"/>
      <c r="OMX223" s="59"/>
      <c r="OMY223" s="59"/>
      <c r="OMZ223" s="59"/>
      <c r="ONA223" s="59"/>
      <c r="ONB223" s="59"/>
      <c r="ONC223" s="59"/>
      <c r="OND223" s="59"/>
      <c r="ONE223" s="59"/>
      <c r="ONF223" s="59"/>
      <c r="ONG223" s="59"/>
      <c r="ONH223" s="59"/>
      <c r="ONI223" s="59"/>
      <c r="ONJ223" s="59"/>
      <c r="ONK223" s="59"/>
      <c r="ONL223" s="59"/>
      <c r="ONM223" s="59"/>
      <c r="ONN223" s="59"/>
      <c r="ONO223" s="59"/>
      <c r="ONP223" s="59"/>
      <c r="ONQ223" s="59"/>
      <c r="ONR223" s="59"/>
      <c r="ONS223" s="59"/>
      <c r="ONT223" s="59"/>
      <c r="ONU223" s="59"/>
      <c r="ONV223" s="59"/>
      <c r="ONW223" s="59"/>
      <c r="ONX223" s="59"/>
      <c r="ONY223" s="59"/>
      <c r="ONZ223" s="59"/>
      <c r="OOA223" s="59"/>
      <c r="OOB223" s="59"/>
      <c r="OOC223" s="59"/>
      <c r="OOD223" s="59"/>
      <c r="OOE223" s="59"/>
      <c r="OOF223" s="59"/>
      <c r="OOG223" s="59"/>
      <c r="OOH223" s="59"/>
      <c r="OOI223" s="59"/>
      <c r="OOJ223" s="59"/>
      <c r="OOK223" s="59"/>
      <c r="OOL223" s="59"/>
      <c r="OOM223" s="59"/>
      <c r="OON223" s="59"/>
      <c r="OOO223" s="59"/>
      <c r="OOP223" s="59"/>
      <c r="OOQ223" s="59"/>
      <c r="OOR223" s="59"/>
      <c r="OOS223" s="59"/>
      <c r="OOT223" s="59"/>
      <c r="OOU223" s="59"/>
      <c r="OOV223" s="59"/>
      <c r="OOW223" s="59"/>
      <c r="OOX223" s="59"/>
      <c r="OOY223" s="59"/>
      <c r="OOZ223" s="59"/>
      <c r="OPA223" s="59"/>
      <c r="OPB223" s="59"/>
      <c r="OPC223" s="59"/>
      <c r="OPD223" s="59"/>
      <c r="OPE223" s="59"/>
      <c r="OPF223" s="59"/>
      <c r="OPG223" s="59"/>
      <c r="OPH223" s="59"/>
      <c r="OPI223" s="59"/>
      <c r="OPJ223" s="59"/>
      <c r="OPK223" s="59"/>
      <c r="OPL223" s="59"/>
      <c r="OPM223" s="59"/>
      <c r="OPN223" s="59"/>
      <c r="OPO223" s="59"/>
      <c r="OPP223" s="59"/>
      <c r="OPQ223" s="59"/>
      <c r="OPR223" s="59"/>
      <c r="OPS223" s="59"/>
      <c r="OPT223" s="59"/>
      <c r="OPU223" s="59"/>
      <c r="OPV223" s="59"/>
      <c r="OPW223" s="59"/>
      <c r="OPX223" s="59"/>
      <c r="OPY223" s="59"/>
      <c r="OPZ223" s="59"/>
      <c r="OQA223" s="59"/>
      <c r="OQB223" s="59"/>
      <c r="OQC223" s="59"/>
      <c r="OQD223" s="59"/>
      <c r="OQE223" s="59"/>
      <c r="OQF223" s="59"/>
      <c r="OQG223" s="59"/>
      <c r="OQH223" s="59"/>
      <c r="OQI223" s="59"/>
      <c r="OQJ223" s="59"/>
      <c r="OQK223" s="59"/>
      <c r="OQL223" s="59"/>
      <c r="OQM223" s="59"/>
      <c r="OQN223" s="59"/>
      <c r="OQO223" s="59"/>
      <c r="OQP223" s="59"/>
      <c r="OQQ223" s="59"/>
      <c r="OQR223" s="59"/>
      <c r="OQS223" s="59"/>
      <c r="OQT223" s="59"/>
      <c r="OQU223" s="59"/>
      <c r="OQV223" s="59"/>
      <c r="OQW223" s="59"/>
      <c r="OQX223" s="59"/>
      <c r="OQY223" s="59"/>
      <c r="OQZ223" s="59"/>
      <c r="ORA223" s="59"/>
      <c r="ORB223" s="59"/>
      <c r="ORC223" s="59"/>
      <c r="ORD223" s="59"/>
      <c r="ORE223" s="59"/>
      <c r="ORF223" s="59"/>
      <c r="ORG223" s="59"/>
      <c r="ORH223" s="59"/>
      <c r="ORI223" s="59"/>
      <c r="ORJ223" s="59"/>
      <c r="ORK223" s="59"/>
      <c r="ORL223" s="59"/>
      <c r="ORM223" s="59"/>
      <c r="ORN223" s="59"/>
      <c r="ORO223" s="59"/>
      <c r="ORP223" s="59"/>
      <c r="ORQ223" s="59"/>
      <c r="ORR223" s="59"/>
      <c r="ORS223" s="59"/>
      <c r="ORT223" s="59"/>
      <c r="ORU223" s="59"/>
      <c r="ORV223" s="59"/>
      <c r="ORW223" s="59"/>
      <c r="ORX223" s="59"/>
      <c r="ORY223" s="59"/>
      <c r="ORZ223" s="59"/>
      <c r="OSA223" s="59"/>
      <c r="OSB223" s="59"/>
      <c r="OSC223" s="59"/>
      <c r="OSD223" s="59"/>
      <c r="OSE223" s="59"/>
      <c r="OSF223" s="59"/>
      <c r="OSG223" s="59"/>
      <c r="OSH223" s="59"/>
      <c r="OSI223" s="59"/>
      <c r="OSJ223" s="59"/>
      <c r="OSK223" s="59"/>
      <c r="OSL223" s="59"/>
      <c r="OSM223" s="59"/>
      <c r="OSN223" s="59"/>
      <c r="OSO223" s="59"/>
      <c r="OSP223" s="59"/>
      <c r="OSQ223" s="59"/>
      <c r="OSR223" s="59"/>
      <c r="OSS223" s="59"/>
      <c r="OST223" s="59"/>
      <c r="OSU223" s="59"/>
      <c r="OSV223" s="59"/>
      <c r="OSW223" s="59"/>
      <c r="OSX223" s="59"/>
      <c r="OSY223" s="59"/>
      <c r="OSZ223" s="59"/>
      <c r="OTA223" s="59"/>
      <c r="OTB223" s="59"/>
      <c r="OTC223" s="59"/>
      <c r="OTD223" s="59"/>
      <c r="OTE223" s="59"/>
      <c r="OTF223" s="59"/>
      <c r="OTG223" s="59"/>
      <c r="OTH223" s="59"/>
      <c r="OTI223" s="59"/>
      <c r="OTJ223" s="59"/>
      <c r="OTK223" s="59"/>
      <c r="OTL223" s="59"/>
      <c r="OTM223" s="59"/>
      <c r="OTN223" s="59"/>
      <c r="OTO223" s="59"/>
      <c r="OTP223" s="59"/>
      <c r="OTQ223" s="59"/>
      <c r="OTR223" s="59"/>
      <c r="OTS223" s="59"/>
      <c r="OTT223" s="59"/>
      <c r="OTU223" s="59"/>
      <c r="OTV223" s="59"/>
      <c r="OTW223" s="59"/>
      <c r="OTX223" s="59"/>
      <c r="OTY223" s="59"/>
      <c r="OTZ223" s="59"/>
      <c r="OUA223" s="59"/>
      <c r="OUB223" s="59"/>
      <c r="OUC223" s="59"/>
      <c r="OUD223" s="59"/>
      <c r="OUE223" s="59"/>
      <c r="OUF223" s="59"/>
      <c r="OUG223" s="59"/>
      <c r="OUH223" s="59"/>
      <c r="OUI223" s="59"/>
      <c r="OUJ223" s="59"/>
      <c r="OUK223" s="59"/>
      <c r="OUL223" s="59"/>
      <c r="OUM223" s="59"/>
      <c r="OUN223" s="59"/>
      <c r="OUO223" s="59"/>
      <c r="OUP223" s="59"/>
      <c r="OUQ223" s="59"/>
      <c r="OUR223" s="59"/>
      <c r="OUS223" s="59"/>
      <c r="OUT223" s="59"/>
      <c r="OUU223" s="59"/>
      <c r="OUV223" s="59"/>
      <c r="OUW223" s="59"/>
      <c r="OUX223" s="59"/>
      <c r="OUY223" s="59"/>
      <c r="OUZ223" s="59"/>
      <c r="OVA223" s="59"/>
      <c r="OVB223" s="59"/>
      <c r="OVC223" s="59"/>
      <c r="OVD223" s="59"/>
      <c r="OVE223" s="59"/>
      <c r="OVF223" s="59"/>
      <c r="OVG223" s="59"/>
      <c r="OVH223" s="59"/>
      <c r="OVI223" s="59"/>
      <c r="OVJ223" s="59"/>
      <c r="OVK223" s="59"/>
      <c r="OVL223" s="59"/>
      <c r="OVM223" s="59"/>
      <c r="OVN223" s="59"/>
      <c r="OVO223" s="59"/>
      <c r="OVP223" s="59"/>
      <c r="OVQ223" s="59"/>
      <c r="OVR223" s="59"/>
      <c r="OVS223" s="59"/>
      <c r="OVT223" s="59"/>
      <c r="OVU223" s="59"/>
      <c r="OVV223" s="59"/>
      <c r="OVW223" s="59"/>
      <c r="OVX223" s="59"/>
      <c r="OVY223" s="59"/>
      <c r="OVZ223" s="59"/>
      <c r="OWA223" s="59"/>
      <c r="OWB223" s="59"/>
      <c r="OWC223" s="59"/>
      <c r="OWD223" s="59"/>
      <c r="OWE223" s="59"/>
      <c r="OWF223" s="59"/>
      <c r="OWG223" s="59"/>
      <c r="OWH223" s="59"/>
      <c r="OWI223" s="59"/>
      <c r="OWJ223" s="59"/>
      <c r="OWK223" s="59"/>
      <c r="OWL223" s="59"/>
      <c r="OWM223" s="59"/>
      <c r="OWN223" s="59"/>
      <c r="OWO223" s="59"/>
      <c r="OWP223" s="59"/>
      <c r="OWQ223" s="59"/>
      <c r="OWR223" s="59"/>
      <c r="OWS223" s="59"/>
      <c r="OWT223" s="59"/>
      <c r="OWU223" s="59"/>
      <c r="OWV223" s="59"/>
      <c r="OWW223" s="59"/>
      <c r="OWX223" s="59"/>
      <c r="OWY223" s="59"/>
      <c r="OWZ223" s="59"/>
      <c r="OXA223" s="59"/>
      <c r="OXB223" s="59"/>
      <c r="OXC223" s="59"/>
      <c r="OXD223" s="59"/>
      <c r="OXE223" s="59"/>
      <c r="OXF223" s="59"/>
      <c r="OXG223" s="59"/>
      <c r="OXH223" s="59"/>
      <c r="OXI223" s="59"/>
      <c r="OXJ223" s="59"/>
      <c r="OXK223" s="59"/>
      <c r="OXL223" s="59"/>
      <c r="OXM223" s="59"/>
      <c r="OXN223" s="59"/>
      <c r="OXO223" s="59"/>
      <c r="OXP223" s="59"/>
      <c r="OXQ223" s="59"/>
      <c r="OXR223" s="59"/>
      <c r="OXS223" s="59"/>
      <c r="OXT223" s="59"/>
      <c r="OXU223" s="59"/>
      <c r="OXV223" s="59"/>
      <c r="OXW223" s="59"/>
      <c r="OXX223" s="59"/>
      <c r="OXY223" s="59"/>
      <c r="OXZ223" s="59"/>
      <c r="OYA223" s="59"/>
      <c r="OYB223" s="59"/>
      <c r="OYC223" s="59"/>
      <c r="OYD223" s="59"/>
      <c r="OYE223" s="59"/>
      <c r="OYF223" s="59"/>
      <c r="OYG223" s="59"/>
      <c r="OYH223" s="59"/>
      <c r="OYI223" s="59"/>
      <c r="OYJ223" s="59"/>
      <c r="OYK223" s="59"/>
      <c r="OYL223" s="59"/>
      <c r="OYM223" s="59"/>
      <c r="OYN223" s="59"/>
      <c r="OYO223" s="59"/>
      <c r="OYP223" s="59"/>
      <c r="OYQ223" s="59"/>
      <c r="OYR223" s="59"/>
      <c r="OYS223" s="59"/>
      <c r="OYT223" s="59"/>
      <c r="OYU223" s="59"/>
      <c r="OYV223" s="59"/>
      <c r="OYW223" s="59"/>
      <c r="OYX223" s="59"/>
      <c r="OYY223" s="59"/>
      <c r="OYZ223" s="59"/>
      <c r="OZA223" s="59"/>
      <c r="OZB223" s="59"/>
      <c r="OZC223" s="59"/>
      <c r="OZD223" s="59"/>
      <c r="OZE223" s="59"/>
      <c r="OZF223" s="59"/>
      <c r="OZG223" s="59"/>
      <c r="OZH223" s="59"/>
      <c r="OZI223" s="59"/>
      <c r="OZJ223" s="59"/>
      <c r="OZK223" s="59"/>
      <c r="OZL223" s="59"/>
      <c r="OZM223" s="59"/>
      <c r="OZN223" s="59"/>
      <c r="OZO223" s="59"/>
      <c r="OZP223" s="59"/>
      <c r="OZQ223" s="59"/>
      <c r="OZR223" s="59"/>
      <c r="OZS223" s="59"/>
      <c r="OZT223" s="59"/>
      <c r="OZU223" s="59"/>
      <c r="OZV223" s="59"/>
      <c r="OZW223" s="59"/>
      <c r="OZX223" s="59"/>
      <c r="OZY223" s="59"/>
      <c r="OZZ223" s="59"/>
      <c r="PAA223" s="59"/>
      <c r="PAB223" s="59"/>
      <c r="PAC223" s="59"/>
      <c r="PAD223" s="59"/>
      <c r="PAE223" s="59"/>
      <c r="PAF223" s="59"/>
      <c r="PAG223" s="59"/>
      <c r="PAH223" s="59"/>
      <c r="PAI223" s="59"/>
      <c r="PAJ223" s="59"/>
      <c r="PAK223" s="59"/>
      <c r="PAL223" s="59"/>
      <c r="PAM223" s="59"/>
      <c r="PAN223" s="59"/>
      <c r="PAO223" s="59"/>
      <c r="PAP223" s="59"/>
      <c r="PAQ223" s="59"/>
      <c r="PAR223" s="59"/>
      <c r="PAS223" s="59"/>
      <c r="PAT223" s="59"/>
      <c r="PAU223" s="59"/>
      <c r="PAV223" s="59"/>
      <c r="PAW223" s="59"/>
      <c r="PAX223" s="59"/>
      <c r="PAY223" s="59"/>
      <c r="PAZ223" s="59"/>
      <c r="PBA223" s="59"/>
      <c r="PBB223" s="59"/>
      <c r="PBC223" s="59"/>
      <c r="PBD223" s="59"/>
      <c r="PBE223" s="59"/>
      <c r="PBF223" s="59"/>
      <c r="PBG223" s="59"/>
      <c r="PBH223" s="59"/>
      <c r="PBI223" s="59"/>
      <c r="PBJ223" s="59"/>
      <c r="PBK223" s="59"/>
      <c r="PBL223" s="59"/>
      <c r="PBM223" s="59"/>
      <c r="PBN223" s="59"/>
      <c r="PBO223" s="59"/>
      <c r="PBP223" s="59"/>
      <c r="PBQ223" s="59"/>
      <c r="PBR223" s="59"/>
      <c r="PBS223" s="59"/>
      <c r="PBT223" s="59"/>
      <c r="PBU223" s="59"/>
      <c r="PBV223" s="59"/>
      <c r="PBW223" s="59"/>
      <c r="PBX223" s="59"/>
      <c r="PBY223" s="59"/>
      <c r="PBZ223" s="59"/>
      <c r="PCA223" s="59"/>
      <c r="PCB223" s="59"/>
      <c r="PCC223" s="59"/>
      <c r="PCD223" s="59"/>
      <c r="PCE223" s="59"/>
      <c r="PCF223" s="59"/>
      <c r="PCG223" s="59"/>
      <c r="PCH223" s="59"/>
      <c r="PCI223" s="59"/>
      <c r="PCJ223" s="59"/>
      <c r="PCK223" s="59"/>
      <c r="PCL223" s="59"/>
      <c r="PCM223" s="59"/>
      <c r="PCN223" s="59"/>
      <c r="PCO223" s="59"/>
      <c r="PCP223" s="59"/>
      <c r="PCQ223" s="59"/>
      <c r="PCR223" s="59"/>
      <c r="PCS223" s="59"/>
      <c r="PCT223" s="59"/>
      <c r="PCU223" s="59"/>
      <c r="PCV223" s="59"/>
      <c r="PCW223" s="59"/>
      <c r="PCX223" s="59"/>
      <c r="PCY223" s="59"/>
      <c r="PCZ223" s="59"/>
      <c r="PDA223" s="59"/>
      <c r="PDB223" s="59"/>
      <c r="PDC223" s="59"/>
      <c r="PDD223" s="59"/>
      <c r="PDE223" s="59"/>
      <c r="PDF223" s="59"/>
      <c r="PDG223" s="59"/>
      <c r="PDH223" s="59"/>
      <c r="PDI223" s="59"/>
      <c r="PDJ223" s="59"/>
      <c r="PDK223" s="59"/>
      <c r="PDL223" s="59"/>
      <c r="PDM223" s="59"/>
      <c r="PDN223" s="59"/>
      <c r="PDO223" s="59"/>
      <c r="PDP223" s="59"/>
      <c r="PDQ223" s="59"/>
      <c r="PDR223" s="59"/>
      <c r="PDS223" s="59"/>
      <c r="PDT223" s="59"/>
      <c r="PDU223" s="59"/>
      <c r="PDV223" s="59"/>
      <c r="PDW223" s="59"/>
      <c r="PDX223" s="59"/>
      <c r="PDY223" s="59"/>
      <c r="PDZ223" s="59"/>
      <c r="PEA223" s="59"/>
      <c r="PEB223" s="59"/>
      <c r="PEC223" s="59"/>
      <c r="PED223" s="59"/>
      <c r="PEE223" s="59"/>
      <c r="PEF223" s="59"/>
      <c r="PEG223" s="59"/>
      <c r="PEH223" s="59"/>
      <c r="PEI223" s="59"/>
      <c r="PEJ223" s="59"/>
      <c r="PEK223" s="59"/>
      <c r="PEL223" s="59"/>
      <c r="PEM223" s="59"/>
      <c r="PEN223" s="59"/>
      <c r="PEO223" s="59"/>
      <c r="PEP223" s="59"/>
      <c r="PEQ223" s="59"/>
      <c r="PER223" s="59"/>
      <c r="PES223" s="59"/>
      <c r="PET223" s="59"/>
      <c r="PEU223" s="59"/>
      <c r="PEV223" s="59"/>
      <c r="PEW223" s="59"/>
      <c r="PEX223" s="59"/>
      <c r="PEY223" s="59"/>
      <c r="PEZ223" s="59"/>
      <c r="PFA223" s="59"/>
      <c r="PFB223" s="59"/>
      <c r="PFC223" s="59"/>
      <c r="PFD223" s="59"/>
      <c r="PFE223" s="59"/>
      <c r="PFF223" s="59"/>
      <c r="PFG223" s="59"/>
      <c r="PFH223" s="59"/>
      <c r="PFI223" s="59"/>
      <c r="PFJ223" s="59"/>
      <c r="PFK223" s="59"/>
      <c r="PFL223" s="59"/>
      <c r="PFM223" s="59"/>
      <c r="PFN223" s="59"/>
      <c r="PFO223" s="59"/>
      <c r="PFP223" s="59"/>
      <c r="PFQ223" s="59"/>
      <c r="PFR223" s="59"/>
      <c r="PFS223" s="59"/>
      <c r="PFT223" s="59"/>
      <c r="PFU223" s="59"/>
      <c r="PFV223" s="59"/>
      <c r="PFW223" s="59"/>
      <c r="PFX223" s="59"/>
      <c r="PFY223" s="59"/>
      <c r="PFZ223" s="59"/>
      <c r="PGA223" s="59"/>
      <c r="PGB223" s="59"/>
      <c r="PGC223" s="59"/>
      <c r="PGD223" s="59"/>
      <c r="PGE223" s="59"/>
      <c r="PGF223" s="59"/>
      <c r="PGG223" s="59"/>
      <c r="PGH223" s="59"/>
      <c r="PGI223" s="59"/>
      <c r="PGJ223" s="59"/>
      <c r="PGK223" s="59"/>
      <c r="PGL223" s="59"/>
      <c r="PGM223" s="59"/>
      <c r="PGN223" s="59"/>
      <c r="PGO223" s="59"/>
      <c r="PGP223" s="59"/>
      <c r="PGQ223" s="59"/>
      <c r="PGR223" s="59"/>
      <c r="PGS223" s="59"/>
      <c r="PGT223" s="59"/>
      <c r="PGU223" s="59"/>
      <c r="PGV223" s="59"/>
      <c r="PGW223" s="59"/>
      <c r="PGX223" s="59"/>
      <c r="PGY223" s="59"/>
      <c r="PGZ223" s="59"/>
      <c r="PHA223" s="59"/>
      <c r="PHB223" s="59"/>
      <c r="PHC223" s="59"/>
      <c r="PHD223" s="59"/>
      <c r="PHE223" s="59"/>
      <c r="PHF223" s="59"/>
      <c r="PHG223" s="59"/>
      <c r="PHH223" s="59"/>
      <c r="PHI223" s="59"/>
      <c r="PHJ223" s="59"/>
      <c r="PHK223" s="59"/>
      <c r="PHL223" s="59"/>
      <c r="PHM223" s="59"/>
      <c r="PHN223" s="59"/>
      <c r="PHO223" s="59"/>
      <c r="PHP223" s="59"/>
      <c r="PHQ223" s="59"/>
      <c r="PHR223" s="59"/>
      <c r="PHS223" s="59"/>
      <c r="PHT223" s="59"/>
      <c r="PHU223" s="59"/>
      <c r="PHV223" s="59"/>
      <c r="PHW223" s="59"/>
      <c r="PHX223" s="59"/>
      <c r="PHY223" s="59"/>
      <c r="PHZ223" s="59"/>
      <c r="PIA223" s="59"/>
      <c r="PIB223" s="59"/>
      <c r="PIC223" s="59"/>
      <c r="PID223" s="59"/>
      <c r="PIE223" s="59"/>
      <c r="PIF223" s="59"/>
      <c r="PIG223" s="59"/>
      <c r="PIH223" s="59"/>
      <c r="PII223" s="59"/>
      <c r="PIJ223" s="59"/>
      <c r="PIK223" s="59"/>
      <c r="PIL223" s="59"/>
      <c r="PIM223" s="59"/>
      <c r="PIN223" s="59"/>
      <c r="PIO223" s="59"/>
      <c r="PIP223" s="59"/>
      <c r="PIQ223" s="59"/>
      <c r="PIR223" s="59"/>
      <c r="PIS223" s="59"/>
      <c r="PIT223" s="59"/>
      <c r="PIU223" s="59"/>
      <c r="PIV223" s="59"/>
      <c r="PIW223" s="59"/>
      <c r="PIX223" s="59"/>
      <c r="PIY223" s="59"/>
      <c r="PIZ223" s="59"/>
      <c r="PJA223" s="59"/>
      <c r="PJB223" s="59"/>
      <c r="PJC223" s="59"/>
      <c r="PJD223" s="59"/>
      <c r="PJE223" s="59"/>
      <c r="PJF223" s="59"/>
      <c r="PJG223" s="59"/>
      <c r="PJH223" s="59"/>
      <c r="PJI223" s="59"/>
      <c r="PJJ223" s="59"/>
      <c r="PJK223" s="59"/>
      <c r="PJL223" s="59"/>
      <c r="PJM223" s="59"/>
      <c r="PJN223" s="59"/>
      <c r="PJO223" s="59"/>
      <c r="PJP223" s="59"/>
      <c r="PJQ223" s="59"/>
      <c r="PJR223" s="59"/>
      <c r="PJS223" s="59"/>
      <c r="PJT223" s="59"/>
      <c r="PJU223" s="59"/>
      <c r="PJV223" s="59"/>
      <c r="PJW223" s="59"/>
      <c r="PJX223" s="59"/>
      <c r="PJY223" s="59"/>
      <c r="PJZ223" s="59"/>
      <c r="PKA223" s="59"/>
      <c r="PKB223" s="59"/>
      <c r="PKC223" s="59"/>
      <c r="PKD223" s="59"/>
      <c r="PKE223" s="59"/>
      <c r="PKF223" s="59"/>
      <c r="PKG223" s="59"/>
      <c r="PKH223" s="59"/>
      <c r="PKI223" s="59"/>
      <c r="PKJ223" s="59"/>
      <c r="PKK223" s="59"/>
      <c r="PKL223" s="59"/>
      <c r="PKM223" s="59"/>
      <c r="PKN223" s="59"/>
      <c r="PKO223" s="59"/>
      <c r="PKP223" s="59"/>
      <c r="PKQ223" s="59"/>
      <c r="PKR223" s="59"/>
      <c r="PKS223" s="59"/>
      <c r="PKT223" s="59"/>
      <c r="PKU223" s="59"/>
      <c r="PKV223" s="59"/>
      <c r="PKW223" s="59"/>
      <c r="PKX223" s="59"/>
      <c r="PKY223" s="59"/>
      <c r="PKZ223" s="59"/>
      <c r="PLA223" s="59"/>
      <c r="PLB223" s="59"/>
      <c r="PLC223" s="59"/>
      <c r="PLD223" s="59"/>
      <c r="PLE223" s="59"/>
      <c r="PLF223" s="59"/>
      <c r="PLG223" s="59"/>
      <c r="PLH223" s="59"/>
      <c r="PLI223" s="59"/>
      <c r="PLJ223" s="59"/>
      <c r="PLK223" s="59"/>
      <c r="PLL223" s="59"/>
      <c r="PLM223" s="59"/>
      <c r="PLN223" s="59"/>
      <c r="PLO223" s="59"/>
      <c r="PLP223" s="59"/>
      <c r="PLQ223" s="59"/>
      <c r="PLR223" s="59"/>
      <c r="PLS223" s="59"/>
      <c r="PLT223" s="59"/>
      <c r="PLU223" s="59"/>
      <c r="PLV223" s="59"/>
      <c r="PLW223" s="59"/>
      <c r="PLX223" s="59"/>
      <c r="PLY223" s="59"/>
      <c r="PLZ223" s="59"/>
      <c r="PMA223" s="59"/>
      <c r="PMB223" s="59"/>
      <c r="PMC223" s="59"/>
      <c r="PMD223" s="59"/>
      <c r="PME223" s="59"/>
      <c r="PMF223" s="59"/>
      <c r="PMG223" s="59"/>
      <c r="PMH223" s="59"/>
      <c r="PMI223" s="59"/>
      <c r="PMJ223" s="59"/>
      <c r="PMK223" s="59"/>
      <c r="PML223" s="59"/>
      <c r="PMM223" s="59"/>
      <c r="PMN223" s="59"/>
      <c r="PMO223" s="59"/>
      <c r="PMP223" s="59"/>
      <c r="PMQ223" s="59"/>
      <c r="PMR223" s="59"/>
      <c r="PMS223" s="59"/>
      <c r="PMT223" s="59"/>
      <c r="PMU223" s="59"/>
      <c r="PMV223" s="59"/>
      <c r="PMW223" s="59"/>
      <c r="PMX223" s="59"/>
      <c r="PMY223" s="59"/>
      <c r="PMZ223" s="59"/>
      <c r="PNA223" s="59"/>
      <c r="PNB223" s="59"/>
      <c r="PNC223" s="59"/>
      <c r="PND223" s="59"/>
      <c r="PNE223" s="59"/>
      <c r="PNF223" s="59"/>
      <c r="PNG223" s="59"/>
      <c r="PNH223" s="59"/>
      <c r="PNI223" s="59"/>
      <c r="PNJ223" s="59"/>
      <c r="PNK223" s="59"/>
      <c r="PNL223" s="59"/>
      <c r="PNM223" s="59"/>
      <c r="PNN223" s="59"/>
      <c r="PNO223" s="59"/>
      <c r="PNP223" s="59"/>
      <c r="PNQ223" s="59"/>
      <c r="PNR223" s="59"/>
      <c r="PNS223" s="59"/>
      <c r="PNT223" s="59"/>
      <c r="PNU223" s="59"/>
      <c r="PNV223" s="59"/>
      <c r="PNW223" s="59"/>
      <c r="PNX223" s="59"/>
      <c r="PNY223" s="59"/>
      <c r="PNZ223" s="59"/>
      <c r="POA223" s="59"/>
      <c r="POB223" s="59"/>
      <c r="POC223" s="59"/>
      <c r="POD223" s="59"/>
      <c r="POE223" s="59"/>
      <c r="POF223" s="59"/>
      <c r="POG223" s="59"/>
      <c r="POH223" s="59"/>
      <c r="POI223" s="59"/>
      <c r="POJ223" s="59"/>
      <c r="POK223" s="59"/>
      <c r="POL223" s="59"/>
      <c r="POM223" s="59"/>
      <c r="PON223" s="59"/>
      <c r="POO223" s="59"/>
      <c r="POP223" s="59"/>
      <c r="POQ223" s="59"/>
      <c r="POR223" s="59"/>
      <c r="POS223" s="59"/>
      <c r="POT223" s="59"/>
      <c r="POU223" s="59"/>
      <c r="POV223" s="59"/>
      <c r="POW223" s="59"/>
      <c r="POX223" s="59"/>
      <c r="POY223" s="59"/>
      <c r="POZ223" s="59"/>
      <c r="PPA223" s="59"/>
      <c r="PPB223" s="59"/>
      <c r="PPC223" s="59"/>
      <c r="PPD223" s="59"/>
      <c r="PPE223" s="59"/>
      <c r="PPF223" s="59"/>
      <c r="PPG223" s="59"/>
      <c r="PPH223" s="59"/>
      <c r="PPI223" s="59"/>
      <c r="PPJ223" s="59"/>
      <c r="PPK223" s="59"/>
      <c r="PPL223" s="59"/>
      <c r="PPM223" s="59"/>
      <c r="PPN223" s="59"/>
      <c r="PPO223" s="59"/>
      <c r="PPP223" s="59"/>
      <c r="PPQ223" s="59"/>
      <c r="PPR223" s="59"/>
      <c r="PPS223" s="59"/>
      <c r="PPT223" s="59"/>
      <c r="PPU223" s="59"/>
      <c r="PPV223" s="59"/>
      <c r="PPW223" s="59"/>
      <c r="PPX223" s="59"/>
      <c r="PPY223" s="59"/>
      <c r="PPZ223" s="59"/>
      <c r="PQA223" s="59"/>
      <c r="PQB223" s="59"/>
      <c r="PQC223" s="59"/>
      <c r="PQD223" s="59"/>
      <c r="PQE223" s="59"/>
      <c r="PQF223" s="59"/>
      <c r="PQG223" s="59"/>
      <c r="PQH223" s="59"/>
      <c r="PQI223" s="59"/>
      <c r="PQJ223" s="59"/>
      <c r="PQK223" s="59"/>
      <c r="PQL223" s="59"/>
      <c r="PQM223" s="59"/>
      <c r="PQN223" s="59"/>
      <c r="PQO223" s="59"/>
      <c r="PQP223" s="59"/>
      <c r="PQQ223" s="59"/>
      <c r="PQR223" s="59"/>
      <c r="PQS223" s="59"/>
      <c r="PQT223" s="59"/>
      <c r="PQU223" s="59"/>
      <c r="PQV223" s="59"/>
      <c r="PQW223" s="59"/>
      <c r="PQX223" s="59"/>
      <c r="PQY223" s="59"/>
      <c r="PQZ223" s="59"/>
      <c r="PRA223" s="59"/>
      <c r="PRB223" s="59"/>
      <c r="PRC223" s="59"/>
      <c r="PRD223" s="59"/>
      <c r="PRE223" s="59"/>
      <c r="PRF223" s="59"/>
      <c r="PRG223" s="59"/>
      <c r="PRH223" s="59"/>
      <c r="PRI223" s="59"/>
      <c r="PRJ223" s="59"/>
      <c r="PRK223" s="59"/>
      <c r="PRL223" s="59"/>
      <c r="PRM223" s="59"/>
      <c r="PRN223" s="59"/>
      <c r="PRO223" s="59"/>
      <c r="PRP223" s="59"/>
      <c r="PRQ223" s="59"/>
      <c r="PRR223" s="59"/>
      <c r="PRS223" s="59"/>
      <c r="PRT223" s="59"/>
      <c r="PRU223" s="59"/>
      <c r="PRV223" s="59"/>
      <c r="PRW223" s="59"/>
      <c r="PRX223" s="59"/>
      <c r="PRY223" s="59"/>
      <c r="PRZ223" s="59"/>
      <c r="PSA223" s="59"/>
      <c r="PSB223" s="59"/>
      <c r="PSC223" s="59"/>
      <c r="PSD223" s="59"/>
      <c r="PSE223" s="59"/>
      <c r="PSF223" s="59"/>
      <c r="PSG223" s="59"/>
      <c r="PSH223" s="59"/>
      <c r="PSI223" s="59"/>
      <c r="PSJ223" s="59"/>
      <c r="PSK223" s="59"/>
      <c r="PSL223" s="59"/>
      <c r="PSM223" s="59"/>
      <c r="PSN223" s="59"/>
      <c r="PSO223" s="59"/>
      <c r="PSP223" s="59"/>
      <c r="PSQ223" s="59"/>
      <c r="PSR223" s="59"/>
      <c r="PSS223" s="59"/>
      <c r="PST223" s="59"/>
      <c r="PSU223" s="59"/>
      <c r="PSV223" s="59"/>
      <c r="PSW223" s="59"/>
      <c r="PSX223" s="59"/>
      <c r="PSY223" s="59"/>
      <c r="PSZ223" s="59"/>
      <c r="PTA223" s="59"/>
      <c r="PTB223" s="59"/>
      <c r="PTC223" s="59"/>
      <c r="PTD223" s="59"/>
      <c r="PTE223" s="59"/>
      <c r="PTF223" s="59"/>
      <c r="PTG223" s="59"/>
      <c r="PTH223" s="59"/>
      <c r="PTI223" s="59"/>
      <c r="PTJ223" s="59"/>
      <c r="PTK223" s="59"/>
      <c r="PTL223" s="59"/>
      <c r="PTM223" s="59"/>
      <c r="PTN223" s="59"/>
      <c r="PTO223" s="59"/>
      <c r="PTP223" s="59"/>
      <c r="PTQ223" s="59"/>
      <c r="PTR223" s="59"/>
      <c r="PTS223" s="59"/>
      <c r="PTT223" s="59"/>
      <c r="PTU223" s="59"/>
      <c r="PTV223" s="59"/>
      <c r="PTW223" s="59"/>
      <c r="PTX223" s="59"/>
      <c r="PTY223" s="59"/>
      <c r="PTZ223" s="59"/>
      <c r="PUA223" s="59"/>
      <c r="PUB223" s="59"/>
      <c r="PUC223" s="59"/>
      <c r="PUD223" s="59"/>
      <c r="PUE223" s="59"/>
      <c r="PUF223" s="59"/>
      <c r="PUG223" s="59"/>
      <c r="PUH223" s="59"/>
      <c r="PUI223" s="59"/>
      <c r="PUJ223" s="59"/>
      <c r="PUK223" s="59"/>
      <c r="PUL223" s="59"/>
      <c r="PUM223" s="59"/>
      <c r="PUN223" s="59"/>
      <c r="PUO223" s="59"/>
      <c r="PUP223" s="59"/>
      <c r="PUQ223" s="59"/>
      <c r="PUR223" s="59"/>
      <c r="PUS223" s="59"/>
      <c r="PUT223" s="59"/>
      <c r="PUU223" s="59"/>
      <c r="PUV223" s="59"/>
      <c r="PUW223" s="59"/>
      <c r="PUX223" s="59"/>
      <c r="PUY223" s="59"/>
      <c r="PUZ223" s="59"/>
      <c r="PVA223" s="59"/>
      <c r="PVB223" s="59"/>
      <c r="PVC223" s="59"/>
      <c r="PVD223" s="59"/>
      <c r="PVE223" s="59"/>
      <c r="PVF223" s="59"/>
      <c r="PVG223" s="59"/>
      <c r="PVH223" s="59"/>
      <c r="PVI223" s="59"/>
      <c r="PVJ223" s="59"/>
      <c r="PVK223" s="59"/>
      <c r="PVL223" s="59"/>
      <c r="PVM223" s="59"/>
      <c r="PVN223" s="59"/>
      <c r="PVO223" s="59"/>
      <c r="PVP223" s="59"/>
      <c r="PVQ223" s="59"/>
      <c r="PVR223" s="59"/>
      <c r="PVS223" s="59"/>
      <c r="PVT223" s="59"/>
      <c r="PVU223" s="59"/>
      <c r="PVV223" s="59"/>
      <c r="PVW223" s="59"/>
      <c r="PVX223" s="59"/>
      <c r="PVY223" s="59"/>
      <c r="PVZ223" s="59"/>
      <c r="PWA223" s="59"/>
      <c r="PWB223" s="59"/>
      <c r="PWC223" s="59"/>
      <c r="PWD223" s="59"/>
      <c r="PWE223" s="59"/>
      <c r="PWF223" s="59"/>
      <c r="PWG223" s="59"/>
      <c r="PWH223" s="59"/>
      <c r="PWI223" s="59"/>
      <c r="PWJ223" s="59"/>
      <c r="PWK223" s="59"/>
      <c r="PWL223" s="59"/>
      <c r="PWM223" s="59"/>
      <c r="PWN223" s="59"/>
      <c r="PWO223" s="59"/>
      <c r="PWP223" s="59"/>
      <c r="PWQ223" s="59"/>
      <c r="PWR223" s="59"/>
      <c r="PWS223" s="59"/>
      <c r="PWT223" s="59"/>
      <c r="PWU223" s="59"/>
      <c r="PWV223" s="59"/>
      <c r="PWW223" s="59"/>
      <c r="PWX223" s="59"/>
      <c r="PWY223" s="59"/>
      <c r="PWZ223" s="59"/>
      <c r="PXA223" s="59"/>
      <c r="PXB223" s="59"/>
      <c r="PXC223" s="59"/>
      <c r="PXD223" s="59"/>
      <c r="PXE223" s="59"/>
      <c r="PXF223" s="59"/>
      <c r="PXG223" s="59"/>
      <c r="PXH223" s="59"/>
      <c r="PXI223" s="59"/>
      <c r="PXJ223" s="59"/>
      <c r="PXK223" s="59"/>
      <c r="PXL223" s="59"/>
      <c r="PXM223" s="59"/>
      <c r="PXN223" s="59"/>
      <c r="PXO223" s="59"/>
      <c r="PXP223" s="59"/>
      <c r="PXQ223" s="59"/>
      <c r="PXR223" s="59"/>
      <c r="PXS223" s="59"/>
      <c r="PXT223" s="59"/>
      <c r="PXU223" s="59"/>
      <c r="PXV223" s="59"/>
      <c r="PXW223" s="59"/>
      <c r="PXX223" s="59"/>
      <c r="PXY223" s="59"/>
      <c r="PXZ223" s="59"/>
      <c r="PYA223" s="59"/>
      <c r="PYB223" s="59"/>
      <c r="PYC223" s="59"/>
      <c r="PYD223" s="59"/>
      <c r="PYE223" s="59"/>
      <c r="PYF223" s="59"/>
      <c r="PYG223" s="59"/>
      <c r="PYH223" s="59"/>
      <c r="PYI223" s="59"/>
      <c r="PYJ223" s="59"/>
      <c r="PYK223" s="59"/>
      <c r="PYL223" s="59"/>
      <c r="PYM223" s="59"/>
      <c r="PYN223" s="59"/>
      <c r="PYO223" s="59"/>
      <c r="PYP223" s="59"/>
      <c r="PYQ223" s="59"/>
      <c r="PYR223" s="59"/>
      <c r="PYS223" s="59"/>
      <c r="PYT223" s="59"/>
      <c r="PYU223" s="59"/>
      <c r="PYV223" s="59"/>
      <c r="PYW223" s="59"/>
      <c r="PYX223" s="59"/>
      <c r="PYY223" s="59"/>
      <c r="PYZ223" s="59"/>
      <c r="PZA223" s="59"/>
      <c r="PZB223" s="59"/>
      <c r="PZC223" s="59"/>
      <c r="PZD223" s="59"/>
      <c r="PZE223" s="59"/>
      <c r="PZF223" s="59"/>
      <c r="PZG223" s="59"/>
      <c r="PZH223" s="59"/>
      <c r="PZI223" s="59"/>
      <c r="PZJ223" s="59"/>
      <c r="PZK223" s="59"/>
      <c r="PZL223" s="59"/>
      <c r="PZM223" s="59"/>
      <c r="PZN223" s="59"/>
      <c r="PZO223" s="59"/>
      <c r="PZP223" s="59"/>
      <c r="PZQ223" s="59"/>
      <c r="PZR223" s="59"/>
      <c r="PZS223" s="59"/>
      <c r="PZT223" s="59"/>
      <c r="PZU223" s="59"/>
      <c r="PZV223" s="59"/>
      <c r="PZW223" s="59"/>
      <c r="PZX223" s="59"/>
      <c r="PZY223" s="59"/>
      <c r="PZZ223" s="59"/>
      <c r="QAA223" s="59"/>
      <c r="QAB223" s="59"/>
      <c r="QAC223" s="59"/>
      <c r="QAD223" s="59"/>
      <c r="QAE223" s="59"/>
      <c r="QAF223" s="59"/>
      <c r="QAG223" s="59"/>
      <c r="QAH223" s="59"/>
      <c r="QAI223" s="59"/>
      <c r="QAJ223" s="59"/>
      <c r="QAK223" s="59"/>
      <c r="QAL223" s="59"/>
      <c r="QAM223" s="59"/>
      <c r="QAN223" s="59"/>
      <c r="QAO223" s="59"/>
      <c r="QAP223" s="59"/>
      <c r="QAQ223" s="59"/>
      <c r="QAR223" s="59"/>
      <c r="QAS223" s="59"/>
      <c r="QAT223" s="59"/>
      <c r="QAU223" s="59"/>
      <c r="QAV223" s="59"/>
      <c r="QAW223" s="59"/>
      <c r="QAX223" s="59"/>
      <c r="QAY223" s="59"/>
      <c r="QAZ223" s="59"/>
      <c r="QBA223" s="59"/>
      <c r="QBB223" s="59"/>
      <c r="QBC223" s="59"/>
      <c r="QBD223" s="59"/>
      <c r="QBE223" s="59"/>
      <c r="QBF223" s="59"/>
      <c r="QBG223" s="59"/>
      <c r="QBH223" s="59"/>
      <c r="QBI223" s="59"/>
      <c r="QBJ223" s="59"/>
      <c r="QBK223" s="59"/>
      <c r="QBL223" s="59"/>
      <c r="QBM223" s="59"/>
      <c r="QBN223" s="59"/>
      <c r="QBO223" s="59"/>
      <c r="QBP223" s="59"/>
      <c r="QBQ223" s="59"/>
      <c r="QBR223" s="59"/>
      <c r="QBS223" s="59"/>
      <c r="QBT223" s="59"/>
      <c r="QBU223" s="59"/>
      <c r="QBV223" s="59"/>
      <c r="QBW223" s="59"/>
      <c r="QBX223" s="59"/>
      <c r="QBY223" s="59"/>
      <c r="QBZ223" s="59"/>
      <c r="QCA223" s="59"/>
      <c r="QCB223" s="59"/>
      <c r="QCC223" s="59"/>
      <c r="QCD223" s="59"/>
      <c r="QCE223" s="59"/>
      <c r="QCF223" s="59"/>
      <c r="QCG223" s="59"/>
      <c r="QCH223" s="59"/>
      <c r="QCI223" s="59"/>
      <c r="QCJ223" s="59"/>
      <c r="QCK223" s="59"/>
      <c r="QCL223" s="59"/>
      <c r="QCM223" s="59"/>
      <c r="QCN223" s="59"/>
      <c r="QCO223" s="59"/>
      <c r="QCP223" s="59"/>
      <c r="QCQ223" s="59"/>
      <c r="QCR223" s="59"/>
      <c r="QCS223" s="59"/>
      <c r="QCT223" s="59"/>
      <c r="QCU223" s="59"/>
      <c r="QCV223" s="59"/>
      <c r="QCW223" s="59"/>
      <c r="QCX223" s="59"/>
      <c r="QCY223" s="59"/>
      <c r="QCZ223" s="59"/>
      <c r="QDA223" s="59"/>
      <c r="QDB223" s="59"/>
      <c r="QDC223" s="59"/>
      <c r="QDD223" s="59"/>
      <c r="QDE223" s="59"/>
      <c r="QDF223" s="59"/>
      <c r="QDG223" s="59"/>
      <c r="QDH223" s="59"/>
      <c r="QDI223" s="59"/>
      <c r="QDJ223" s="59"/>
      <c r="QDK223" s="59"/>
      <c r="QDL223" s="59"/>
      <c r="QDM223" s="59"/>
      <c r="QDN223" s="59"/>
      <c r="QDO223" s="59"/>
      <c r="QDP223" s="59"/>
      <c r="QDQ223" s="59"/>
      <c r="QDR223" s="59"/>
      <c r="QDS223" s="59"/>
      <c r="QDT223" s="59"/>
      <c r="QDU223" s="59"/>
      <c r="QDV223" s="59"/>
      <c r="QDW223" s="59"/>
      <c r="QDX223" s="59"/>
      <c r="QDY223" s="59"/>
      <c r="QDZ223" s="59"/>
      <c r="QEA223" s="59"/>
      <c r="QEB223" s="59"/>
      <c r="QEC223" s="59"/>
      <c r="QED223" s="59"/>
      <c r="QEE223" s="59"/>
      <c r="QEF223" s="59"/>
      <c r="QEG223" s="59"/>
      <c r="QEH223" s="59"/>
      <c r="QEI223" s="59"/>
      <c r="QEJ223" s="59"/>
      <c r="QEK223" s="59"/>
      <c r="QEL223" s="59"/>
      <c r="QEM223" s="59"/>
      <c r="QEN223" s="59"/>
      <c r="QEO223" s="59"/>
      <c r="QEP223" s="59"/>
      <c r="QEQ223" s="59"/>
      <c r="QER223" s="59"/>
      <c r="QES223" s="59"/>
      <c r="QET223" s="59"/>
      <c r="QEU223" s="59"/>
      <c r="QEV223" s="59"/>
      <c r="QEW223" s="59"/>
      <c r="QEX223" s="59"/>
      <c r="QEY223" s="59"/>
      <c r="QEZ223" s="59"/>
      <c r="QFA223" s="59"/>
      <c r="QFB223" s="59"/>
      <c r="QFC223" s="59"/>
      <c r="QFD223" s="59"/>
      <c r="QFE223" s="59"/>
      <c r="QFF223" s="59"/>
      <c r="QFG223" s="59"/>
      <c r="QFH223" s="59"/>
      <c r="QFI223" s="59"/>
      <c r="QFJ223" s="59"/>
      <c r="QFK223" s="59"/>
      <c r="QFL223" s="59"/>
      <c r="QFM223" s="59"/>
      <c r="QFN223" s="59"/>
      <c r="QFO223" s="59"/>
      <c r="QFP223" s="59"/>
      <c r="QFQ223" s="59"/>
      <c r="QFR223" s="59"/>
      <c r="QFS223" s="59"/>
      <c r="QFT223" s="59"/>
      <c r="QFU223" s="59"/>
      <c r="QFV223" s="59"/>
      <c r="QFW223" s="59"/>
      <c r="QFX223" s="59"/>
      <c r="QFY223" s="59"/>
      <c r="QFZ223" s="59"/>
      <c r="QGA223" s="59"/>
      <c r="QGB223" s="59"/>
      <c r="QGC223" s="59"/>
      <c r="QGD223" s="59"/>
      <c r="QGE223" s="59"/>
      <c r="QGF223" s="59"/>
      <c r="QGG223" s="59"/>
      <c r="QGH223" s="59"/>
      <c r="QGI223" s="59"/>
      <c r="QGJ223" s="59"/>
      <c r="QGK223" s="59"/>
      <c r="QGL223" s="59"/>
      <c r="QGM223" s="59"/>
      <c r="QGN223" s="59"/>
      <c r="QGO223" s="59"/>
      <c r="QGP223" s="59"/>
      <c r="QGQ223" s="59"/>
      <c r="QGR223" s="59"/>
      <c r="QGS223" s="59"/>
      <c r="QGT223" s="59"/>
      <c r="QGU223" s="59"/>
      <c r="QGV223" s="59"/>
      <c r="QGW223" s="59"/>
      <c r="QGX223" s="59"/>
      <c r="QGY223" s="59"/>
      <c r="QGZ223" s="59"/>
      <c r="QHA223" s="59"/>
      <c r="QHB223" s="59"/>
      <c r="QHC223" s="59"/>
      <c r="QHD223" s="59"/>
      <c r="QHE223" s="59"/>
      <c r="QHF223" s="59"/>
      <c r="QHG223" s="59"/>
      <c r="QHH223" s="59"/>
      <c r="QHI223" s="59"/>
      <c r="QHJ223" s="59"/>
      <c r="QHK223" s="59"/>
      <c r="QHL223" s="59"/>
      <c r="QHM223" s="59"/>
      <c r="QHN223" s="59"/>
      <c r="QHO223" s="59"/>
      <c r="QHP223" s="59"/>
      <c r="QHQ223" s="59"/>
      <c r="QHR223" s="59"/>
      <c r="QHS223" s="59"/>
      <c r="QHT223" s="59"/>
      <c r="QHU223" s="59"/>
      <c r="QHV223" s="59"/>
      <c r="QHW223" s="59"/>
      <c r="QHX223" s="59"/>
      <c r="QHY223" s="59"/>
      <c r="QHZ223" s="59"/>
      <c r="QIA223" s="59"/>
      <c r="QIB223" s="59"/>
      <c r="QIC223" s="59"/>
      <c r="QID223" s="59"/>
      <c r="QIE223" s="59"/>
      <c r="QIF223" s="59"/>
      <c r="QIG223" s="59"/>
      <c r="QIH223" s="59"/>
      <c r="QII223" s="59"/>
      <c r="QIJ223" s="59"/>
      <c r="QIK223" s="59"/>
      <c r="QIL223" s="59"/>
      <c r="QIM223" s="59"/>
      <c r="QIN223" s="59"/>
      <c r="QIO223" s="59"/>
      <c r="QIP223" s="59"/>
      <c r="QIQ223" s="59"/>
      <c r="QIR223" s="59"/>
      <c r="QIS223" s="59"/>
      <c r="QIT223" s="59"/>
      <c r="QIU223" s="59"/>
      <c r="QIV223" s="59"/>
      <c r="QIW223" s="59"/>
      <c r="QIX223" s="59"/>
      <c r="QIY223" s="59"/>
      <c r="QIZ223" s="59"/>
      <c r="QJA223" s="59"/>
      <c r="QJB223" s="59"/>
      <c r="QJC223" s="59"/>
      <c r="QJD223" s="59"/>
      <c r="QJE223" s="59"/>
      <c r="QJF223" s="59"/>
      <c r="QJG223" s="59"/>
      <c r="QJH223" s="59"/>
      <c r="QJI223" s="59"/>
      <c r="QJJ223" s="59"/>
      <c r="QJK223" s="59"/>
      <c r="QJL223" s="59"/>
      <c r="QJM223" s="59"/>
      <c r="QJN223" s="59"/>
      <c r="QJO223" s="59"/>
      <c r="QJP223" s="59"/>
      <c r="QJQ223" s="59"/>
      <c r="QJR223" s="59"/>
      <c r="QJS223" s="59"/>
      <c r="QJT223" s="59"/>
      <c r="QJU223" s="59"/>
      <c r="QJV223" s="59"/>
      <c r="QJW223" s="59"/>
      <c r="QJX223" s="59"/>
      <c r="QJY223" s="59"/>
      <c r="QJZ223" s="59"/>
      <c r="QKA223" s="59"/>
      <c r="QKB223" s="59"/>
      <c r="QKC223" s="59"/>
      <c r="QKD223" s="59"/>
      <c r="QKE223" s="59"/>
      <c r="QKF223" s="59"/>
      <c r="QKG223" s="59"/>
      <c r="QKH223" s="59"/>
      <c r="QKI223" s="59"/>
      <c r="QKJ223" s="59"/>
      <c r="QKK223" s="59"/>
      <c r="QKL223" s="59"/>
      <c r="QKM223" s="59"/>
      <c r="QKN223" s="59"/>
      <c r="QKO223" s="59"/>
      <c r="QKP223" s="59"/>
      <c r="QKQ223" s="59"/>
      <c r="QKR223" s="59"/>
      <c r="QKS223" s="59"/>
      <c r="QKT223" s="59"/>
      <c r="QKU223" s="59"/>
      <c r="QKV223" s="59"/>
      <c r="QKW223" s="59"/>
      <c r="QKX223" s="59"/>
      <c r="QKY223" s="59"/>
      <c r="QKZ223" s="59"/>
      <c r="QLA223" s="59"/>
      <c r="QLB223" s="59"/>
      <c r="QLC223" s="59"/>
      <c r="QLD223" s="59"/>
      <c r="QLE223" s="59"/>
      <c r="QLF223" s="59"/>
      <c r="QLG223" s="59"/>
      <c r="QLH223" s="59"/>
      <c r="QLI223" s="59"/>
      <c r="QLJ223" s="59"/>
      <c r="QLK223" s="59"/>
      <c r="QLL223" s="59"/>
      <c r="QLM223" s="59"/>
      <c r="QLN223" s="59"/>
      <c r="QLO223" s="59"/>
      <c r="QLP223" s="59"/>
      <c r="QLQ223" s="59"/>
      <c r="QLR223" s="59"/>
      <c r="QLS223" s="59"/>
      <c r="QLT223" s="59"/>
      <c r="QLU223" s="59"/>
      <c r="QLV223" s="59"/>
      <c r="QLW223" s="59"/>
      <c r="QLX223" s="59"/>
      <c r="QLY223" s="59"/>
      <c r="QLZ223" s="59"/>
      <c r="QMA223" s="59"/>
      <c r="QMB223" s="59"/>
      <c r="QMC223" s="59"/>
      <c r="QMD223" s="59"/>
      <c r="QME223" s="59"/>
      <c r="QMF223" s="59"/>
      <c r="QMG223" s="59"/>
      <c r="QMH223" s="59"/>
      <c r="QMI223" s="59"/>
      <c r="QMJ223" s="59"/>
      <c r="QMK223" s="59"/>
      <c r="QML223" s="59"/>
      <c r="QMM223" s="59"/>
      <c r="QMN223" s="59"/>
      <c r="QMO223" s="59"/>
      <c r="QMP223" s="59"/>
      <c r="QMQ223" s="59"/>
      <c r="QMR223" s="59"/>
      <c r="QMS223" s="59"/>
      <c r="QMT223" s="59"/>
      <c r="QMU223" s="59"/>
      <c r="QMV223" s="59"/>
      <c r="QMW223" s="59"/>
      <c r="QMX223" s="59"/>
      <c r="QMY223" s="59"/>
      <c r="QMZ223" s="59"/>
      <c r="QNA223" s="59"/>
      <c r="QNB223" s="59"/>
      <c r="QNC223" s="59"/>
      <c r="QND223" s="59"/>
      <c r="QNE223" s="59"/>
      <c r="QNF223" s="59"/>
      <c r="QNG223" s="59"/>
      <c r="QNH223" s="59"/>
      <c r="QNI223" s="59"/>
      <c r="QNJ223" s="59"/>
      <c r="QNK223" s="59"/>
      <c r="QNL223" s="59"/>
      <c r="QNM223" s="59"/>
      <c r="QNN223" s="59"/>
      <c r="QNO223" s="59"/>
      <c r="QNP223" s="59"/>
      <c r="QNQ223" s="59"/>
      <c r="QNR223" s="59"/>
      <c r="QNS223" s="59"/>
      <c r="QNT223" s="59"/>
      <c r="QNU223" s="59"/>
      <c r="QNV223" s="59"/>
      <c r="QNW223" s="59"/>
      <c r="QNX223" s="59"/>
      <c r="QNY223" s="59"/>
      <c r="QNZ223" s="59"/>
      <c r="QOA223" s="59"/>
      <c r="QOB223" s="59"/>
      <c r="QOC223" s="59"/>
      <c r="QOD223" s="59"/>
      <c r="QOE223" s="59"/>
      <c r="QOF223" s="59"/>
      <c r="QOG223" s="59"/>
      <c r="QOH223" s="59"/>
      <c r="QOI223" s="59"/>
      <c r="QOJ223" s="59"/>
      <c r="QOK223" s="59"/>
      <c r="QOL223" s="59"/>
      <c r="QOM223" s="59"/>
      <c r="QON223" s="59"/>
      <c r="QOO223" s="59"/>
      <c r="QOP223" s="59"/>
      <c r="QOQ223" s="59"/>
      <c r="QOR223" s="59"/>
      <c r="QOS223" s="59"/>
      <c r="QOT223" s="59"/>
      <c r="QOU223" s="59"/>
      <c r="QOV223" s="59"/>
      <c r="QOW223" s="59"/>
      <c r="QOX223" s="59"/>
      <c r="QOY223" s="59"/>
      <c r="QOZ223" s="59"/>
      <c r="QPA223" s="59"/>
      <c r="QPB223" s="59"/>
      <c r="QPC223" s="59"/>
      <c r="QPD223" s="59"/>
      <c r="QPE223" s="59"/>
      <c r="QPF223" s="59"/>
      <c r="QPG223" s="59"/>
      <c r="QPH223" s="59"/>
      <c r="QPI223" s="59"/>
      <c r="QPJ223" s="59"/>
      <c r="QPK223" s="59"/>
      <c r="QPL223" s="59"/>
      <c r="QPM223" s="59"/>
      <c r="QPN223" s="59"/>
      <c r="QPO223" s="59"/>
      <c r="QPP223" s="59"/>
      <c r="QPQ223" s="59"/>
      <c r="QPR223" s="59"/>
      <c r="QPS223" s="59"/>
      <c r="QPT223" s="59"/>
      <c r="QPU223" s="59"/>
      <c r="QPV223" s="59"/>
      <c r="QPW223" s="59"/>
      <c r="QPX223" s="59"/>
      <c r="QPY223" s="59"/>
      <c r="QPZ223" s="59"/>
      <c r="QQA223" s="59"/>
      <c r="QQB223" s="59"/>
      <c r="QQC223" s="59"/>
      <c r="QQD223" s="59"/>
      <c r="QQE223" s="59"/>
      <c r="QQF223" s="59"/>
      <c r="QQG223" s="59"/>
      <c r="QQH223" s="59"/>
      <c r="QQI223" s="59"/>
      <c r="QQJ223" s="59"/>
      <c r="QQK223" s="59"/>
      <c r="QQL223" s="59"/>
      <c r="QQM223" s="59"/>
      <c r="QQN223" s="59"/>
      <c r="QQO223" s="59"/>
      <c r="QQP223" s="59"/>
      <c r="QQQ223" s="59"/>
      <c r="QQR223" s="59"/>
      <c r="QQS223" s="59"/>
      <c r="QQT223" s="59"/>
      <c r="QQU223" s="59"/>
      <c r="QQV223" s="59"/>
      <c r="QQW223" s="59"/>
      <c r="QQX223" s="59"/>
      <c r="QQY223" s="59"/>
      <c r="QQZ223" s="59"/>
      <c r="QRA223" s="59"/>
      <c r="QRB223" s="59"/>
      <c r="QRC223" s="59"/>
      <c r="QRD223" s="59"/>
      <c r="QRE223" s="59"/>
      <c r="QRF223" s="59"/>
      <c r="QRG223" s="59"/>
      <c r="QRH223" s="59"/>
      <c r="QRI223" s="59"/>
      <c r="QRJ223" s="59"/>
      <c r="QRK223" s="59"/>
      <c r="QRL223" s="59"/>
      <c r="QRM223" s="59"/>
      <c r="QRN223" s="59"/>
      <c r="QRO223" s="59"/>
      <c r="QRP223" s="59"/>
      <c r="QRQ223" s="59"/>
      <c r="QRR223" s="59"/>
      <c r="QRS223" s="59"/>
      <c r="QRT223" s="59"/>
      <c r="QRU223" s="59"/>
      <c r="QRV223" s="59"/>
      <c r="QRW223" s="59"/>
      <c r="QRX223" s="59"/>
      <c r="QRY223" s="59"/>
      <c r="QRZ223" s="59"/>
      <c r="QSA223" s="59"/>
      <c r="QSB223" s="59"/>
      <c r="QSC223" s="59"/>
      <c r="QSD223" s="59"/>
      <c r="QSE223" s="59"/>
      <c r="QSF223" s="59"/>
      <c r="QSG223" s="59"/>
      <c r="QSH223" s="59"/>
      <c r="QSI223" s="59"/>
      <c r="QSJ223" s="59"/>
      <c r="QSK223" s="59"/>
      <c r="QSL223" s="59"/>
      <c r="QSM223" s="59"/>
      <c r="QSN223" s="59"/>
      <c r="QSO223" s="59"/>
      <c r="QSP223" s="59"/>
      <c r="QSQ223" s="59"/>
      <c r="QSR223" s="59"/>
      <c r="QSS223" s="59"/>
      <c r="QST223" s="59"/>
      <c r="QSU223" s="59"/>
      <c r="QSV223" s="59"/>
      <c r="QSW223" s="59"/>
      <c r="QSX223" s="59"/>
      <c r="QSY223" s="59"/>
      <c r="QSZ223" s="59"/>
      <c r="QTA223" s="59"/>
      <c r="QTB223" s="59"/>
      <c r="QTC223" s="59"/>
      <c r="QTD223" s="59"/>
      <c r="QTE223" s="59"/>
      <c r="QTF223" s="59"/>
      <c r="QTG223" s="59"/>
      <c r="QTH223" s="59"/>
      <c r="QTI223" s="59"/>
      <c r="QTJ223" s="59"/>
      <c r="QTK223" s="59"/>
      <c r="QTL223" s="59"/>
      <c r="QTM223" s="59"/>
      <c r="QTN223" s="59"/>
      <c r="QTO223" s="59"/>
      <c r="QTP223" s="59"/>
      <c r="QTQ223" s="59"/>
      <c r="QTR223" s="59"/>
      <c r="QTS223" s="59"/>
      <c r="QTT223" s="59"/>
      <c r="QTU223" s="59"/>
      <c r="QTV223" s="59"/>
      <c r="QTW223" s="59"/>
      <c r="QTX223" s="59"/>
      <c r="QTY223" s="59"/>
      <c r="QTZ223" s="59"/>
      <c r="QUA223" s="59"/>
      <c r="QUB223" s="59"/>
      <c r="QUC223" s="59"/>
      <c r="QUD223" s="59"/>
      <c r="QUE223" s="59"/>
      <c r="QUF223" s="59"/>
      <c r="QUG223" s="59"/>
      <c r="QUH223" s="59"/>
      <c r="QUI223" s="59"/>
      <c r="QUJ223" s="59"/>
      <c r="QUK223" s="59"/>
      <c r="QUL223" s="59"/>
      <c r="QUM223" s="59"/>
      <c r="QUN223" s="59"/>
      <c r="QUO223" s="59"/>
      <c r="QUP223" s="59"/>
      <c r="QUQ223" s="59"/>
      <c r="QUR223" s="59"/>
      <c r="QUS223" s="59"/>
      <c r="QUT223" s="59"/>
      <c r="QUU223" s="59"/>
      <c r="QUV223" s="59"/>
      <c r="QUW223" s="59"/>
      <c r="QUX223" s="59"/>
      <c r="QUY223" s="59"/>
      <c r="QUZ223" s="59"/>
      <c r="QVA223" s="59"/>
      <c r="QVB223" s="59"/>
      <c r="QVC223" s="59"/>
      <c r="QVD223" s="59"/>
      <c r="QVE223" s="59"/>
      <c r="QVF223" s="59"/>
      <c r="QVG223" s="59"/>
      <c r="QVH223" s="59"/>
      <c r="QVI223" s="59"/>
      <c r="QVJ223" s="59"/>
      <c r="QVK223" s="59"/>
      <c r="QVL223" s="59"/>
      <c r="QVM223" s="59"/>
      <c r="QVN223" s="59"/>
      <c r="QVO223" s="59"/>
      <c r="QVP223" s="59"/>
      <c r="QVQ223" s="59"/>
      <c r="QVR223" s="59"/>
      <c r="QVS223" s="59"/>
      <c r="QVT223" s="59"/>
      <c r="QVU223" s="59"/>
      <c r="QVV223" s="59"/>
      <c r="QVW223" s="59"/>
      <c r="QVX223" s="59"/>
      <c r="QVY223" s="59"/>
      <c r="QVZ223" s="59"/>
      <c r="QWA223" s="59"/>
      <c r="QWB223" s="59"/>
      <c r="QWC223" s="59"/>
      <c r="QWD223" s="59"/>
      <c r="QWE223" s="59"/>
      <c r="QWF223" s="59"/>
      <c r="QWG223" s="59"/>
      <c r="QWH223" s="59"/>
      <c r="QWI223" s="59"/>
      <c r="QWJ223" s="59"/>
      <c r="QWK223" s="59"/>
      <c r="QWL223" s="59"/>
      <c r="QWM223" s="59"/>
      <c r="QWN223" s="59"/>
      <c r="QWO223" s="59"/>
      <c r="QWP223" s="59"/>
      <c r="QWQ223" s="59"/>
      <c r="QWR223" s="59"/>
      <c r="QWS223" s="59"/>
      <c r="QWT223" s="59"/>
      <c r="QWU223" s="59"/>
      <c r="QWV223" s="59"/>
      <c r="QWW223" s="59"/>
      <c r="QWX223" s="59"/>
      <c r="QWY223" s="59"/>
      <c r="QWZ223" s="59"/>
      <c r="QXA223" s="59"/>
      <c r="QXB223" s="59"/>
      <c r="QXC223" s="59"/>
      <c r="QXD223" s="59"/>
      <c r="QXE223" s="59"/>
      <c r="QXF223" s="59"/>
      <c r="QXG223" s="59"/>
      <c r="QXH223" s="59"/>
      <c r="QXI223" s="59"/>
      <c r="QXJ223" s="59"/>
      <c r="QXK223" s="59"/>
      <c r="QXL223" s="59"/>
      <c r="QXM223" s="59"/>
      <c r="QXN223" s="59"/>
      <c r="QXO223" s="59"/>
      <c r="QXP223" s="59"/>
      <c r="QXQ223" s="59"/>
      <c r="QXR223" s="59"/>
      <c r="QXS223" s="59"/>
      <c r="QXT223" s="59"/>
      <c r="QXU223" s="59"/>
      <c r="QXV223" s="59"/>
      <c r="QXW223" s="59"/>
      <c r="QXX223" s="59"/>
      <c r="QXY223" s="59"/>
      <c r="QXZ223" s="59"/>
      <c r="QYA223" s="59"/>
      <c r="QYB223" s="59"/>
      <c r="QYC223" s="59"/>
      <c r="QYD223" s="59"/>
      <c r="QYE223" s="59"/>
      <c r="QYF223" s="59"/>
      <c r="QYG223" s="59"/>
      <c r="QYH223" s="59"/>
      <c r="QYI223" s="59"/>
      <c r="QYJ223" s="59"/>
      <c r="QYK223" s="59"/>
      <c r="QYL223" s="59"/>
      <c r="QYM223" s="59"/>
      <c r="QYN223" s="59"/>
      <c r="QYO223" s="59"/>
      <c r="QYP223" s="59"/>
      <c r="QYQ223" s="59"/>
      <c r="QYR223" s="59"/>
      <c r="QYS223" s="59"/>
      <c r="QYT223" s="59"/>
      <c r="QYU223" s="59"/>
      <c r="QYV223" s="59"/>
      <c r="QYW223" s="59"/>
      <c r="QYX223" s="59"/>
      <c r="QYY223" s="59"/>
      <c r="QYZ223" s="59"/>
      <c r="QZA223" s="59"/>
      <c r="QZB223" s="59"/>
      <c r="QZC223" s="59"/>
      <c r="QZD223" s="59"/>
      <c r="QZE223" s="59"/>
      <c r="QZF223" s="59"/>
      <c r="QZG223" s="59"/>
      <c r="QZH223" s="59"/>
      <c r="QZI223" s="59"/>
      <c r="QZJ223" s="59"/>
      <c r="QZK223" s="59"/>
      <c r="QZL223" s="59"/>
      <c r="QZM223" s="59"/>
      <c r="QZN223" s="59"/>
      <c r="QZO223" s="59"/>
      <c r="QZP223" s="59"/>
      <c r="QZQ223" s="59"/>
      <c r="QZR223" s="59"/>
      <c r="QZS223" s="59"/>
      <c r="QZT223" s="59"/>
      <c r="QZU223" s="59"/>
      <c r="QZV223" s="59"/>
      <c r="QZW223" s="59"/>
      <c r="QZX223" s="59"/>
      <c r="QZY223" s="59"/>
      <c r="QZZ223" s="59"/>
      <c r="RAA223" s="59"/>
      <c r="RAB223" s="59"/>
      <c r="RAC223" s="59"/>
      <c r="RAD223" s="59"/>
      <c r="RAE223" s="59"/>
      <c r="RAF223" s="59"/>
      <c r="RAG223" s="59"/>
      <c r="RAH223" s="59"/>
      <c r="RAI223" s="59"/>
      <c r="RAJ223" s="59"/>
      <c r="RAK223" s="59"/>
      <c r="RAL223" s="59"/>
      <c r="RAM223" s="59"/>
      <c r="RAN223" s="59"/>
      <c r="RAO223" s="59"/>
      <c r="RAP223" s="59"/>
      <c r="RAQ223" s="59"/>
      <c r="RAR223" s="59"/>
      <c r="RAS223" s="59"/>
      <c r="RAT223" s="59"/>
      <c r="RAU223" s="59"/>
      <c r="RAV223" s="59"/>
      <c r="RAW223" s="59"/>
      <c r="RAX223" s="59"/>
      <c r="RAY223" s="59"/>
      <c r="RAZ223" s="59"/>
      <c r="RBA223" s="59"/>
      <c r="RBB223" s="59"/>
      <c r="RBC223" s="59"/>
      <c r="RBD223" s="59"/>
      <c r="RBE223" s="59"/>
      <c r="RBF223" s="59"/>
      <c r="RBG223" s="59"/>
      <c r="RBH223" s="59"/>
      <c r="RBI223" s="59"/>
      <c r="RBJ223" s="59"/>
      <c r="RBK223" s="59"/>
      <c r="RBL223" s="59"/>
      <c r="RBM223" s="59"/>
      <c r="RBN223" s="59"/>
      <c r="RBO223" s="59"/>
      <c r="RBP223" s="59"/>
      <c r="RBQ223" s="59"/>
      <c r="RBR223" s="59"/>
      <c r="RBS223" s="59"/>
      <c r="RBT223" s="59"/>
      <c r="RBU223" s="59"/>
      <c r="RBV223" s="59"/>
      <c r="RBW223" s="59"/>
      <c r="RBX223" s="59"/>
      <c r="RBY223" s="59"/>
      <c r="RBZ223" s="59"/>
      <c r="RCA223" s="59"/>
      <c r="RCB223" s="59"/>
      <c r="RCC223" s="59"/>
      <c r="RCD223" s="59"/>
      <c r="RCE223" s="59"/>
      <c r="RCF223" s="59"/>
      <c r="RCG223" s="59"/>
      <c r="RCH223" s="59"/>
      <c r="RCI223" s="59"/>
      <c r="RCJ223" s="59"/>
      <c r="RCK223" s="59"/>
      <c r="RCL223" s="59"/>
      <c r="RCM223" s="59"/>
      <c r="RCN223" s="59"/>
      <c r="RCO223" s="59"/>
      <c r="RCP223" s="59"/>
      <c r="RCQ223" s="59"/>
      <c r="RCR223" s="59"/>
      <c r="RCS223" s="59"/>
      <c r="RCT223" s="59"/>
      <c r="RCU223" s="59"/>
      <c r="RCV223" s="59"/>
      <c r="RCW223" s="59"/>
      <c r="RCX223" s="59"/>
      <c r="RCY223" s="59"/>
      <c r="RCZ223" s="59"/>
      <c r="RDA223" s="59"/>
      <c r="RDB223" s="59"/>
      <c r="RDC223" s="59"/>
      <c r="RDD223" s="59"/>
      <c r="RDE223" s="59"/>
      <c r="RDF223" s="59"/>
      <c r="RDG223" s="59"/>
      <c r="RDH223" s="59"/>
      <c r="RDI223" s="59"/>
      <c r="RDJ223" s="59"/>
      <c r="RDK223" s="59"/>
      <c r="RDL223" s="59"/>
      <c r="RDM223" s="59"/>
      <c r="RDN223" s="59"/>
      <c r="RDO223" s="59"/>
      <c r="RDP223" s="59"/>
      <c r="RDQ223" s="59"/>
      <c r="RDR223" s="59"/>
      <c r="RDS223" s="59"/>
      <c r="RDT223" s="59"/>
      <c r="RDU223" s="59"/>
      <c r="RDV223" s="59"/>
      <c r="RDW223" s="59"/>
      <c r="RDX223" s="59"/>
      <c r="RDY223" s="59"/>
      <c r="RDZ223" s="59"/>
      <c r="REA223" s="59"/>
      <c r="REB223" s="59"/>
      <c r="REC223" s="59"/>
      <c r="RED223" s="59"/>
      <c r="REE223" s="59"/>
      <c r="REF223" s="59"/>
      <c r="REG223" s="59"/>
      <c r="REH223" s="59"/>
      <c r="REI223" s="59"/>
      <c r="REJ223" s="59"/>
      <c r="REK223" s="59"/>
      <c r="REL223" s="59"/>
      <c r="REM223" s="59"/>
      <c r="REN223" s="59"/>
      <c r="REO223" s="59"/>
      <c r="REP223" s="59"/>
      <c r="REQ223" s="59"/>
      <c r="RER223" s="59"/>
      <c r="RES223" s="59"/>
      <c r="RET223" s="59"/>
      <c r="REU223" s="59"/>
      <c r="REV223" s="59"/>
      <c r="REW223" s="59"/>
      <c r="REX223" s="59"/>
      <c r="REY223" s="59"/>
      <c r="REZ223" s="59"/>
      <c r="RFA223" s="59"/>
      <c r="RFB223" s="59"/>
      <c r="RFC223" s="59"/>
      <c r="RFD223" s="59"/>
      <c r="RFE223" s="59"/>
      <c r="RFF223" s="59"/>
      <c r="RFG223" s="59"/>
      <c r="RFH223" s="59"/>
      <c r="RFI223" s="59"/>
      <c r="RFJ223" s="59"/>
      <c r="RFK223" s="59"/>
      <c r="RFL223" s="59"/>
      <c r="RFM223" s="59"/>
      <c r="RFN223" s="59"/>
      <c r="RFO223" s="59"/>
      <c r="RFP223" s="59"/>
      <c r="RFQ223" s="59"/>
      <c r="RFR223" s="59"/>
      <c r="RFS223" s="59"/>
      <c r="RFT223" s="59"/>
      <c r="RFU223" s="59"/>
      <c r="RFV223" s="59"/>
      <c r="RFW223" s="59"/>
      <c r="RFX223" s="59"/>
      <c r="RFY223" s="59"/>
      <c r="RFZ223" s="59"/>
      <c r="RGA223" s="59"/>
      <c r="RGB223" s="59"/>
      <c r="RGC223" s="59"/>
      <c r="RGD223" s="59"/>
      <c r="RGE223" s="59"/>
      <c r="RGF223" s="59"/>
      <c r="RGG223" s="59"/>
      <c r="RGH223" s="59"/>
      <c r="RGI223" s="59"/>
      <c r="RGJ223" s="59"/>
      <c r="RGK223" s="59"/>
      <c r="RGL223" s="59"/>
      <c r="RGM223" s="59"/>
      <c r="RGN223" s="59"/>
      <c r="RGO223" s="59"/>
      <c r="RGP223" s="59"/>
      <c r="RGQ223" s="59"/>
      <c r="RGR223" s="59"/>
      <c r="RGS223" s="59"/>
      <c r="RGT223" s="59"/>
      <c r="RGU223" s="59"/>
      <c r="RGV223" s="59"/>
      <c r="RGW223" s="59"/>
      <c r="RGX223" s="59"/>
      <c r="RGY223" s="59"/>
      <c r="RGZ223" s="59"/>
      <c r="RHA223" s="59"/>
      <c r="RHB223" s="59"/>
      <c r="RHC223" s="59"/>
      <c r="RHD223" s="59"/>
      <c r="RHE223" s="59"/>
      <c r="RHF223" s="59"/>
      <c r="RHG223" s="59"/>
      <c r="RHH223" s="59"/>
      <c r="RHI223" s="59"/>
      <c r="RHJ223" s="59"/>
      <c r="RHK223" s="59"/>
      <c r="RHL223" s="59"/>
      <c r="RHM223" s="59"/>
      <c r="RHN223" s="59"/>
      <c r="RHO223" s="59"/>
      <c r="RHP223" s="59"/>
      <c r="RHQ223" s="59"/>
      <c r="RHR223" s="59"/>
      <c r="RHS223" s="59"/>
      <c r="RHT223" s="59"/>
      <c r="RHU223" s="59"/>
      <c r="RHV223" s="59"/>
      <c r="RHW223" s="59"/>
      <c r="RHX223" s="59"/>
      <c r="RHY223" s="59"/>
      <c r="RHZ223" s="59"/>
      <c r="RIA223" s="59"/>
      <c r="RIB223" s="59"/>
      <c r="RIC223" s="59"/>
      <c r="RID223" s="59"/>
      <c r="RIE223" s="59"/>
      <c r="RIF223" s="59"/>
      <c r="RIG223" s="59"/>
      <c r="RIH223" s="59"/>
      <c r="RII223" s="59"/>
      <c r="RIJ223" s="59"/>
      <c r="RIK223" s="59"/>
      <c r="RIL223" s="59"/>
      <c r="RIM223" s="59"/>
      <c r="RIN223" s="59"/>
      <c r="RIO223" s="59"/>
      <c r="RIP223" s="59"/>
      <c r="RIQ223" s="59"/>
      <c r="RIR223" s="59"/>
      <c r="RIS223" s="59"/>
      <c r="RIT223" s="59"/>
      <c r="RIU223" s="59"/>
      <c r="RIV223" s="59"/>
      <c r="RIW223" s="59"/>
      <c r="RIX223" s="59"/>
      <c r="RIY223" s="59"/>
      <c r="RIZ223" s="59"/>
      <c r="RJA223" s="59"/>
      <c r="RJB223" s="59"/>
      <c r="RJC223" s="59"/>
      <c r="RJD223" s="59"/>
      <c r="RJE223" s="59"/>
      <c r="RJF223" s="59"/>
      <c r="RJG223" s="59"/>
      <c r="RJH223" s="59"/>
      <c r="RJI223" s="59"/>
      <c r="RJJ223" s="59"/>
      <c r="RJK223" s="59"/>
      <c r="RJL223" s="59"/>
      <c r="RJM223" s="59"/>
      <c r="RJN223" s="59"/>
      <c r="RJO223" s="59"/>
      <c r="RJP223" s="59"/>
      <c r="RJQ223" s="59"/>
      <c r="RJR223" s="59"/>
      <c r="RJS223" s="59"/>
      <c r="RJT223" s="59"/>
      <c r="RJU223" s="59"/>
      <c r="RJV223" s="59"/>
      <c r="RJW223" s="59"/>
      <c r="RJX223" s="59"/>
      <c r="RJY223" s="59"/>
      <c r="RJZ223" s="59"/>
      <c r="RKA223" s="59"/>
      <c r="RKB223" s="59"/>
      <c r="RKC223" s="59"/>
      <c r="RKD223" s="59"/>
      <c r="RKE223" s="59"/>
      <c r="RKF223" s="59"/>
      <c r="RKG223" s="59"/>
      <c r="RKH223" s="59"/>
      <c r="RKI223" s="59"/>
      <c r="RKJ223" s="59"/>
      <c r="RKK223" s="59"/>
      <c r="RKL223" s="59"/>
      <c r="RKM223" s="59"/>
      <c r="RKN223" s="59"/>
      <c r="RKO223" s="59"/>
      <c r="RKP223" s="59"/>
      <c r="RKQ223" s="59"/>
      <c r="RKR223" s="59"/>
      <c r="RKS223" s="59"/>
      <c r="RKT223" s="59"/>
      <c r="RKU223" s="59"/>
      <c r="RKV223" s="59"/>
      <c r="RKW223" s="59"/>
      <c r="RKX223" s="59"/>
      <c r="RKY223" s="59"/>
      <c r="RKZ223" s="59"/>
      <c r="RLA223" s="59"/>
      <c r="RLB223" s="59"/>
      <c r="RLC223" s="59"/>
      <c r="RLD223" s="59"/>
      <c r="RLE223" s="59"/>
      <c r="RLF223" s="59"/>
      <c r="RLG223" s="59"/>
      <c r="RLH223" s="59"/>
      <c r="RLI223" s="59"/>
      <c r="RLJ223" s="59"/>
      <c r="RLK223" s="59"/>
      <c r="RLL223" s="59"/>
      <c r="RLM223" s="59"/>
      <c r="RLN223" s="59"/>
      <c r="RLO223" s="59"/>
      <c r="RLP223" s="59"/>
      <c r="RLQ223" s="59"/>
      <c r="RLR223" s="59"/>
      <c r="RLS223" s="59"/>
      <c r="RLT223" s="59"/>
      <c r="RLU223" s="59"/>
      <c r="RLV223" s="59"/>
      <c r="RLW223" s="59"/>
      <c r="RLX223" s="59"/>
      <c r="RLY223" s="59"/>
      <c r="RLZ223" s="59"/>
      <c r="RMA223" s="59"/>
      <c r="RMB223" s="59"/>
      <c r="RMC223" s="59"/>
      <c r="RMD223" s="59"/>
      <c r="RME223" s="59"/>
      <c r="RMF223" s="59"/>
      <c r="RMG223" s="59"/>
      <c r="RMH223" s="59"/>
      <c r="RMI223" s="59"/>
      <c r="RMJ223" s="59"/>
      <c r="RMK223" s="59"/>
      <c r="RML223" s="59"/>
      <c r="RMM223" s="59"/>
      <c r="RMN223" s="59"/>
      <c r="RMO223" s="59"/>
      <c r="RMP223" s="59"/>
      <c r="RMQ223" s="59"/>
      <c r="RMR223" s="59"/>
      <c r="RMS223" s="59"/>
      <c r="RMT223" s="59"/>
      <c r="RMU223" s="59"/>
      <c r="RMV223" s="59"/>
      <c r="RMW223" s="59"/>
      <c r="RMX223" s="59"/>
      <c r="RMY223" s="59"/>
      <c r="RMZ223" s="59"/>
      <c r="RNA223" s="59"/>
      <c r="RNB223" s="59"/>
      <c r="RNC223" s="59"/>
      <c r="RND223" s="59"/>
      <c r="RNE223" s="59"/>
      <c r="RNF223" s="59"/>
      <c r="RNG223" s="59"/>
      <c r="RNH223" s="59"/>
      <c r="RNI223" s="59"/>
      <c r="RNJ223" s="59"/>
      <c r="RNK223" s="59"/>
      <c r="RNL223" s="59"/>
      <c r="RNM223" s="59"/>
      <c r="RNN223" s="59"/>
      <c r="RNO223" s="59"/>
      <c r="RNP223" s="59"/>
      <c r="RNQ223" s="59"/>
      <c r="RNR223" s="59"/>
      <c r="RNS223" s="59"/>
      <c r="RNT223" s="59"/>
      <c r="RNU223" s="59"/>
      <c r="RNV223" s="59"/>
      <c r="RNW223" s="59"/>
      <c r="RNX223" s="59"/>
      <c r="RNY223" s="59"/>
      <c r="RNZ223" s="59"/>
      <c r="ROA223" s="59"/>
      <c r="ROB223" s="59"/>
      <c r="ROC223" s="59"/>
      <c r="ROD223" s="59"/>
      <c r="ROE223" s="59"/>
      <c r="ROF223" s="59"/>
      <c r="ROG223" s="59"/>
      <c r="ROH223" s="59"/>
      <c r="ROI223" s="59"/>
      <c r="ROJ223" s="59"/>
      <c r="ROK223" s="59"/>
      <c r="ROL223" s="59"/>
      <c r="ROM223" s="59"/>
      <c r="RON223" s="59"/>
      <c r="ROO223" s="59"/>
      <c r="ROP223" s="59"/>
      <c r="ROQ223" s="59"/>
      <c r="ROR223" s="59"/>
      <c r="ROS223" s="59"/>
      <c r="ROT223" s="59"/>
      <c r="ROU223" s="59"/>
      <c r="ROV223" s="59"/>
      <c r="ROW223" s="59"/>
      <c r="ROX223" s="59"/>
      <c r="ROY223" s="59"/>
      <c r="ROZ223" s="59"/>
      <c r="RPA223" s="59"/>
      <c r="RPB223" s="59"/>
      <c r="RPC223" s="59"/>
      <c r="RPD223" s="59"/>
      <c r="RPE223" s="59"/>
      <c r="RPF223" s="59"/>
      <c r="RPG223" s="59"/>
      <c r="RPH223" s="59"/>
      <c r="RPI223" s="59"/>
      <c r="RPJ223" s="59"/>
      <c r="RPK223" s="59"/>
      <c r="RPL223" s="59"/>
      <c r="RPM223" s="59"/>
      <c r="RPN223" s="59"/>
      <c r="RPO223" s="59"/>
      <c r="RPP223" s="59"/>
      <c r="RPQ223" s="59"/>
      <c r="RPR223" s="59"/>
      <c r="RPS223" s="59"/>
      <c r="RPT223" s="59"/>
      <c r="RPU223" s="59"/>
      <c r="RPV223" s="59"/>
      <c r="RPW223" s="59"/>
      <c r="RPX223" s="59"/>
      <c r="RPY223" s="59"/>
      <c r="RPZ223" s="59"/>
      <c r="RQA223" s="59"/>
      <c r="RQB223" s="59"/>
      <c r="RQC223" s="59"/>
      <c r="RQD223" s="59"/>
      <c r="RQE223" s="59"/>
      <c r="RQF223" s="59"/>
      <c r="RQG223" s="59"/>
      <c r="RQH223" s="59"/>
      <c r="RQI223" s="59"/>
      <c r="RQJ223" s="59"/>
      <c r="RQK223" s="59"/>
      <c r="RQL223" s="59"/>
      <c r="RQM223" s="59"/>
      <c r="RQN223" s="59"/>
      <c r="RQO223" s="59"/>
      <c r="RQP223" s="59"/>
      <c r="RQQ223" s="59"/>
      <c r="RQR223" s="59"/>
      <c r="RQS223" s="59"/>
      <c r="RQT223" s="59"/>
      <c r="RQU223" s="59"/>
      <c r="RQV223" s="59"/>
      <c r="RQW223" s="59"/>
      <c r="RQX223" s="59"/>
      <c r="RQY223" s="59"/>
      <c r="RQZ223" s="59"/>
      <c r="RRA223" s="59"/>
      <c r="RRB223" s="59"/>
      <c r="RRC223" s="59"/>
      <c r="RRD223" s="59"/>
      <c r="RRE223" s="59"/>
      <c r="RRF223" s="59"/>
      <c r="RRG223" s="59"/>
      <c r="RRH223" s="59"/>
      <c r="RRI223" s="59"/>
      <c r="RRJ223" s="59"/>
      <c r="RRK223" s="59"/>
      <c r="RRL223" s="59"/>
      <c r="RRM223" s="59"/>
      <c r="RRN223" s="59"/>
      <c r="RRO223" s="59"/>
      <c r="RRP223" s="59"/>
      <c r="RRQ223" s="59"/>
      <c r="RRR223" s="59"/>
      <c r="RRS223" s="59"/>
      <c r="RRT223" s="59"/>
      <c r="RRU223" s="59"/>
      <c r="RRV223" s="59"/>
      <c r="RRW223" s="59"/>
      <c r="RRX223" s="59"/>
      <c r="RRY223" s="59"/>
      <c r="RRZ223" s="59"/>
      <c r="RSA223" s="59"/>
      <c r="RSB223" s="59"/>
      <c r="RSC223" s="59"/>
      <c r="RSD223" s="59"/>
      <c r="RSE223" s="59"/>
      <c r="RSF223" s="59"/>
      <c r="RSG223" s="59"/>
      <c r="RSH223" s="59"/>
      <c r="RSI223" s="59"/>
      <c r="RSJ223" s="59"/>
      <c r="RSK223" s="59"/>
      <c r="RSL223" s="59"/>
      <c r="RSM223" s="59"/>
      <c r="RSN223" s="59"/>
      <c r="RSO223" s="59"/>
      <c r="RSP223" s="59"/>
      <c r="RSQ223" s="59"/>
      <c r="RSR223" s="59"/>
      <c r="RSS223" s="59"/>
      <c r="RST223" s="59"/>
      <c r="RSU223" s="59"/>
      <c r="RSV223" s="59"/>
      <c r="RSW223" s="59"/>
      <c r="RSX223" s="59"/>
      <c r="RSY223" s="59"/>
      <c r="RSZ223" s="59"/>
      <c r="RTA223" s="59"/>
      <c r="RTB223" s="59"/>
      <c r="RTC223" s="59"/>
      <c r="RTD223" s="59"/>
      <c r="RTE223" s="59"/>
      <c r="RTF223" s="59"/>
      <c r="RTG223" s="59"/>
      <c r="RTH223" s="59"/>
      <c r="RTI223" s="59"/>
      <c r="RTJ223" s="59"/>
      <c r="RTK223" s="59"/>
      <c r="RTL223" s="59"/>
      <c r="RTM223" s="59"/>
      <c r="RTN223" s="59"/>
      <c r="RTO223" s="59"/>
      <c r="RTP223" s="59"/>
      <c r="RTQ223" s="59"/>
      <c r="RTR223" s="59"/>
      <c r="RTS223" s="59"/>
      <c r="RTT223" s="59"/>
      <c r="RTU223" s="59"/>
      <c r="RTV223" s="59"/>
      <c r="RTW223" s="59"/>
      <c r="RTX223" s="59"/>
      <c r="RTY223" s="59"/>
      <c r="RTZ223" s="59"/>
      <c r="RUA223" s="59"/>
      <c r="RUB223" s="59"/>
      <c r="RUC223" s="59"/>
      <c r="RUD223" s="59"/>
      <c r="RUE223" s="59"/>
      <c r="RUF223" s="59"/>
      <c r="RUG223" s="59"/>
      <c r="RUH223" s="59"/>
      <c r="RUI223" s="59"/>
      <c r="RUJ223" s="59"/>
      <c r="RUK223" s="59"/>
      <c r="RUL223" s="59"/>
      <c r="RUM223" s="59"/>
      <c r="RUN223" s="59"/>
      <c r="RUO223" s="59"/>
      <c r="RUP223" s="59"/>
      <c r="RUQ223" s="59"/>
      <c r="RUR223" s="59"/>
      <c r="RUS223" s="59"/>
      <c r="RUT223" s="59"/>
      <c r="RUU223" s="59"/>
      <c r="RUV223" s="59"/>
      <c r="RUW223" s="59"/>
      <c r="RUX223" s="59"/>
      <c r="RUY223" s="59"/>
      <c r="RUZ223" s="59"/>
      <c r="RVA223" s="59"/>
      <c r="RVB223" s="59"/>
      <c r="RVC223" s="59"/>
      <c r="RVD223" s="59"/>
      <c r="RVE223" s="59"/>
      <c r="RVF223" s="59"/>
      <c r="RVG223" s="59"/>
      <c r="RVH223" s="59"/>
      <c r="RVI223" s="59"/>
      <c r="RVJ223" s="59"/>
      <c r="RVK223" s="59"/>
      <c r="RVL223" s="59"/>
      <c r="RVM223" s="59"/>
      <c r="RVN223" s="59"/>
      <c r="RVO223" s="59"/>
      <c r="RVP223" s="59"/>
      <c r="RVQ223" s="59"/>
      <c r="RVR223" s="59"/>
      <c r="RVS223" s="59"/>
      <c r="RVT223" s="59"/>
      <c r="RVU223" s="59"/>
      <c r="RVV223" s="59"/>
      <c r="RVW223" s="59"/>
      <c r="RVX223" s="59"/>
      <c r="RVY223" s="59"/>
      <c r="RVZ223" s="59"/>
      <c r="RWA223" s="59"/>
      <c r="RWB223" s="59"/>
      <c r="RWC223" s="59"/>
      <c r="RWD223" s="59"/>
      <c r="RWE223" s="59"/>
      <c r="RWF223" s="59"/>
      <c r="RWG223" s="59"/>
      <c r="RWH223" s="59"/>
      <c r="RWI223" s="59"/>
      <c r="RWJ223" s="59"/>
      <c r="RWK223" s="59"/>
      <c r="RWL223" s="59"/>
      <c r="RWM223" s="59"/>
      <c r="RWN223" s="59"/>
      <c r="RWO223" s="59"/>
      <c r="RWP223" s="59"/>
      <c r="RWQ223" s="59"/>
      <c r="RWR223" s="59"/>
      <c r="RWS223" s="59"/>
      <c r="RWT223" s="59"/>
      <c r="RWU223" s="59"/>
      <c r="RWV223" s="59"/>
      <c r="RWW223" s="59"/>
      <c r="RWX223" s="59"/>
      <c r="RWY223" s="59"/>
      <c r="RWZ223" s="59"/>
      <c r="RXA223" s="59"/>
      <c r="RXB223" s="59"/>
      <c r="RXC223" s="59"/>
      <c r="RXD223" s="59"/>
      <c r="RXE223" s="59"/>
      <c r="RXF223" s="59"/>
      <c r="RXG223" s="59"/>
      <c r="RXH223" s="59"/>
      <c r="RXI223" s="59"/>
      <c r="RXJ223" s="59"/>
      <c r="RXK223" s="59"/>
      <c r="RXL223" s="59"/>
      <c r="RXM223" s="59"/>
      <c r="RXN223" s="59"/>
      <c r="RXO223" s="59"/>
      <c r="RXP223" s="59"/>
      <c r="RXQ223" s="59"/>
      <c r="RXR223" s="59"/>
      <c r="RXS223" s="59"/>
      <c r="RXT223" s="59"/>
      <c r="RXU223" s="59"/>
      <c r="RXV223" s="59"/>
      <c r="RXW223" s="59"/>
      <c r="RXX223" s="59"/>
      <c r="RXY223" s="59"/>
      <c r="RXZ223" s="59"/>
      <c r="RYA223" s="59"/>
      <c r="RYB223" s="59"/>
      <c r="RYC223" s="59"/>
      <c r="RYD223" s="59"/>
      <c r="RYE223" s="59"/>
      <c r="RYF223" s="59"/>
      <c r="RYG223" s="59"/>
      <c r="RYH223" s="59"/>
      <c r="RYI223" s="59"/>
      <c r="RYJ223" s="59"/>
      <c r="RYK223" s="59"/>
      <c r="RYL223" s="59"/>
      <c r="RYM223" s="59"/>
      <c r="RYN223" s="59"/>
      <c r="RYO223" s="59"/>
      <c r="RYP223" s="59"/>
      <c r="RYQ223" s="59"/>
      <c r="RYR223" s="59"/>
      <c r="RYS223" s="59"/>
      <c r="RYT223" s="59"/>
      <c r="RYU223" s="59"/>
      <c r="RYV223" s="59"/>
      <c r="RYW223" s="59"/>
      <c r="RYX223" s="59"/>
      <c r="RYY223" s="59"/>
      <c r="RYZ223" s="59"/>
      <c r="RZA223" s="59"/>
      <c r="RZB223" s="59"/>
      <c r="RZC223" s="59"/>
      <c r="RZD223" s="59"/>
      <c r="RZE223" s="59"/>
      <c r="RZF223" s="59"/>
      <c r="RZG223" s="59"/>
      <c r="RZH223" s="59"/>
      <c r="RZI223" s="59"/>
      <c r="RZJ223" s="59"/>
      <c r="RZK223" s="59"/>
      <c r="RZL223" s="59"/>
      <c r="RZM223" s="59"/>
      <c r="RZN223" s="59"/>
      <c r="RZO223" s="59"/>
      <c r="RZP223" s="59"/>
      <c r="RZQ223" s="59"/>
      <c r="RZR223" s="59"/>
      <c r="RZS223" s="59"/>
      <c r="RZT223" s="59"/>
      <c r="RZU223" s="59"/>
      <c r="RZV223" s="59"/>
      <c r="RZW223" s="59"/>
      <c r="RZX223" s="59"/>
      <c r="RZY223" s="59"/>
      <c r="RZZ223" s="59"/>
      <c r="SAA223" s="59"/>
      <c r="SAB223" s="59"/>
      <c r="SAC223" s="59"/>
      <c r="SAD223" s="59"/>
      <c r="SAE223" s="59"/>
      <c r="SAF223" s="59"/>
      <c r="SAG223" s="59"/>
      <c r="SAH223" s="59"/>
      <c r="SAI223" s="59"/>
      <c r="SAJ223" s="59"/>
      <c r="SAK223" s="59"/>
      <c r="SAL223" s="59"/>
      <c r="SAM223" s="59"/>
      <c r="SAN223" s="59"/>
      <c r="SAO223" s="59"/>
      <c r="SAP223" s="59"/>
      <c r="SAQ223" s="59"/>
      <c r="SAR223" s="59"/>
      <c r="SAS223" s="59"/>
      <c r="SAT223" s="59"/>
      <c r="SAU223" s="59"/>
      <c r="SAV223" s="59"/>
      <c r="SAW223" s="59"/>
      <c r="SAX223" s="59"/>
      <c r="SAY223" s="59"/>
      <c r="SAZ223" s="59"/>
      <c r="SBA223" s="59"/>
      <c r="SBB223" s="59"/>
      <c r="SBC223" s="59"/>
      <c r="SBD223" s="59"/>
      <c r="SBE223" s="59"/>
      <c r="SBF223" s="59"/>
      <c r="SBG223" s="59"/>
      <c r="SBH223" s="59"/>
      <c r="SBI223" s="59"/>
      <c r="SBJ223" s="59"/>
      <c r="SBK223" s="59"/>
      <c r="SBL223" s="59"/>
      <c r="SBM223" s="59"/>
      <c r="SBN223" s="59"/>
      <c r="SBO223" s="59"/>
      <c r="SBP223" s="59"/>
      <c r="SBQ223" s="59"/>
      <c r="SBR223" s="59"/>
      <c r="SBS223" s="59"/>
      <c r="SBT223" s="59"/>
      <c r="SBU223" s="59"/>
      <c r="SBV223" s="59"/>
      <c r="SBW223" s="59"/>
      <c r="SBX223" s="59"/>
      <c r="SBY223" s="59"/>
      <c r="SBZ223" s="59"/>
      <c r="SCA223" s="59"/>
      <c r="SCB223" s="59"/>
      <c r="SCC223" s="59"/>
      <c r="SCD223" s="59"/>
      <c r="SCE223" s="59"/>
      <c r="SCF223" s="59"/>
      <c r="SCG223" s="59"/>
      <c r="SCH223" s="59"/>
      <c r="SCI223" s="59"/>
      <c r="SCJ223" s="59"/>
      <c r="SCK223" s="59"/>
      <c r="SCL223" s="59"/>
      <c r="SCM223" s="59"/>
      <c r="SCN223" s="59"/>
      <c r="SCO223" s="59"/>
      <c r="SCP223" s="59"/>
      <c r="SCQ223" s="59"/>
      <c r="SCR223" s="59"/>
      <c r="SCS223" s="59"/>
      <c r="SCT223" s="59"/>
      <c r="SCU223" s="59"/>
      <c r="SCV223" s="59"/>
      <c r="SCW223" s="59"/>
      <c r="SCX223" s="59"/>
      <c r="SCY223" s="59"/>
      <c r="SCZ223" s="59"/>
      <c r="SDA223" s="59"/>
      <c r="SDB223" s="59"/>
      <c r="SDC223" s="59"/>
      <c r="SDD223" s="59"/>
      <c r="SDE223" s="59"/>
      <c r="SDF223" s="59"/>
      <c r="SDG223" s="59"/>
      <c r="SDH223" s="59"/>
      <c r="SDI223" s="59"/>
      <c r="SDJ223" s="59"/>
      <c r="SDK223" s="59"/>
      <c r="SDL223" s="59"/>
      <c r="SDM223" s="59"/>
      <c r="SDN223" s="59"/>
      <c r="SDO223" s="59"/>
      <c r="SDP223" s="59"/>
      <c r="SDQ223" s="59"/>
      <c r="SDR223" s="59"/>
      <c r="SDS223" s="59"/>
      <c r="SDT223" s="59"/>
      <c r="SDU223" s="59"/>
      <c r="SDV223" s="59"/>
      <c r="SDW223" s="59"/>
      <c r="SDX223" s="59"/>
      <c r="SDY223" s="59"/>
      <c r="SDZ223" s="59"/>
      <c r="SEA223" s="59"/>
      <c r="SEB223" s="59"/>
      <c r="SEC223" s="59"/>
      <c r="SED223" s="59"/>
      <c r="SEE223" s="59"/>
      <c r="SEF223" s="59"/>
      <c r="SEG223" s="59"/>
      <c r="SEH223" s="59"/>
      <c r="SEI223" s="59"/>
      <c r="SEJ223" s="59"/>
      <c r="SEK223" s="59"/>
      <c r="SEL223" s="59"/>
      <c r="SEM223" s="59"/>
      <c r="SEN223" s="59"/>
      <c r="SEO223" s="59"/>
      <c r="SEP223" s="59"/>
      <c r="SEQ223" s="59"/>
      <c r="SER223" s="59"/>
      <c r="SES223" s="59"/>
      <c r="SET223" s="59"/>
      <c r="SEU223" s="59"/>
      <c r="SEV223" s="59"/>
      <c r="SEW223" s="59"/>
      <c r="SEX223" s="59"/>
      <c r="SEY223" s="59"/>
      <c r="SEZ223" s="59"/>
      <c r="SFA223" s="59"/>
      <c r="SFB223" s="59"/>
      <c r="SFC223" s="59"/>
      <c r="SFD223" s="59"/>
      <c r="SFE223" s="59"/>
      <c r="SFF223" s="59"/>
      <c r="SFG223" s="59"/>
      <c r="SFH223" s="59"/>
      <c r="SFI223" s="59"/>
      <c r="SFJ223" s="59"/>
      <c r="SFK223" s="59"/>
      <c r="SFL223" s="59"/>
      <c r="SFM223" s="59"/>
      <c r="SFN223" s="59"/>
      <c r="SFO223" s="59"/>
      <c r="SFP223" s="59"/>
      <c r="SFQ223" s="59"/>
      <c r="SFR223" s="59"/>
      <c r="SFS223" s="59"/>
      <c r="SFT223" s="59"/>
      <c r="SFU223" s="59"/>
      <c r="SFV223" s="59"/>
      <c r="SFW223" s="59"/>
      <c r="SFX223" s="59"/>
      <c r="SFY223" s="59"/>
      <c r="SFZ223" s="59"/>
      <c r="SGA223" s="59"/>
      <c r="SGB223" s="59"/>
      <c r="SGC223" s="59"/>
      <c r="SGD223" s="59"/>
      <c r="SGE223" s="59"/>
      <c r="SGF223" s="59"/>
      <c r="SGG223" s="59"/>
      <c r="SGH223" s="59"/>
      <c r="SGI223" s="59"/>
      <c r="SGJ223" s="59"/>
      <c r="SGK223" s="59"/>
      <c r="SGL223" s="59"/>
      <c r="SGM223" s="59"/>
      <c r="SGN223" s="59"/>
      <c r="SGO223" s="59"/>
      <c r="SGP223" s="59"/>
      <c r="SGQ223" s="59"/>
      <c r="SGR223" s="59"/>
      <c r="SGS223" s="59"/>
      <c r="SGT223" s="59"/>
      <c r="SGU223" s="59"/>
      <c r="SGV223" s="59"/>
      <c r="SGW223" s="59"/>
      <c r="SGX223" s="59"/>
      <c r="SGY223" s="59"/>
      <c r="SGZ223" s="59"/>
      <c r="SHA223" s="59"/>
      <c r="SHB223" s="59"/>
      <c r="SHC223" s="59"/>
      <c r="SHD223" s="59"/>
      <c r="SHE223" s="59"/>
      <c r="SHF223" s="59"/>
      <c r="SHG223" s="59"/>
      <c r="SHH223" s="59"/>
      <c r="SHI223" s="59"/>
      <c r="SHJ223" s="59"/>
      <c r="SHK223" s="59"/>
      <c r="SHL223" s="59"/>
      <c r="SHM223" s="59"/>
      <c r="SHN223" s="59"/>
      <c r="SHO223" s="59"/>
      <c r="SHP223" s="59"/>
      <c r="SHQ223" s="59"/>
      <c r="SHR223" s="59"/>
      <c r="SHS223" s="59"/>
      <c r="SHT223" s="59"/>
      <c r="SHU223" s="59"/>
      <c r="SHV223" s="59"/>
      <c r="SHW223" s="59"/>
      <c r="SHX223" s="59"/>
      <c r="SHY223" s="59"/>
      <c r="SHZ223" s="59"/>
      <c r="SIA223" s="59"/>
      <c r="SIB223" s="59"/>
      <c r="SIC223" s="59"/>
      <c r="SID223" s="59"/>
      <c r="SIE223" s="59"/>
      <c r="SIF223" s="59"/>
      <c r="SIG223" s="59"/>
      <c r="SIH223" s="59"/>
      <c r="SII223" s="59"/>
      <c r="SIJ223" s="59"/>
      <c r="SIK223" s="59"/>
      <c r="SIL223" s="59"/>
      <c r="SIM223" s="59"/>
      <c r="SIN223" s="59"/>
      <c r="SIO223" s="59"/>
      <c r="SIP223" s="59"/>
      <c r="SIQ223" s="59"/>
      <c r="SIR223" s="59"/>
      <c r="SIS223" s="59"/>
      <c r="SIT223" s="59"/>
      <c r="SIU223" s="59"/>
      <c r="SIV223" s="59"/>
      <c r="SIW223" s="59"/>
      <c r="SIX223" s="59"/>
      <c r="SIY223" s="59"/>
      <c r="SIZ223" s="59"/>
      <c r="SJA223" s="59"/>
      <c r="SJB223" s="59"/>
      <c r="SJC223" s="59"/>
      <c r="SJD223" s="59"/>
      <c r="SJE223" s="59"/>
      <c r="SJF223" s="59"/>
      <c r="SJG223" s="59"/>
      <c r="SJH223" s="59"/>
      <c r="SJI223" s="59"/>
      <c r="SJJ223" s="59"/>
      <c r="SJK223" s="59"/>
      <c r="SJL223" s="59"/>
      <c r="SJM223" s="59"/>
      <c r="SJN223" s="59"/>
      <c r="SJO223" s="59"/>
      <c r="SJP223" s="59"/>
      <c r="SJQ223" s="59"/>
      <c r="SJR223" s="59"/>
      <c r="SJS223" s="59"/>
      <c r="SJT223" s="59"/>
      <c r="SJU223" s="59"/>
      <c r="SJV223" s="59"/>
      <c r="SJW223" s="59"/>
      <c r="SJX223" s="59"/>
      <c r="SJY223" s="59"/>
      <c r="SJZ223" s="59"/>
      <c r="SKA223" s="59"/>
      <c r="SKB223" s="59"/>
      <c r="SKC223" s="59"/>
      <c r="SKD223" s="59"/>
      <c r="SKE223" s="59"/>
      <c r="SKF223" s="59"/>
      <c r="SKG223" s="59"/>
      <c r="SKH223" s="59"/>
      <c r="SKI223" s="59"/>
      <c r="SKJ223" s="59"/>
      <c r="SKK223" s="59"/>
      <c r="SKL223" s="59"/>
      <c r="SKM223" s="59"/>
      <c r="SKN223" s="59"/>
      <c r="SKO223" s="59"/>
      <c r="SKP223" s="59"/>
      <c r="SKQ223" s="59"/>
      <c r="SKR223" s="59"/>
      <c r="SKS223" s="59"/>
      <c r="SKT223" s="59"/>
      <c r="SKU223" s="59"/>
      <c r="SKV223" s="59"/>
      <c r="SKW223" s="59"/>
      <c r="SKX223" s="59"/>
      <c r="SKY223" s="59"/>
      <c r="SKZ223" s="59"/>
      <c r="SLA223" s="59"/>
      <c r="SLB223" s="59"/>
      <c r="SLC223" s="59"/>
      <c r="SLD223" s="59"/>
      <c r="SLE223" s="59"/>
      <c r="SLF223" s="59"/>
      <c r="SLG223" s="59"/>
      <c r="SLH223" s="59"/>
      <c r="SLI223" s="59"/>
      <c r="SLJ223" s="59"/>
      <c r="SLK223" s="59"/>
      <c r="SLL223" s="59"/>
      <c r="SLM223" s="59"/>
      <c r="SLN223" s="59"/>
      <c r="SLO223" s="59"/>
      <c r="SLP223" s="59"/>
      <c r="SLQ223" s="59"/>
      <c r="SLR223" s="59"/>
      <c r="SLS223" s="59"/>
      <c r="SLT223" s="59"/>
      <c r="SLU223" s="59"/>
      <c r="SLV223" s="59"/>
      <c r="SLW223" s="59"/>
      <c r="SLX223" s="59"/>
      <c r="SLY223" s="59"/>
      <c r="SLZ223" s="59"/>
      <c r="SMA223" s="59"/>
      <c r="SMB223" s="59"/>
      <c r="SMC223" s="59"/>
      <c r="SMD223" s="59"/>
      <c r="SME223" s="59"/>
      <c r="SMF223" s="59"/>
      <c r="SMG223" s="59"/>
      <c r="SMH223" s="59"/>
      <c r="SMI223" s="59"/>
      <c r="SMJ223" s="59"/>
      <c r="SMK223" s="59"/>
      <c r="SML223" s="59"/>
      <c r="SMM223" s="59"/>
      <c r="SMN223" s="59"/>
      <c r="SMO223" s="59"/>
      <c r="SMP223" s="59"/>
      <c r="SMQ223" s="59"/>
      <c r="SMR223" s="59"/>
      <c r="SMS223" s="59"/>
      <c r="SMT223" s="59"/>
      <c r="SMU223" s="59"/>
      <c r="SMV223" s="59"/>
      <c r="SMW223" s="59"/>
      <c r="SMX223" s="59"/>
      <c r="SMY223" s="59"/>
      <c r="SMZ223" s="59"/>
      <c r="SNA223" s="59"/>
      <c r="SNB223" s="59"/>
      <c r="SNC223" s="59"/>
      <c r="SND223" s="59"/>
      <c r="SNE223" s="59"/>
      <c r="SNF223" s="59"/>
      <c r="SNG223" s="59"/>
      <c r="SNH223" s="59"/>
      <c r="SNI223" s="59"/>
      <c r="SNJ223" s="59"/>
      <c r="SNK223" s="59"/>
      <c r="SNL223" s="59"/>
      <c r="SNM223" s="59"/>
      <c r="SNN223" s="59"/>
      <c r="SNO223" s="59"/>
      <c r="SNP223" s="59"/>
      <c r="SNQ223" s="59"/>
      <c r="SNR223" s="59"/>
      <c r="SNS223" s="59"/>
      <c r="SNT223" s="59"/>
      <c r="SNU223" s="59"/>
      <c r="SNV223" s="59"/>
      <c r="SNW223" s="59"/>
      <c r="SNX223" s="59"/>
      <c r="SNY223" s="59"/>
      <c r="SNZ223" s="59"/>
      <c r="SOA223" s="59"/>
      <c r="SOB223" s="59"/>
      <c r="SOC223" s="59"/>
      <c r="SOD223" s="59"/>
      <c r="SOE223" s="59"/>
      <c r="SOF223" s="59"/>
      <c r="SOG223" s="59"/>
      <c r="SOH223" s="59"/>
      <c r="SOI223" s="59"/>
      <c r="SOJ223" s="59"/>
      <c r="SOK223" s="59"/>
      <c r="SOL223" s="59"/>
      <c r="SOM223" s="59"/>
      <c r="SON223" s="59"/>
      <c r="SOO223" s="59"/>
      <c r="SOP223" s="59"/>
      <c r="SOQ223" s="59"/>
      <c r="SOR223" s="59"/>
      <c r="SOS223" s="59"/>
      <c r="SOT223" s="59"/>
      <c r="SOU223" s="59"/>
      <c r="SOV223" s="59"/>
      <c r="SOW223" s="59"/>
      <c r="SOX223" s="59"/>
      <c r="SOY223" s="59"/>
      <c r="SOZ223" s="59"/>
      <c r="SPA223" s="59"/>
      <c r="SPB223" s="59"/>
      <c r="SPC223" s="59"/>
      <c r="SPD223" s="59"/>
      <c r="SPE223" s="59"/>
      <c r="SPF223" s="59"/>
      <c r="SPG223" s="59"/>
      <c r="SPH223" s="59"/>
      <c r="SPI223" s="59"/>
      <c r="SPJ223" s="59"/>
      <c r="SPK223" s="59"/>
      <c r="SPL223" s="59"/>
      <c r="SPM223" s="59"/>
      <c r="SPN223" s="59"/>
      <c r="SPO223" s="59"/>
      <c r="SPP223" s="59"/>
      <c r="SPQ223" s="59"/>
      <c r="SPR223" s="59"/>
      <c r="SPS223" s="59"/>
      <c r="SPT223" s="59"/>
      <c r="SPU223" s="59"/>
      <c r="SPV223" s="59"/>
      <c r="SPW223" s="59"/>
      <c r="SPX223" s="59"/>
      <c r="SPY223" s="59"/>
      <c r="SPZ223" s="59"/>
      <c r="SQA223" s="59"/>
      <c r="SQB223" s="59"/>
      <c r="SQC223" s="59"/>
      <c r="SQD223" s="59"/>
      <c r="SQE223" s="59"/>
      <c r="SQF223" s="59"/>
      <c r="SQG223" s="59"/>
      <c r="SQH223" s="59"/>
      <c r="SQI223" s="59"/>
      <c r="SQJ223" s="59"/>
      <c r="SQK223" s="59"/>
      <c r="SQL223" s="59"/>
      <c r="SQM223" s="59"/>
      <c r="SQN223" s="59"/>
      <c r="SQO223" s="59"/>
      <c r="SQP223" s="59"/>
      <c r="SQQ223" s="59"/>
      <c r="SQR223" s="59"/>
      <c r="SQS223" s="59"/>
      <c r="SQT223" s="59"/>
      <c r="SQU223" s="59"/>
      <c r="SQV223" s="59"/>
      <c r="SQW223" s="59"/>
      <c r="SQX223" s="59"/>
      <c r="SQY223" s="59"/>
      <c r="SQZ223" s="59"/>
      <c r="SRA223" s="59"/>
      <c r="SRB223" s="59"/>
      <c r="SRC223" s="59"/>
      <c r="SRD223" s="59"/>
      <c r="SRE223" s="59"/>
      <c r="SRF223" s="59"/>
      <c r="SRG223" s="59"/>
      <c r="SRH223" s="59"/>
      <c r="SRI223" s="59"/>
      <c r="SRJ223" s="59"/>
      <c r="SRK223" s="59"/>
      <c r="SRL223" s="59"/>
      <c r="SRM223" s="59"/>
      <c r="SRN223" s="59"/>
      <c r="SRO223" s="59"/>
      <c r="SRP223" s="59"/>
      <c r="SRQ223" s="59"/>
      <c r="SRR223" s="59"/>
      <c r="SRS223" s="59"/>
      <c r="SRT223" s="59"/>
      <c r="SRU223" s="59"/>
      <c r="SRV223" s="59"/>
      <c r="SRW223" s="59"/>
      <c r="SRX223" s="59"/>
      <c r="SRY223" s="59"/>
      <c r="SRZ223" s="59"/>
      <c r="SSA223" s="59"/>
      <c r="SSB223" s="59"/>
      <c r="SSC223" s="59"/>
      <c r="SSD223" s="59"/>
      <c r="SSE223" s="59"/>
      <c r="SSF223" s="59"/>
      <c r="SSG223" s="59"/>
      <c r="SSH223" s="59"/>
      <c r="SSI223" s="59"/>
      <c r="SSJ223" s="59"/>
      <c r="SSK223" s="59"/>
      <c r="SSL223" s="59"/>
      <c r="SSM223" s="59"/>
      <c r="SSN223" s="59"/>
      <c r="SSO223" s="59"/>
      <c r="SSP223" s="59"/>
      <c r="SSQ223" s="59"/>
      <c r="SSR223" s="59"/>
      <c r="SSS223" s="59"/>
      <c r="SST223" s="59"/>
      <c r="SSU223" s="59"/>
      <c r="SSV223" s="59"/>
      <c r="SSW223" s="59"/>
      <c r="SSX223" s="59"/>
      <c r="SSY223" s="59"/>
      <c r="SSZ223" s="59"/>
      <c r="STA223" s="59"/>
      <c r="STB223" s="59"/>
      <c r="STC223" s="59"/>
      <c r="STD223" s="59"/>
      <c r="STE223" s="59"/>
      <c r="STF223" s="59"/>
      <c r="STG223" s="59"/>
      <c r="STH223" s="59"/>
      <c r="STI223" s="59"/>
      <c r="STJ223" s="59"/>
      <c r="STK223" s="59"/>
      <c r="STL223" s="59"/>
      <c r="STM223" s="59"/>
      <c r="STN223" s="59"/>
      <c r="STO223" s="59"/>
      <c r="STP223" s="59"/>
      <c r="STQ223" s="59"/>
      <c r="STR223" s="59"/>
      <c r="STS223" s="59"/>
      <c r="STT223" s="59"/>
      <c r="STU223" s="59"/>
      <c r="STV223" s="59"/>
      <c r="STW223" s="59"/>
      <c r="STX223" s="59"/>
      <c r="STY223" s="59"/>
      <c r="STZ223" s="59"/>
      <c r="SUA223" s="59"/>
      <c r="SUB223" s="59"/>
      <c r="SUC223" s="59"/>
      <c r="SUD223" s="59"/>
      <c r="SUE223" s="59"/>
      <c r="SUF223" s="59"/>
      <c r="SUG223" s="59"/>
      <c r="SUH223" s="59"/>
      <c r="SUI223" s="59"/>
      <c r="SUJ223" s="59"/>
      <c r="SUK223" s="59"/>
      <c r="SUL223" s="59"/>
      <c r="SUM223" s="59"/>
      <c r="SUN223" s="59"/>
      <c r="SUO223" s="59"/>
      <c r="SUP223" s="59"/>
      <c r="SUQ223" s="59"/>
      <c r="SUR223" s="59"/>
      <c r="SUS223" s="59"/>
      <c r="SUT223" s="59"/>
      <c r="SUU223" s="59"/>
      <c r="SUV223" s="59"/>
      <c r="SUW223" s="59"/>
      <c r="SUX223" s="59"/>
      <c r="SUY223" s="59"/>
      <c r="SUZ223" s="59"/>
      <c r="SVA223" s="59"/>
      <c r="SVB223" s="59"/>
      <c r="SVC223" s="59"/>
      <c r="SVD223" s="59"/>
      <c r="SVE223" s="59"/>
      <c r="SVF223" s="59"/>
      <c r="SVG223" s="59"/>
      <c r="SVH223" s="59"/>
      <c r="SVI223" s="59"/>
      <c r="SVJ223" s="59"/>
      <c r="SVK223" s="59"/>
      <c r="SVL223" s="59"/>
      <c r="SVM223" s="59"/>
      <c r="SVN223" s="59"/>
      <c r="SVO223" s="59"/>
      <c r="SVP223" s="59"/>
      <c r="SVQ223" s="59"/>
      <c r="SVR223" s="59"/>
      <c r="SVS223" s="59"/>
      <c r="SVT223" s="59"/>
      <c r="SVU223" s="59"/>
      <c r="SVV223" s="59"/>
      <c r="SVW223" s="59"/>
      <c r="SVX223" s="59"/>
      <c r="SVY223" s="59"/>
      <c r="SVZ223" s="59"/>
      <c r="SWA223" s="59"/>
      <c r="SWB223" s="59"/>
      <c r="SWC223" s="59"/>
      <c r="SWD223" s="59"/>
      <c r="SWE223" s="59"/>
      <c r="SWF223" s="59"/>
      <c r="SWG223" s="59"/>
      <c r="SWH223" s="59"/>
      <c r="SWI223" s="59"/>
      <c r="SWJ223" s="59"/>
      <c r="SWK223" s="59"/>
      <c r="SWL223" s="59"/>
      <c r="SWM223" s="59"/>
      <c r="SWN223" s="59"/>
      <c r="SWO223" s="59"/>
      <c r="SWP223" s="59"/>
      <c r="SWQ223" s="59"/>
      <c r="SWR223" s="59"/>
      <c r="SWS223" s="59"/>
      <c r="SWT223" s="59"/>
      <c r="SWU223" s="59"/>
      <c r="SWV223" s="59"/>
      <c r="SWW223" s="59"/>
      <c r="SWX223" s="59"/>
      <c r="SWY223" s="59"/>
      <c r="SWZ223" s="59"/>
      <c r="SXA223" s="59"/>
      <c r="SXB223" s="59"/>
      <c r="SXC223" s="59"/>
      <c r="SXD223" s="59"/>
      <c r="SXE223" s="59"/>
      <c r="SXF223" s="59"/>
      <c r="SXG223" s="59"/>
      <c r="SXH223" s="59"/>
      <c r="SXI223" s="59"/>
      <c r="SXJ223" s="59"/>
      <c r="SXK223" s="59"/>
      <c r="SXL223" s="59"/>
      <c r="SXM223" s="59"/>
      <c r="SXN223" s="59"/>
      <c r="SXO223" s="59"/>
      <c r="SXP223" s="59"/>
      <c r="SXQ223" s="59"/>
      <c r="SXR223" s="59"/>
      <c r="SXS223" s="59"/>
      <c r="SXT223" s="59"/>
      <c r="SXU223" s="59"/>
      <c r="SXV223" s="59"/>
      <c r="SXW223" s="59"/>
      <c r="SXX223" s="59"/>
      <c r="SXY223" s="59"/>
      <c r="SXZ223" s="59"/>
      <c r="SYA223" s="59"/>
      <c r="SYB223" s="59"/>
      <c r="SYC223" s="59"/>
      <c r="SYD223" s="59"/>
      <c r="SYE223" s="59"/>
      <c r="SYF223" s="59"/>
      <c r="SYG223" s="59"/>
      <c r="SYH223" s="59"/>
      <c r="SYI223" s="59"/>
      <c r="SYJ223" s="59"/>
      <c r="SYK223" s="59"/>
      <c r="SYL223" s="59"/>
      <c r="SYM223" s="59"/>
      <c r="SYN223" s="59"/>
      <c r="SYO223" s="59"/>
      <c r="SYP223" s="59"/>
      <c r="SYQ223" s="59"/>
      <c r="SYR223" s="59"/>
      <c r="SYS223" s="59"/>
      <c r="SYT223" s="59"/>
      <c r="SYU223" s="59"/>
      <c r="SYV223" s="59"/>
      <c r="SYW223" s="59"/>
      <c r="SYX223" s="59"/>
      <c r="SYY223" s="59"/>
      <c r="SYZ223" s="59"/>
      <c r="SZA223" s="59"/>
      <c r="SZB223" s="59"/>
      <c r="SZC223" s="59"/>
      <c r="SZD223" s="59"/>
      <c r="SZE223" s="59"/>
      <c r="SZF223" s="59"/>
      <c r="SZG223" s="59"/>
      <c r="SZH223" s="59"/>
      <c r="SZI223" s="59"/>
      <c r="SZJ223" s="59"/>
      <c r="SZK223" s="59"/>
      <c r="SZL223" s="59"/>
      <c r="SZM223" s="59"/>
      <c r="SZN223" s="59"/>
      <c r="SZO223" s="59"/>
      <c r="SZP223" s="59"/>
      <c r="SZQ223" s="59"/>
      <c r="SZR223" s="59"/>
      <c r="SZS223" s="59"/>
      <c r="SZT223" s="59"/>
      <c r="SZU223" s="59"/>
      <c r="SZV223" s="59"/>
      <c r="SZW223" s="59"/>
      <c r="SZX223" s="59"/>
      <c r="SZY223" s="59"/>
      <c r="SZZ223" s="59"/>
      <c r="TAA223" s="59"/>
      <c r="TAB223" s="59"/>
      <c r="TAC223" s="59"/>
      <c r="TAD223" s="59"/>
      <c r="TAE223" s="59"/>
      <c r="TAF223" s="59"/>
      <c r="TAG223" s="59"/>
      <c r="TAH223" s="59"/>
      <c r="TAI223" s="59"/>
      <c r="TAJ223" s="59"/>
      <c r="TAK223" s="59"/>
      <c r="TAL223" s="59"/>
      <c r="TAM223" s="59"/>
      <c r="TAN223" s="59"/>
      <c r="TAO223" s="59"/>
      <c r="TAP223" s="59"/>
      <c r="TAQ223" s="59"/>
      <c r="TAR223" s="59"/>
      <c r="TAS223" s="59"/>
      <c r="TAT223" s="59"/>
      <c r="TAU223" s="59"/>
      <c r="TAV223" s="59"/>
      <c r="TAW223" s="59"/>
      <c r="TAX223" s="59"/>
      <c r="TAY223" s="59"/>
      <c r="TAZ223" s="59"/>
      <c r="TBA223" s="59"/>
      <c r="TBB223" s="59"/>
      <c r="TBC223" s="59"/>
      <c r="TBD223" s="59"/>
      <c r="TBE223" s="59"/>
      <c r="TBF223" s="59"/>
      <c r="TBG223" s="59"/>
      <c r="TBH223" s="59"/>
      <c r="TBI223" s="59"/>
      <c r="TBJ223" s="59"/>
      <c r="TBK223" s="59"/>
      <c r="TBL223" s="59"/>
      <c r="TBM223" s="59"/>
      <c r="TBN223" s="59"/>
      <c r="TBO223" s="59"/>
      <c r="TBP223" s="59"/>
      <c r="TBQ223" s="59"/>
      <c r="TBR223" s="59"/>
      <c r="TBS223" s="59"/>
      <c r="TBT223" s="59"/>
      <c r="TBU223" s="59"/>
      <c r="TBV223" s="59"/>
      <c r="TBW223" s="59"/>
      <c r="TBX223" s="59"/>
      <c r="TBY223" s="59"/>
      <c r="TBZ223" s="59"/>
      <c r="TCA223" s="59"/>
      <c r="TCB223" s="59"/>
      <c r="TCC223" s="59"/>
      <c r="TCD223" s="59"/>
      <c r="TCE223" s="59"/>
      <c r="TCF223" s="59"/>
      <c r="TCG223" s="59"/>
      <c r="TCH223" s="59"/>
      <c r="TCI223" s="59"/>
      <c r="TCJ223" s="59"/>
      <c r="TCK223" s="59"/>
      <c r="TCL223" s="59"/>
      <c r="TCM223" s="59"/>
      <c r="TCN223" s="59"/>
      <c r="TCO223" s="59"/>
      <c r="TCP223" s="59"/>
      <c r="TCQ223" s="59"/>
      <c r="TCR223" s="59"/>
      <c r="TCS223" s="59"/>
      <c r="TCT223" s="59"/>
      <c r="TCU223" s="59"/>
      <c r="TCV223" s="59"/>
      <c r="TCW223" s="59"/>
      <c r="TCX223" s="59"/>
      <c r="TCY223" s="59"/>
      <c r="TCZ223" s="59"/>
      <c r="TDA223" s="59"/>
      <c r="TDB223" s="59"/>
      <c r="TDC223" s="59"/>
      <c r="TDD223" s="59"/>
      <c r="TDE223" s="59"/>
      <c r="TDF223" s="59"/>
      <c r="TDG223" s="59"/>
      <c r="TDH223" s="59"/>
      <c r="TDI223" s="59"/>
      <c r="TDJ223" s="59"/>
      <c r="TDK223" s="59"/>
      <c r="TDL223" s="59"/>
      <c r="TDM223" s="59"/>
      <c r="TDN223" s="59"/>
      <c r="TDO223" s="59"/>
      <c r="TDP223" s="59"/>
      <c r="TDQ223" s="59"/>
      <c r="TDR223" s="59"/>
      <c r="TDS223" s="59"/>
      <c r="TDT223" s="59"/>
      <c r="TDU223" s="59"/>
      <c r="TDV223" s="59"/>
      <c r="TDW223" s="59"/>
      <c r="TDX223" s="59"/>
      <c r="TDY223" s="59"/>
      <c r="TDZ223" s="59"/>
      <c r="TEA223" s="59"/>
      <c r="TEB223" s="59"/>
      <c r="TEC223" s="59"/>
      <c r="TED223" s="59"/>
      <c r="TEE223" s="59"/>
      <c r="TEF223" s="59"/>
      <c r="TEG223" s="59"/>
      <c r="TEH223" s="59"/>
      <c r="TEI223" s="59"/>
      <c r="TEJ223" s="59"/>
      <c r="TEK223" s="59"/>
      <c r="TEL223" s="59"/>
      <c r="TEM223" s="59"/>
      <c r="TEN223" s="59"/>
      <c r="TEO223" s="59"/>
      <c r="TEP223" s="59"/>
      <c r="TEQ223" s="59"/>
      <c r="TER223" s="59"/>
      <c r="TES223" s="59"/>
      <c r="TET223" s="59"/>
      <c r="TEU223" s="59"/>
      <c r="TEV223" s="59"/>
      <c r="TEW223" s="59"/>
      <c r="TEX223" s="59"/>
      <c r="TEY223" s="59"/>
      <c r="TEZ223" s="59"/>
      <c r="TFA223" s="59"/>
      <c r="TFB223" s="59"/>
      <c r="TFC223" s="59"/>
      <c r="TFD223" s="59"/>
      <c r="TFE223" s="59"/>
      <c r="TFF223" s="59"/>
      <c r="TFG223" s="59"/>
      <c r="TFH223" s="59"/>
      <c r="TFI223" s="59"/>
      <c r="TFJ223" s="59"/>
      <c r="TFK223" s="59"/>
      <c r="TFL223" s="59"/>
      <c r="TFM223" s="59"/>
      <c r="TFN223" s="59"/>
      <c r="TFO223" s="59"/>
      <c r="TFP223" s="59"/>
      <c r="TFQ223" s="59"/>
      <c r="TFR223" s="59"/>
      <c r="TFS223" s="59"/>
      <c r="TFT223" s="59"/>
      <c r="TFU223" s="59"/>
      <c r="TFV223" s="59"/>
      <c r="TFW223" s="59"/>
      <c r="TFX223" s="59"/>
      <c r="TFY223" s="59"/>
      <c r="TFZ223" s="59"/>
      <c r="TGA223" s="59"/>
      <c r="TGB223" s="59"/>
      <c r="TGC223" s="59"/>
      <c r="TGD223" s="59"/>
      <c r="TGE223" s="59"/>
      <c r="TGF223" s="59"/>
      <c r="TGG223" s="59"/>
      <c r="TGH223" s="59"/>
      <c r="TGI223" s="59"/>
      <c r="TGJ223" s="59"/>
      <c r="TGK223" s="59"/>
      <c r="TGL223" s="59"/>
      <c r="TGM223" s="59"/>
      <c r="TGN223" s="59"/>
      <c r="TGO223" s="59"/>
      <c r="TGP223" s="59"/>
      <c r="TGQ223" s="59"/>
      <c r="TGR223" s="59"/>
      <c r="TGS223" s="59"/>
      <c r="TGT223" s="59"/>
      <c r="TGU223" s="59"/>
      <c r="TGV223" s="59"/>
      <c r="TGW223" s="59"/>
      <c r="TGX223" s="59"/>
      <c r="TGY223" s="59"/>
      <c r="TGZ223" s="59"/>
      <c r="THA223" s="59"/>
      <c r="THB223" s="59"/>
      <c r="THC223" s="59"/>
      <c r="THD223" s="59"/>
      <c r="THE223" s="59"/>
      <c r="THF223" s="59"/>
      <c r="THG223" s="59"/>
      <c r="THH223" s="59"/>
      <c r="THI223" s="59"/>
      <c r="THJ223" s="59"/>
      <c r="THK223" s="59"/>
      <c r="THL223" s="59"/>
      <c r="THM223" s="59"/>
      <c r="THN223" s="59"/>
      <c r="THO223" s="59"/>
      <c r="THP223" s="59"/>
      <c r="THQ223" s="59"/>
      <c r="THR223" s="59"/>
      <c r="THS223" s="59"/>
      <c r="THT223" s="59"/>
      <c r="THU223" s="59"/>
      <c r="THV223" s="59"/>
      <c r="THW223" s="59"/>
      <c r="THX223" s="59"/>
      <c r="THY223" s="59"/>
      <c r="THZ223" s="59"/>
      <c r="TIA223" s="59"/>
      <c r="TIB223" s="59"/>
      <c r="TIC223" s="59"/>
      <c r="TID223" s="59"/>
      <c r="TIE223" s="59"/>
      <c r="TIF223" s="59"/>
      <c r="TIG223" s="59"/>
      <c r="TIH223" s="59"/>
      <c r="TII223" s="59"/>
      <c r="TIJ223" s="59"/>
      <c r="TIK223" s="59"/>
      <c r="TIL223" s="59"/>
      <c r="TIM223" s="59"/>
      <c r="TIN223" s="59"/>
      <c r="TIO223" s="59"/>
      <c r="TIP223" s="59"/>
      <c r="TIQ223" s="59"/>
      <c r="TIR223" s="59"/>
      <c r="TIS223" s="59"/>
      <c r="TIT223" s="59"/>
      <c r="TIU223" s="59"/>
      <c r="TIV223" s="59"/>
      <c r="TIW223" s="59"/>
      <c r="TIX223" s="59"/>
      <c r="TIY223" s="59"/>
      <c r="TIZ223" s="59"/>
      <c r="TJA223" s="59"/>
      <c r="TJB223" s="59"/>
      <c r="TJC223" s="59"/>
      <c r="TJD223" s="59"/>
      <c r="TJE223" s="59"/>
      <c r="TJF223" s="59"/>
      <c r="TJG223" s="59"/>
      <c r="TJH223" s="59"/>
      <c r="TJI223" s="59"/>
      <c r="TJJ223" s="59"/>
      <c r="TJK223" s="59"/>
      <c r="TJL223" s="59"/>
      <c r="TJM223" s="59"/>
      <c r="TJN223" s="59"/>
      <c r="TJO223" s="59"/>
      <c r="TJP223" s="59"/>
      <c r="TJQ223" s="59"/>
      <c r="TJR223" s="59"/>
      <c r="TJS223" s="59"/>
      <c r="TJT223" s="59"/>
      <c r="TJU223" s="59"/>
      <c r="TJV223" s="59"/>
      <c r="TJW223" s="59"/>
      <c r="TJX223" s="59"/>
      <c r="TJY223" s="59"/>
      <c r="TJZ223" s="59"/>
      <c r="TKA223" s="59"/>
      <c r="TKB223" s="59"/>
      <c r="TKC223" s="59"/>
      <c r="TKD223" s="59"/>
      <c r="TKE223" s="59"/>
      <c r="TKF223" s="59"/>
      <c r="TKG223" s="59"/>
      <c r="TKH223" s="59"/>
      <c r="TKI223" s="59"/>
      <c r="TKJ223" s="59"/>
      <c r="TKK223" s="59"/>
      <c r="TKL223" s="59"/>
      <c r="TKM223" s="59"/>
      <c r="TKN223" s="59"/>
      <c r="TKO223" s="59"/>
      <c r="TKP223" s="59"/>
      <c r="TKQ223" s="59"/>
      <c r="TKR223" s="59"/>
      <c r="TKS223" s="59"/>
      <c r="TKT223" s="59"/>
      <c r="TKU223" s="59"/>
      <c r="TKV223" s="59"/>
      <c r="TKW223" s="59"/>
      <c r="TKX223" s="59"/>
      <c r="TKY223" s="59"/>
      <c r="TKZ223" s="59"/>
      <c r="TLA223" s="59"/>
      <c r="TLB223" s="59"/>
      <c r="TLC223" s="59"/>
      <c r="TLD223" s="59"/>
      <c r="TLE223" s="59"/>
      <c r="TLF223" s="59"/>
      <c r="TLG223" s="59"/>
      <c r="TLH223" s="59"/>
      <c r="TLI223" s="59"/>
      <c r="TLJ223" s="59"/>
      <c r="TLK223" s="59"/>
      <c r="TLL223" s="59"/>
      <c r="TLM223" s="59"/>
      <c r="TLN223" s="59"/>
      <c r="TLO223" s="59"/>
      <c r="TLP223" s="59"/>
      <c r="TLQ223" s="59"/>
      <c r="TLR223" s="59"/>
      <c r="TLS223" s="59"/>
      <c r="TLT223" s="59"/>
      <c r="TLU223" s="59"/>
      <c r="TLV223" s="59"/>
      <c r="TLW223" s="59"/>
      <c r="TLX223" s="59"/>
      <c r="TLY223" s="59"/>
      <c r="TLZ223" s="59"/>
      <c r="TMA223" s="59"/>
      <c r="TMB223" s="59"/>
      <c r="TMC223" s="59"/>
      <c r="TMD223" s="59"/>
      <c r="TME223" s="59"/>
      <c r="TMF223" s="59"/>
      <c r="TMG223" s="59"/>
      <c r="TMH223" s="59"/>
      <c r="TMI223" s="59"/>
      <c r="TMJ223" s="59"/>
      <c r="TMK223" s="59"/>
      <c r="TML223" s="59"/>
      <c r="TMM223" s="59"/>
      <c r="TMN223" s="59"/>
      <c r="TMO223" s="59"/>
      <c r="TMP223" s="59"/>
      <c r="TMQ223" s="59"/>
      <c r="TMR223" s="59"/>
      <c r="TMS223" s="59"/>
      <c r="TMT223" s="59"/>
      <c r="TMU223" s="59"/>
      <c r="TMV223" s="59"/>
      <c r="TMW223" s="59"/>
      <c r="TMX223" s="59"/>
      <c r="TMY223" s="59"/>
      <c r="TMZ223" s="59"/>
      <c r="TNA223" s="59"/>
      <c r="TNB223" s="59"/>
      <c r="TNC223" s="59"/>
      <c r="TND223" s="59"/>
      <c r="TNE223" s="59"/>
      <c r="TNF223" s="59"/>
      <c r="TNG223" s="59"/>
      <c r="TNH223" s="59"/>
      <c r="TNI223" s="59"/>
      <c r="TNJ223" s="59"/>
      <c r="TNK223" s="59"/>
      <c r="TNL223" s="59"/>
      <c r="TNM223" s="59"/>
      <c r="TNN223" s="59"/>
      <c r="TNO223" s="59"/>
      <c r="TNP223" s="59"/>
      <c r="TNQ223" s="59"/>
      <c r="TNR223" s="59"/>
      <c r="TNS223" s="59"/>
      <c r="TNT223" s="59"/>
      <c r="TNU223" s="59"/>
      <c r="TNV223" s="59"/>
      <c r="TNW223" s="59"/>
      <c r="TNX223" s="59"/>
      <c r="TNY223" s="59"/>
      <c r="TNZ223" s="59"/>
      <c r="TOA223" s="59"/>
      <c r="TOB223" s="59"/>
      <c r="TOC223" s="59"/>
      <c r="TOD223" s="59"/>
      <c r="TOE223" s="59"/>
      <c r="TOF223" s="59"/>
      <c r="TOG223" s="59"/>
      <c r="TOH223" s="59"/>
      <c r="TOI223" s="59"/>
      <c r="TOJ223" s="59"/>
      <c r="TOK223" s="59"/>
      <c r="TOL223" s="59"/>
      <c r="TOM223" s="59"/>
      <c r="TON223" s="59"/>
      <c r="TOO223" s="59"/>
      <c r="TOP223" s="59"/>
      <c r="TOQ223" s="59"/>
      <c r="TOR223" s="59"/>
      <c r="TOS223" s="59"/>
      <c r="TOT223" s="59"/>
      <c r="TOU223" s="59"/>
      <c r="TOV223" s="59"/>
      <c r="TOW223" s="59"/>
      <c r="TOX223" s="59"/>
      <c r="TOY223" s="59"/>
      <c r="TOZ223" s="59"/>
      <c r="TPA223" s="59"/>
      <c r="TPB223" s="59"/>
      <c r="TPC223" s="59"/>
      <c r="TPD223" s="59"/>
      <c r="TPE223" s="59"/>
      <c r="TPF223" s="59"/>
      <c r="TPG223" s="59"/>
      <c r="TPH223" s="59"/>
      <c r="TPI223" s="59"/>
      <c r="TPJ223" s="59"/>
      <c r="TPK223" s="59"/>
      <c r="TPL223" s="59"/>
      <c r="TPM223" s="59"/>
      <c r="TPN223" s="59"/>
      <c r="TPO223" s="59"/>
      <c r="TPP223" s="59"/>
      <c r="TPQ223" s="59"/>
      <c r="TPR223" s="59"/>
      <c r="TPS223" s="59"/>
      <c r="TPT223" s="59"/>
      <c r="TPU223" s="59"/>
      <c r="TPV223" s="59"/>
      <c r="TPW223" s="59"/>
      <c r="TPX223" s="59"/>
      <c r="TPY223" s="59"/>
      <c r="TPZ223" s="59"/>
      <c r="TQA223" s="59"/>
      <c r="TQB223" s="59"/>
      <c r="TQC223" s="59"/>
      <c r="TQD223" s="59"/>
      <c r="TQE223" s="59"/>
      <c r="TQF223" s="59"/>
      <c r="TQG223" s="59"/>
      <c r="TQH223" s="59"/>
      <c r="TQI223" s="59"/>
      <c r="TQJ223" s="59"/>
      <c r="TQK223" s="59"/>
      <c r="TQL223" s="59"/>
      <c r="TQM223" s="59"/>
      <c r="TQN223" s="59"/>
      <c r="TQO223" s="59"/>
      <c r="TQP223" s="59"/>
      <c r="TQQ223" s="59"/>
      <c r="TQR223" s="59"/>
      <c r="TQS223" s="59"/>
      <c r="TQT223" s="59"/>
      <c r="TQU223" s="59"/>
      <c r="TQV223" s="59"/>
      <c r="TQW223" s="59"/>
      <c r="TQX223" s="59"/>
      <c r="TQY223" s="59"/>
      <c r="TQZ223" s="59"/>
      <c r="TRA223" s="59"/>
      <c r="TRB223" s="59"/>
      <c r="TRC223" s="59"/>
      <c r="TRD223" s="59"/>
      <c r="TRE223" s="59"/>
      <c r="TRF223" s="59"/>
      <c r="TRG223" s="59"/>
      <c r="TRH223" s="59"/>
      <c r="TRI223" s="59"/>
      <c r="TRJ223" s="59"/>
      <c r="TRK223" s="59"/>
      <c r="TRL223" s="59"/>
      <c r="TRM223" s="59"/>
      <c r="TRN223" s="59"/>
      <c r="TRO223" s="59"/>
      <c r="TRP223" s="59"/>
      <c r="TRQ223" s="59"/>
      <c r="TRR223" s="59"/>
      <c r="TRS223" s="59"/>
      <c r="TRT223" s="59"/>
      <c r="TRU223" s="59"/>
      <c r="TRV223" s="59"/>
      <c r="TRW223" s="59"/>
      <c r="TRX223" s="59"/>
      <c r="TRY223" s="59"/>
      <c r="TRZ223" s="59"/>
      <c r="TSA223" s="59"/>
      <c r="TSB223" s="59"/>
      <c r="TSC223" s="59"/>
      <c r="TSD223" s="59"/>
      <c r="TSE223" s="59"/>
      <c r="TSF223" s="59"/>
      <c r="TSG223" s="59"/>
      <c r="TSH223" s="59"/>
      <c r="TSI223" s="59"/>
      <c r="TSJ223" s="59"/>
      <c r="TSK223" s="59"/>
      <c r="TSL223" s="59"/>
      <c r="TSM223" s="59"/>
      <c r="TSN223" s="59"/>
      <c r="TSO223" s="59"/>
      <c r="TSP223" s="59"/>
      <c r="TSQ223" s="59"/>
      <c r="TSR223" s="59"/>
      <c r="TSS223" s="59"/>
      <c r="TST223" s="59"/>
      <c r="TSU223" s="59"/>
      <c r="TSV223" s="59"/>
      <c r="TSW223" s="59"/>
      <c r="TSX223" s="59"/>
      <c r="TSY223" s="59"/>
      <c r="TSZ223" s="59"/>
      <c r="TTA223" s="59"/>
      <c r="TTB223" s="59"/>
      <c r="TTC223" s="59"/>
      <c r="TTD223" s="59"/>
      <c r="TTE223" s="59"/>
      <c r="TTF223" s="59"/>
      <c r="TTG223" s="59"/>
      <c r="TTH223" s="59"/>
      <c r="TTI223" s="59"/>
      <c r="TTJ223" s="59"/>
      <c r="TTK223" s="59"/>
      <c r="TTL223" s="59"/>
      <c r="TTM223" s="59"/>
      <c r="TTN223" s="59"/>
      <c r="TTO223" s="59"/>
      <c r="TTP223" s="59"/>
      <c r="TTQ223" s="59"/>
      <c r="TTR223" s="59"/>
      <c r="TTS223" s="59"/>
      <c r="TTT223" s="59"/>
      <c r="TTU223" s="59"/>
      <c r="TTV223" s="59"/>
      <c r="TTW223" s="59"/>
      <c r="TTX223" s="59"/>
      <c r="TTY223" s="59"/>
      <c r="TTZ223" s="59"/>
      <c r="TUA223" s="59"/>
      <c r="TUB223" s="59"/>
      <c r="TUC223" s="59"/>
      <c r="TUD223" s="59"/>
      <c r="TUE223" s="59"/>
      <c r="TUF223" s="59"/>
      <c r="TUG223" s="59"/>
      <c r="TUH223" s="59"/>
      <c r="TUI223" s="59"/>
      <c r="TUJ223" s="59"/>
      <c r="TUK223" s="59"/>
      <c r="TUL223" s="59"/>
      <c r="TUM223" s="59"/>
      <c r="TUN223" s="59"/>
      <c r="TUO223" s="59"/>
      <c r="TUP223" s="59"/>
      <c r="TUQ223" s="59"/>
      <c r="TUR223" s="59"/>
      <c r="TUS223" s="59"/>
      <c r="TUT223" s="59"/>
      <c r="TUU223" s="59"/>
      <c r="TUV223" s="59"/>
      <c r="TUW223" s="59"/>
      <c r="TUX223" s="59"/>
      <c r="TUY223" s="59"/>
      <c r="TUZ223" s="59"/>
      <c r="TVA223" s="59"/>
      <c r="TVB223" s="59"/>
      <c r="TVC223" s="59"/>
      <c r="TVD223" s="59"/>
      <c r="TVE223" s="59"/>
      <c r="TVF223" s="59"/>
      <c r="TVG223" s="59"/>
      <c r="TVH223" s="59"/>
      <c r="TVI223" s="59"/>
      <c r="TVJ223" s="59"/>
      <c r="TVK223" s="59"/>
      <c r="TVL223" s="59"/>
      <c r="TVM223" s="59"/>
      <c r="TVN223" s="59"/>
      <c r="TVO223" s="59"/>
      <c r="TVP223" s="59"/>
      <c r="TVQ223" s="59"/>
      <c r="TVR223" s="59"/>
      <c r="TVS223" s="59"/>
      <c r="TVT223" s="59"/>
      <c r="TVU223" s="59"/>
      <c r="TVV223" s="59"/>
      <c r="TVW223" s="59"/>
      <c r="TVX223" s="59"/>
      <c r="TVY223" s="59"/>
      <c r="TVZ223" s="59"/>
      <c r="TWA223" s="59"/>
      <c r="TWB223" s="59"/>
      <c r="TWC223" s="59"/>
      <c r="TWD223" s="59"/>
      <c r="TWE223" s="59"/>
      <c r="TWF223" s="59"/>
      <c r="TWG223" s="59"/>
      <c r="TWH223" s="59"/>
      <c r="TWI223" s="59"/>
      <c r="TWJ223" s="59"/>
      <c r="TWK223" s="59"/>
      <c r="TWL223" s="59"/>
      <c r="TWM223" s="59"/>
      <c r="TWN223" s="59"/>
      <c r="TWO223" s="59"/>
      <c r="TWP223" s="59"/>
      <c r="TWQ223" s="59"/>
      <c r="TWR223" s="59"/>
      <c r="TWS223" s="59"/>
      <c r="TWT223" s="59"/>
      <c r="TWU223" s="59"/>
      <c r="TWV223" s="59"/>
      <c r="TWW223" s="59"/>
      <c r="TWX223" s="59"/>
      <c r="TWY223" s="59"/>
      <c r="TWZ223" s="59"/>
      <c r="TXA223" s="59"/>
      <c r="TXB223" s="59"/>
      <c r="TXC223" s="59"/>
      <c r="TXD223" s="59"/>
      <c r="TXE223" s="59"/>
      <c r="TXF223" s="59"/>
      <c r="TXG223" s="59"/>
      <c r="TXH223" s="59"/>
      <c r="TXI223" s="59"/>
      <c r="TXJ223" s="59"/>
      <c r="TXK223" s="59"/>
      <c r="TXL223" s="59"/>
      <c r="TXM223" s="59"/>
      <c r="TXN223" s="59"/>
      <c r="TXO223" s="59"/>
      <c r="TXP223" s="59"/>
      <c r="TXQ223" s="59"/>
      <c r="TXR223" s="59"/>
      <c r="TXS223" s="59"/>
      <c r="TXT223" s="59"/>
      <c r="TXU223" s="59"/>
      <c r="TXV223" s="59"/>
      <c r="TXW223" s="59"/>
      <c r="TXX223" s="59"/>
      <c r="TXY223" s="59"/>
      <c r="TXZ223" s="59"/>
      <c r="TYA223" s="59"/>
      <c r="TYB223" s="59"/>
      <c r="TYC223" s="59"/>
      <c r="TYD223" s="59"/>
      <c r="TYE223" s="59"/>
      <c r="TYF223" s="59"/>
      <c r="TYG223" s="59"/>
      <c r="TYH223" s="59"/>
      <c r="TYI223" s="59"/>
      <c r="TYJ223" s="59"/>
      <c r="TYK223" s="59"/>
      <c r="TYL223" s="59"/>
      <c r="TYM223" s="59"/>
      <c r="TYN223" s="59"/>
      <c r="TYO223" s="59"/>
      <c r="TYP223" s="59"/>
      <c r="TYQ223" s="59"/>
      <c r="TYR223" s="59"/>
      <c r="TYS223" s="59"/>
      <c r="TYT223" s="59"/>
      <c r="TYU223" s="59"/>
      <c r="TYV223" s="59"/>
      <c r="TYW223" s="59"/>
      <c r="TYX223" s="59"/>
      <c r="TYY223" s="59"/>
      <c r="TYZ223" s="59"/>
      <c r="TZA223" s="59"/>
      <c r="TZB223" s="59"/>
      <c r="TZC223" s="59"/>
      <c r="TZD223" s="59"/>
      <c r="TZE223" s="59"/>
      <c r="TZF223" s="59"/>
      <c r="TZG223" s="59"/>
      <c r="TZH223" s="59"/>
      <c r="TZI223" s="59"/>
      <c r="TZJ223" s="59"/>
      <c r="TZK223" s="59"/>
      <c r="TZL223" s="59"/>
      <c r="TZM223" s="59"/>
      <c r="TZN223" s="59"/>
      <c r="TZO223" s="59"/>
      <c r="TZP223" s="59"/>
      <c r="TZQ223" s="59"/>
      <c r="TZR223" s="59"/>
      <c r="TZS223" s="59"/>
      <c r="TZT223" s="59"/>
      <c r="TZU223" s="59"/>
      <c r="TZV223" s="59"/>
      <c r="TZW223" s="59"/>
      <c r="TZX223" s="59"/>
      <c r="TZY223" s="59"/>
      <c r="TZZ223" s="59"/>
      <c r="UAA223" s="59"/>
      <c r="UAB223" s="59"/>
      <c r="UAC223" s="59"/>
      <c r="UAD223" s="59"/>
      <c r="UAE223" s="59"/>
      <c r="UAF223" s="59"/>
      <c r="UAG223" s="59"/>
      <c r="UAH223" s="59"/>
      <c r="UAI223" s="59"/>
      <c r="UAJ223" s="59"/>
      <c r="UAK223" s="59"/>
      <c r="UAL223" s="59"/>
      <c r="UAM223" s="59"/>
      <c r="UAN223" s="59"/>
      <c r="UAO223" s="59"/>
      <c r="UAP223" s="59"/>
      <c r="UAQ223" s="59"/>
      <c r="UAR223" s="59"/>
      <c r="UAS223" s="59"/>
      <c r="UAT223" s="59"/>
      <c r="UAU223" s="59"/>
      <c r="UAV223" s="59"/>
      <c r="UAW223" s="59"/>
      <c r="UAX223" s="59"/>
      <c r="UAY223" s="59"/>
      <c r="UAZ223" s="59"/>
      <c r="UBA223" s="59"/>
      <c r="UBB223" s="59"/>
      <c r="UBC223" s="59"/>
      <c r="UBD223" s="59"/>
      <c r="UBE223" s="59"/>
      <c r="UBF223" s="59"/>
      <c r="UBG223" s="59"/>
      <c r="UBH223" s="59"/>
      <c r="UBI223" s="59"/>
      <c r="UBJ223" s="59"/>
      <c r="UBK223" s="59"/>
      <c r="UBL223" s="59"/>
      <c r="UBM223" s="59"/>
      <c r="UBN223" s="59"/>
      <c r="UBO223" s="59"/>
      <c r="UBP223" s="59"/>
      <c r="UBQ223" s="59"/>
      <c r="UBR223" s="59"/>
      <c r="UBS223" s="59"/>
      <c r="UBT223" s="59"/>
      <c r="UBU223" s="59"/>
      <c r="UBV223" s="59"/>
      <c r="UBW223" s="59"/>
      <c r="UBX223" s="59"/>
      <c r="UBY223" s="59"/>
      <c r="UBZ223" s="59"/>
      <c r="UCA223" s="59"/>
      <c r="UCB223" s="59"/>
      <c r="UCC223" s="59"/>
      <c r="UCD223" s="59"/>
      <c r="UCE223" s="59"/>
      <c r="UCF223" s="59"/>
      <c r="UCG223" s="59"/>
      <c r="UCH223" s="59"/>
      <c r="UCI223" s="59"/>
      <c r="UCJ223" s="59"/>
      <c r="UCK223" s="59"/>
      <c r="UCL223" s="59"/>
      <c r="UCM223" s="59"/>
      <c r="UCN223" s="59"/>
      <c r="UCO223" s="59"/>
      <c r="UCP223" s="59"/>
      <c r="UCQ223" s="59"/>
      <c r="UCR223" s="59"/>
      <c r="UCS223" s="59"/>
      <c r="UCT223" s="59"/>
      <c r="UCU223" s="59"/>
      <c r="UCV223" s="59"/>
      <c r="UCW223" s="59"/>
      <c r="UCX223" s="59"/>
      <c r="UCY223" s="59"/>
      <c r="UCZ223" s="59"/>
      <c r="UDA223" s="59"/>
      <c r="UDB223" s="59"/>
      <c r="UDC223" s="59"/>
      <c r="UDD223" s="59"/>
      <c r="UDE223" s="59"/>
      <c r="UDF223" s="59"/>
      <c r="UDG223" s="59"/>
      <c r="UDH223" s="59"/>
      <c r="UDI223" s="59"/>
      <c r="UDJ223" s="59"/>
      <c r="UDK223" s="59"/>
      <c r="UDL223" s="59"/>
      <c r="UDM223" s="59"/>
      <c r="UDN223" s="59"/>
      <c r="UDO223" s="59"/>
      <c r="UDP223" s="59"/>
      <c r="UDQ223" s="59"/>
      <c r="UDR223" s="59"/>
      <c r="UDS223" s="59"/>
      <c r="UDT223" s="59"/>
      <c r="UDU223" s="59"/>
      <c r="UDV223" s="59"/>
      <c r="UDW223" s="59"/>
      <c r="UDX223" s="59"/>
      <c r="UDY223" s="59"/>
      <c r="UDZ223" s="59"/>
      <c r="UEA223" s="59"/>
      <c r="UEB223" s="59"/>
      <c r="UEC223" s="59"/>
      <c r="UED223" s="59"/>
      <c r="UEE223" s="59"/>
      <c r="UEF223" s="59"/>
      <c r="UEG223" s="59"/>
      <c r="UEH223" s="59"/>
      <c r="UEI223" s="59"/>
      <c r="UEJ223" s="59"/>
      <c r="UEK223" s="59"/>
      <c r="UEL223" s="59"/>
      <c r="UEM223" s="59"/>
      <c r="UEN223" s="59"/>
      <c r="UEO223" s="59"/>
      <c r="UEP223" s="59"/>
      <c r="UEQ223" s="59"/>
      <c r="UER223" s="59"/>
      <c r="UES223" s="59"/>
      <c r="UET223" s="59"/>
      <c r="UEU223" s="59"/>
      <c r="UEV223" s="59"/>
      <c r="UEW223" s="59"/>
      <c r="UEX223" s="59"/>
      <c r="UEY223" s="59"/>
      <c r="UEZ223" s="59"/>
      <c r="UFA223" s="59"/>
      <c r="UFB223" s="59"/>
      <c r="UFC223" s="59"/>
      <c r="UFD223" s="59"/>
      <c r="UFE223" s="59"/>
      <c r="UFF223" s="59"/>
      <c r="UFG223" s="59"/>
      <c r="UFH223" s="59"/>
      <c r="UFI223" s="59"/>
      <c r="UFJ223" s="59"/>
      <c r="UFK223" s="59"/>
      <c r="UFL223" s="59"/>
      <c r="UFM223" s="59"/>
      <c r="UFN223" s="59"/>
      <c r="UFO223" s="59"/>
      <c r="UFP223" s="59"/>
      <c r="UFQ223" s="59"/>
      <c r="UFR223" s="59"/>
      <c r="UFS223" s="59"/>
      <c r="UFT223" s="59"/>
      <c r="UFU223" s="59"/>
      <c r="UFV223" s="59"/>
      <c r="UFW223" s="59"/>
      <c r="UFX223" s="59"/>
      <c r="UFY223" s="59"/>
      <c r="UFZ223" s="59"/>
      <c r="UGA223" s="59"/>
      <c r="UGB223" s="59"/>
      <c r="UGC223" s="59"/>
      <c r="UGD223" s="59"/>
      <c r="UGE223" s="59"/>
      <c r="UGF223" s="59"/>
      <c r="UGG223" s="59"/>
      <c r="UGH223" s="59"/>
      <c r="UGI223" s="59"/>
      <c r="UGJ223" s="59"/>
      <c r="UGK223" s="59"/>
      <c r="UGL223" s="59"/>
      <c r="UGM223" s="59"/>
      <c r="UGN223" s="59"/>
      <c r="UGO223" s="59"/>
      <c r="UGP223" s="59"/>
      <c r="UGQ223" s="59"/>
      <c r="UGR223" s="59"/>
      <c r="UGS223" s="59"/>
      <c r="UGT223" s="59"/>
      <c r="UGU223" s="59"/>
      <c r="UGV223" s="59"/>
      <c r="UGW223" s="59"/>
      <c r="UGX223" s="59"/>
      <c r="UGY223" s="59"/>
      <c r="UGZ223" s="59"/>
      <c r="UHA223" s="59"/>
      <c r="UHB223" s="59"/>
      <c r="UHC223" s="59"/>
      <c r="UHD223" s="59"/>
      <c r="UHE223" s="59"/>
      <c r="UHF223" s="59"/>
      <c r="UHG223" s="59"/>
      <c r="UHH223" s="59"/>
      <c r="UHI223" s="59"/>
      <c r="UHJ223" s="59"/>
      <c r="UHK223" s="59"/>
      <c r="UHL223" s="59"/>
      <c r="UHM223" s="59"/>
      <c r="UHN223" s="59"/>
      <c r="UHO223" s="59"/>
      <c r="UHP223" s="59"/>
      <c r="UHQ223" s="59"/>
      <c r="UHR223" s="59"/>
      <c r="UHS223" s="59"/>
      <c r="UHT223" s="59"/>
      <c r="UHU223" s="59"/>
      <c r="UHV223" s="59"/>
      <c r="UHW223" s="59"/>
      <c r="UHX223" s="59"/>
      <c r="UHY223" s="59"/>
      <c r="UHZ223" s="59"/>
      <c r="UIA223" s="59"/>
      <c r="UIB223" s="59"/>
      <c r="UIC223" s="59"/>
      <c r="UID223" s="59"/>
      <c r="UIE223" s="59"/>
      <c r="UIF223" s="59"/>
      <c r="UIG223" s="59"/>
      <c r="UIH223" s="59"/>
      <c r="UII223" s="59"/>
      <c r="UIJ223" s="59"/>
      <c r="UIK223" s="59"/>
      <c r="UIL223" s="59"/>
      <c r="UIM223" s="59"/>
      <c r="UIN223" s="59"/>
      <c r="UIO223" s="59"/>
      <c r="UIP223" s="59"/>
      <c r="UIQ223" s="59"/>
      <c r="UIR223" s="59"/>
      <c r="UIS223" s="59"/>
      <c r="UIT223" s="59"/>
      <c r="UIU223" s="59"/>
      <c r="UIV223" s="59"/>
      <c r="UIW223" s="59"/>
      <c r="UIX223" s="59"/>
      <c r="UIY223" s="59"/>
      <c r="UIZ223" s="59"/>
      <c r="UJA223" s="59"/>
      <c r="UJB223" s="59"/>
      <c r="UJC223" s="59"/>
      <c r="UJD223" s="59"/>
      <c r="UJE223" s="59"/>
      <c r="UJF223" s="59"/>
      <c r="UJG223" s="59"/>
      <c r="UJH223" s="59"/>
      <c r="UJI223" s="59"/>
      <c r="UJJ223" s="59"/>
      <c r="UJK223" s="59"/>
      <c r="UJL223" s="59"/>
      <c r="UJM223" s="59"/>
      <c r="UJN223" s="59"/>
      <c r="UJO223" s="59"/>
      <c r="UJP223" s="59"/>
      <c r="UJQ223" s="59"/>
      <c r="UJR223" s="59"/>
      <c r="UJS223" s="59"/>
      <c r="UJT223" s="59"/>
      <c r="UJU223" s="59"/>
      <c r="UJV223" s="59"/>
      <c r="UJW223" s="59"/>
      <c r="UJX223" s="59"/>
      <c r="UJY223" s="59"/>
      <c r="UJZ223" s="59"/>
      <c r="UKA223" s="59"/>
      <c r="UKB223" s="59"/>
      <c r="UKC223" s="59"/>
      <c r="UKD223" s="59"/>
      <c r="UKE223" s="59"/>
      <c r="UKF223" s="59"/>
      <c r="UKG223" s="59"/>
      <c r="UKH223" s="59"/>
      <c r="UKI223" s="59"/>
      <c r="UKJ223" s="59"/>
      <c r="UKK223" s="59"/>
      <c r="UKL223" s="59"/>
      <c r="UKM223" s="59"/>
      <c r="UKN223" s="59"/>
      <c r="UKO223" s="59"/>
      <c r="UKP223" s="59"/>
      <c r="UKQ223" s="59"/>
      <c r="UKR223" s="59"/>
      <c r="UKS223" s="59"/>
      <c r="UKT223" s="59"/>
      <c r="UKU223" s="59"/>
      <c r="UKV223" s="59"/>
      <c r="UKW223" s="59"/>
      <c r="UKX223" s="59"/>
      <c r="UKY223" s="59"/>
      <c r="UKZ223" s="59"/>
      <c r="ULA223" s="59"/>
      <c r="ULB223" s="59"/>
      <c r="ULC223" s="59"/>
      <c r="ULD223" s="59"/>
      <c r="ULE223" s="59"/>
      <c r="ULF223" s="59"/>
      <c r="ULG223" s="59"/>
      <c r="ULH223" s="59"/>
      <c r="ULI223" s="59"/>
      <c r="ULJ223" s="59"/>
      <c r="ULK223" s="59"/>
      <c r="ULL223" s="59"/>
      <c r="ULM223" s="59"/>
      <c r="ULN223" s="59"/>
      <c r="ULO223" s="59"/>
      <c r="ULP223" s="59"/>
      <c r="ULQ223" s="59"/>
      <c r="ULR223" s="59"/>
      <c r="ULS223" s="59"/>
      <c r="ULT223" s="59"/>
      <c r="ULU223" s="59"/>
      <c r="ULV223" s="59"/>
      <c r="ULW223" s="59"/>
      <c r="ULX223" s="59"/>
      <c r="ULY223" s="59"/>
      <c r="ULZ223" s="59"/>
      <c r="UMA223" s="59"/>
      <c r="UMB223" s="59"/>
      <c r="UMC223" s="59"/>
      <c r="UMD223" s="59"/>
      <c r="UME223" s="59"/>
      <c r="UMF223" s="59"/>
      <c r="UMG223" s="59"/>
      <c r="UMH223" s="59"/>
      <c r="UMI223" s="59"/>
      <c r="UMJ223" s="59"/>
      <c r="UMK223" s="59"/>
      <c r="UML223" s="59"/>
      <c r="UMM223" s="59"/>
      <c r="UMN223" s="59"/>
      <c r="UMO223" s="59"/>
      <c r="UMP223" s="59"/>
      <c r="UMQ223" s="59"/>
      <c r="UMR223" s="59"/>
      <c r="UMS223" s="59"/>
      <c r="UMT223" s="59"/>
      <c r="UMU223" s="59"/>
      <c r="UMV223" s="59"/>
      <c r="UMW223" s="59"/>
      <c r="UMX223" s="59"/>
      <c r="UMY223" s="59"/>
      <c r="UMZ223" s="59"/>
      <c r="UNA223" s="59"/>
      <c r="UNB223" s="59"/>
      <c r="UNC223" s="59"/>
      <c r="UND223" s="59"/>
      <c r="UNE223" s="59"/>
      <c r="UNF223" s="59"/>
      <c r="UNG223" s="59"/>
      <c r="UNH223" s="59"/>
      <c r="UNI223" s="59"/>
      <c r="UNJ223" s="59"/>
      <c r="UNK223" s="59"/>
      <c r="UNL223" s="59"/>
      <c r="UNM223" s="59"/>
      <c r="UNN223" s="59"/>
      <c r="UNO223" s="59"/>
      <c r="UNP223" s="59"/>
      <c r="UNQ223" s="59"/>
      <c r="UNR223" s="59"/>
      <c r="UNS223" s="59"/>
      <c r="UNT223" s="59"/>
      <c r="UNU223" s="59"/>
      <c r="UNV223" s="59"/>
      <c r="UNW223" s="59"/>
      <c r="UNX223" s="59"/>
      <c r="UNY223" s="59"/>
      <c r="UNZ223" s="59"/>
      <c r="UOA223" s="59"/>
      <c r="UOB223" s="59"/>
      <c r="UOC223" s="59"/>
      <c r="UOD223" s="59"/>
      <c r="UOE223" s="59"/>
      <c r="UOF223" s="59"/>
      <c r="UOG223" s="59"/>
      <c r="UOH223" s="59"/>
      <c r="UOI223" s="59"/>
      <c r="UOJ223" s="59"/>
      <c r="UOK223" s="59"/>
      <c r="UOL223" s="59"/>
      <c r="UOM223" s="59"/>
      <c r="UON223" s="59"/>
      <c r="UOO223" s="59"/>
      <c r="UOP223" s="59"/>
      <c r="UOQ223" s="59"/>
      <c r="UOR223" s="59"/>
      <c r="UOS223" s="59"/>
      <c r="UOT223" s="59"/>
      <c r="UOU223" s="59"/>
      <c r="UOV223" s="59"/>
      <c r="UOW223" s="59"/>
      <c r="UOX223" s="59"/>
      <c r="UOY223" s="59"/>
      <c r="UOZ223" s="59"/>
      <c r="UPA223" s="59"/>
      <c r="UPB223" s="59"/>
      <c r="UPC223" s="59"/>
      <c r="UPD223" s="59"/>
      <c r="UPE223" s="59"/>
      <c r="UPF223" s="59"/>
      <c r="UPG223" s="59"/>
      <c r="UPH223" s="59"/>
      <c r="UPI223" s="59"/>
      <c r="UPJ223" s="59"/>
      <c r="UPK223" s="59"/>
      <c r="UPL223" s="59"/>
      <c r="UPM223" s="59"/>
      <c r="UPN223" s="59"/>
      <c r="UPO223" s="59"/>
      <c r="UPP223" s="59"/>
      <c r="UPQ223" s="59"/>
      <c r="UPR223" s="59"/>
      <c r="UPS223" s="59"/>
      <c r="UPT223" s="59"/>
      <c r="UPU223" s="59"/>
      <c r="UPV223" s="59"/>
      <c r="UPW223" s="59"/>
      <c r="UPX223" s="59"/>
      <c r="UPY223" s="59"/>
      <c r="UPZ223" s="59"/>
      <c r="UQA223" s="59"/>
      <c r="UQB223" s="59"/>
      <c r="UQC223" s="59"/>
      <c r="UQD223" s="59"/>
      <c r="UQE223" s="59"/>
      <c r="UQF223" s="59"/>
      <c r="UQG223" s="59"/>
      <c r="UQH223" s="59"/>
      <c r="UQI223" s="59"/>
      <c r="UQJ223" s="59"/>
      <c r="UQK223" s="59"/>
      <c r="UQL223" s="59"/>
      <c r="UQM223" s="59"/>
      <c r="UQN223" s="59"/>
      <c r="UQO223" s="59"/>
      <c r="UQP223" s="59"/>
      <c r="UQQ223" s="59"/>
      <c r="UQR223" s="59"/>
      <c r="UQS223" s="59"/>
      <c r="UQT223" s="59"/>
      <c r="UQU223" s="59"/>
      <c r="UQV223" s="59"/>
      <c r="UQW223" s="59"/>
      <c r="UQX223" s="59"/>
      <c r="UQY223" s="59"/>
      <c r="UQZ223" s="59"/>
      <c r="URA223" s="59"/>
      <c r="URB223" s="59"/>
      <c r="URC223" s="59"/>
      <c r="URD223" s="59"/>
      <c r="URE223" s="59"/>
      <c r="URF223" s="59"/>
      <c r="URG223" s="59"/>
      <c r="URH223" s="59"/>
      <c r="URI223" s="59"/>
      <c r="URJ223" s="59"/>
      <c r="URK223" s="59"/>
      <c r="URL223" s="59"/>
      <c r="URM223" s="59"/>
      <c r="URN223" s="59"/>
      <c r="URO223" s="59"/>
      <c r="URP223" s="59"/>
      <c r="URQ223" s="59"/>
      <c r="URR223" s="59"/>
      <c r="URS223" s="59"/>
      <c r="URT223" s="59"/>
      <c r="URU223" s="59"/>
      <c r="URV223" s="59"/>
      <c r="URW223" s="59"/>
      <c r="URX223" s="59"/>
      <c r="URY223" s="59"/>
      <c r="URZ223" s="59"/>
      <c r="USA223" s="59"/>
      <c r="USB223" s="59"/>
      <c r="USC223" s="59"/>
      <c r="USD223" s="59"/>
      <c r="USE223" s="59"/>
      <c r="USF223" s="59"/>
      <c r="USG223" s="59"/>
      <c r="USH223" s="59"/>
      <c r="USI223" s="59"/>
      <c r="USJ223" s="59"/>
      <c r="USK223" s="59"/>
      <c r="USL223" s="59"/>
      <c r="USM223" s="59"/>
      <c r="USN223" s="59"/>
      <c r="USO223" s="59"/>
      <c r="USP223" s="59"/>
      <c r="USQ223" s="59"/>
      <c r="USR223" s="59"/>
      <c r="USS223" s="59"/>
      <c r="UST223" s="59"/>
      <c r="USU223" s="59"/>
      <c r="USV223" s="59"/>
      <c r="USW223" s="59"/>
      <c r="USX223" s="59"/>
      <c r="USY223" s="59"/>
      <c r="USZ223" s="59"/>
      <c r="UTA223" s="59"/>
      <c r="UTB223" s="59"/>
      <c r="UTC223" s="59"/>
      <c r="UTD223" s="59"/>
      <c r="UTE223" s="59"/>
      <c r="UTF223" s="59"/>
      <c r="UTG223" s="59"/>
      <c r="UTH223" s="59"/>
      <c r="UTI223" s="59"/>
      <c r="UTJ223" s="59"/>
      <c r="UTK223" s="59"/>
      <c r="UTL223" s="59"/>
      <c r="UTM223" s="59"/>
      <c r="UTN223" s="59"/>
      <c r="UTO223" s="59"/>
      <c r="UTP223" s="59"/>
      <c r="UTQ223" s="59"/>
      <c r="UTR223" s="59"/>
      <c r="UTS223" s="59"/>
      <c r="UTT223" s="59"/>
      <c r="UTU223" s="59"/>
      <c r="UTV223" s="59"/>
      <c r="UTW223" s="59"/>
      <c r="UTX223" s="59"/>
      <c r="UTY223" s="59"/>
      <c r="UTZ223" s="59"/>
      <c r="UUA223" s="59"/>
      <c r="UUB223" s="59"/>
      <c r="UUC223" s="59"/>
      <c r="UUD223" s="59"/>
      <c r="UUE223" s="59"/>
      <c r="UUF223" s="59"/>
      <c r="UUG223" s="59"/>
      <c r="UUH223" s="59"/>
      <c r="UUI223" s="59"/>
      <c r="UUJ223" s="59"/>
      <c r="UUK223" s="59"/>
      <c r="UUL223" s="59"/>
      <c r="UUM223" s="59"/>
      <c r="UUN223" s="59"/>
      <c r="UUO223" s="59"/>
      <c r="UUP223" s="59"/>
      <c r="UUQ223" s="59"/>
      <c r="UUR223" s="59"/>
      <c r="UUS223" s="59"/>
      <c r="UUT223" s="59"/>
      <c r="UUU223" s="59"/>
      <c r="UUV223" s="59"/>
      <c r="UUW223" s="59"/>
      <c r="UUX223" s="59"/>
      <c r="UUY223" s="59"/>
      <c r="UUZ223" s="59"/>
      <c r="UVA223" s="59"/>
      <c r="UVB223" s="59"/>
      <c r="UVC223" s="59"/>
      <c r="UVD223" s="59"/>
      <c r="UVE223" s="59"/>
      <c r="UVF223" s="59"/>
      <c r="UVG223" s="59"/>
      <c r="UVH223" s="59"/>
      <c r="UVI223" s="59"/>
      <c r="UVJ223" s="59"/>
      <c r="UVK223" s="59"/>
      <c r="UVL223" s="59"/>
      <c r="UVM223" s="59"/>
      <c r="UVN223" s="59"/>
      <c r="UVO223" s="59"/>
      <c r="UVP223" s="59"/>
      <c r="UVQ223" s="59"/>
      <c r="UVR223" s="59"/>
      <c r="UVS223" s="59"/>
      <c r="UVT223" s="59"/>
      <c r="UVU223" s="59"/>
      <c r="UVV223" s="59"/>
      <c r="UVW223" s="59"/>
      <c r="UVX223" s="59"/>
      <c r="UVY223" s="59"/>
      <c r="UVZ223" s="59"/>
      <c r="UWA223" s="59"/>
      <c r="UWB223" s="59"/>
      <c r="UWC223" s="59"/>
      <c r="UWD223" s="59"/>
      <c r="UWE223" s="59"/>
      <c r="UWF223" s="59"/>
      <c r="UWG223" s="59"/>
      <c r="UWH223" s="59"/>
      <c r="UWI223" s="59"/>
      <c r="UWJ223" s="59"/>
      <c r="UWK223" s="59"/>
      <c r="UWL223" s="59"/>
      <c r="UWM223" s="59"/>
      <c r="UWN223" s="59"/>
      <c r="UWO223" s="59"/>
      <c r="UWP223" s="59"/>
      <c r="UWQ223" s="59"/>
      <c r="UWR223" s="59"/>
      <c r="UWS223" s="59"/>
      <c r="UWT223" s="59"/>
      <c r="UWU223" s="59"/>
      <c r="UWV223" s="59"/>
      <c r="UWW223" s="59"/>
      <c r="UWX223" s="59"/>
      <c r="UWY223" s="59"/>
      <c r="UWZ223" s="59"/>
      <c r="UXA223" s="59"/>
      <c r="UXB223" s="59"/>
      <c r="UXC223" s="59"/>
      <c r="UXD223" s="59"/>
      <c r="UXE223" s="59"/>
      <c r="UXF223" s="59"/>
      <c r="UXG223" s="59"/>
      <c r="UXH223" s="59"/>
      <c r="UXI223" s="59"/>
      <c r="UXJ223" s="59"/>
      <c r="UXK223" s="59"/>
      <c r="UXL223" s="59"/>
      <c r="UXM223" s="59"/>
      <c r="UXN223" s="59"/>
      <c r="UXO223" s="59"/>
      <c r="UXP223" s="59"/>
      <c r="UXQ223" s="59"/>
      <c r="UXR223" s="59"/>
      <c r="UXS223" s="59"/>
      <c r="UXT223" s="59"/>
      <c r="UXU223" s="59"/>
      <c r="UXV223" s="59"/>
      <c r="UXW223" s="59"/>
      <c r="UXX223" s="59"/>
      <c r="UXY223" s="59"/>
      <c r="UXZ223" s="59"/>
      <c r="UYA223" s="59"/>
      <c r="UYB223" s="59"/>
      <c r="UYC223" s="59"/>
      <c r="UYD223" s="59"/>
      <c r="UYE223" s="59"/>
      <c r="UYF223" s="59"/>
      <c r="UYG223" s="59"/>
      <c r="UYH223" s="59"/>
      <c r="UYI223" s="59"/>
      <c r="UYJ223" s="59"/>
      <c r="UYK223" s="59"/>
      <c r="UYL223" s="59"/>
      <c r="UYM223" s="59"/>
      <c r="UYN223" s="59"/>
      <c r="UYO223" s="59"/>
      <c r="UYP223" s="59"/>
      <c r="UYQ223" s="59"/>
      <c r="UYR223" s="59"/>
      <c r="UYS223" s="59"/>
      <c r="UYT223" s="59"/>
      <c r="UYU223" s="59"/>
      <c r="UYV223" s="59"/>
      <c r="UYW223" s="59"/>
      <c r="UYX223" s="59"/>
      <c r="UYY223" s="59"/>
      <c r="UYZ223" s="59"/>
      <c r="UZA223" s="59"/>
      <c r="UZB223" s="59"/>
      <c r="UZC223" s="59"/>
      <c r="UZD223" s="59"/>
      <c r="UZE223" s="59"/>
      <c r="UZF223" s="59"/>
      <c r="UZG223" s="59"/>
      <c r="UZH223" s="59"/>
      <c r="UZI223" s="59"/>
      <c r="UZJ223" s="59"/>
      <c r="UZK223" s="59"/>
      <c r="UZL223" s="59"/>
      <c r="UZM223" s="59"/>
      <c r="UZN223" s="59"/>
      <c r="UZO223" s="59"/>
      <c r="UZP223" s="59"/>
      <c r="UZQ223" s="59"/>
      <c r="UZR223" s="59"/>
      <c r="UZS223" s="59"/>
      <c r="UZT223" s="59"/>
      <c r="UZU223" s="59"/>
      <c r="UZV223" s="59"/>
      <c r="UZW223" s="59"/>
      <c r="UZX223" s="59"/>
      <c r="UZY223" s="59"/>
      <c r="UZZ223" s="59"/>
      <c r="VAA223" s="59"/>
      <c r="VAB223" s="59"/>
      <c r="VAC223" s="59"/>
      <c r="VAD223" s="59"/>
      <c r="VAE223" s="59"/>
      <c r="VAF223" s="59"/>
      <c r="VAG223" s="59"/>
      <c r="VAH223" s="59"/>
      <c r="VAI223" s="59"/>
      <c r="VAJ223" s="59"/>
      <c r="VAK223" s="59"/>
      <c r="VAL223" s="59"/>
      <c r="VAM223" s="59"/>
      <c r="VAN223" s="59"/>
      <c r="VAO223" s="59"/>
      <c r="VAP223" s="59"/>
      <c r="VAQ223" s="59"/>
      <c r="VAR223" s="59"/>
      <c r="VAS223" s="59"/>
      <c r="VAT223" s="59"/>
      <c r="VAU223" s="59"/>
      <c r="VAV223" s="59"/>
      <c r="VAW223" s="59"/>
      <c r="VAX223" s="59"/>
      <c r="VAY223" s="59"/>
      <c r="VAZ223" s="59"/>
      <c r="VBA223" s="59"/>
      <c r="VBB223" s="59"/>
      <c r="VBC223" s="59"/>
      <c r="VBD223" s="59"/>
      <c r="VBE223" s="59"/>
      <c r="VBF223" s="59"/>
      <c r="VBG223" s="59"/>
      <c r="VBH223" s="59"/>
      <c r="VBI223" s="59"/>
      <c r="VBJ223" s="59"/>
      <c r="VBK223" s="59"/>
      <c r="VBL223" s="59"/>
      <c r="VBM223" s="59"/>
      <c r="VBN223" s="59"/>
      <c r="VBO223" s="59"/>
      <c r="VBP223" s="59"/>
      <c r="VBQ223" s="59"/>
      <c r="VBR223" s="59"/>
      <c r="VBS223" s="59"/>
      <c r="VBT223" s="59"/>
      <c r="VBU223" s="59"/>
      <c r="VBV223" s="59"/>
      <c r="VBW223" s="59"/>
      <c r="VBX223" s="59"/>
      <c r="VBY223" s="59"/>
      <c r="VBZ223" s="59"/>
      <c r="VCA223" s="59"/>
      <c r="VCB223" s="59"/>
      <c r="VCC223" s="59"/>
      <c r="VCD223" s="59"/>
      <c r="VCE223" s="59"/>
      <c r="VCF223" s="59"/>
      <c r="VCG223" s="59"/>
      <c r="VCH223" s="59"/>
      <c r="VCI223" s="59"/>
      <c r="VCJ223" s="59"/>
      <c r="VCK223" s="59"/>
      <c r="VCL223" s="59"/>
      <c r="VCM223" s="59"/>
      <c r="VCN223" s="59"/>
      <c r="VCO223" s="59"/>
      <c r="VCP223" s="59"/>
      <c r="VCQ223" s="59"/>
      <c r="VCR223" s="59"/>
      <c r="VCS223" s="59"/>
      <c r="VCT223" s="59"/>
      <c r="VCU223" s="59"/>
      <c r="VCV223" s="59"/>
      <c r="VCW223" s="59"/>
      <c r="VCX223" s="59"/>
      <c r="VCY223" s="59"/>
      <c r="VCZ223" s="59"/>
      <c r="VDA223" s="59"/>
      <c r="VDB223" s="59"/>
      <c r="VDC223" s="59"/>
      <c r="VDD223" s="59"/>
      <c r="VDE223" s="59"/>
      <c r="VDF223" s="59"/>
      <c r="VDG223" s="59"/>
      <c r="VDH223" s="59"/>
      <c r="VDI223" s="59"/>
      <c r="VDJ223" s="59"/>
      <c r="VDK223" s="59"/>
      <c r="VDL223" s="59"/>
      <c r="VDM223" s="59"/>
      <c r="VDN223" s="59"/>
      <c r="VDO223" s="59"/>
      <c r="VDP223" s="59"/>
      <c r="VDQ223" s="59"/>
      <c r="VDR223" s="59"/>
      <c r="VDS223" s="59"/>
      <c r="VDT223" s="59"/>
      <c r="VDU223" s="59"/>
      <c r="VDV223" s="59"/>
      <c r="VDW223" s="59"/>
      <c r="VDX223" s="59"/>
      <c r="VDY223" s="59"/>
      <c r="VDZ223" s="59"/>
      <c r="VEA223" s="59"/>
      <c r="VEB223" s="59"/>
      <c r="VEC223" s="59"/>
      <c r="VED223" s="59"/>
      <c r="VEE223" s="59"/>
      <c r="VEF223" s="59"/>
      <c r="VEG223" s="59"/>
      <c r="VEH223" s="59"/>
      <c r="VEI223" s="59"/>
      <c r="VEJ223" s="59"/>
      <c r="VEK223" s="59"/>
      <c r="VEL223" s="59"/>
      <c r="VEM223" s="59"/>
      <c r="VEN223" s="59"/>
      <c r="VEO223" s="59"/>
      <c r="VEP223" s="59"/>
      <c r="VEQ223" s="59"/>
      <c r="VER223" s="59"/>
      <c r="VES223" s="59"/>
      <c r="VET223" s="59"/>
      <c r="VEU223" s="59"/>
      <c r="VEV223" s="59"/>
      <c r="VEW223" s="59"/>
      <c r="VEX223" s="59"/>
      <c r="VEY223" s="59"/>
      <c r="VEZ223" s="59"/>
      <c r="VFA223" s="59"/>
      <c r="VFB223" s="59"/>
      <c r="VFC223" s="59"/>
      <c r="VFD223" s="59"/>
      <c r="VFE223" s="59"/>
      <c r="VFF223" s="59"/>
      <c r="VFG223" s="59"/>
      <c r="VFH223" s="59"/>
      <c r="VFI223" s="59"/>
      <c r="VFJ223" s="59"/>
      <c r="VFK223" s="59"/>
      <c r="VFL223" s="59"/>
      <c r="VFM223" s="59"/>
      <c r="VFN223" s="59"/>
      <c r="VFO223" s="59"/>
      <c r="VFP223" s="59"/>
      <c r="VFQ223" s="59"/>
      <c r="VFR223" s="59"/>
      <c r="VFS223" s="59"/>
      <c r="VFT223" s="59"/>
      <c r="VFU223" s="59"/>
      <c r="VFV223" s="59"/>
      <c r="VFW223" s="59"/>
      <c r="VFX223" s="59"/>
      <c r="VFY223" s="59"/>
      <c r="VFZ223" s="59"/>
      <c r="VGA223" s="59"/>
      <c r="VGB223" s="59"/>
      <c r="VGC223" s="59"/>
      <c r="VGD223" s="59"/>
      <c r="VGE223" s="59"/>
      <c r="VGF223" s="59"/>
      <c r="VGG223" s="59"/>
      <c r="VGH223" s="59"/>
      <c r="VGI223" s="59"/>
      <c r="VGJ223" s="59"/>
      <c r="VGK223" s="59"/>
      <c r="VGL223" s="59"/>
      <c r="VGM223" s="59"/>
      <c r="VGN223" s="59"/>
      <c r="VGO223" s="59"/>
      <c r="VGP223" s="59"/>
      <c r="VGQ223" s="59"/>
      <c r="VGR223" s="59"/>
      <c r="VGS223" s="59"/>
      <c r="VGT223" s="59"/>
      <c r="VGU223" s="59"/>
      <c r="VGV223" s="59"/>
      <c r="VGW223" s="59"/>
      <c r="VGX223" s="59"/>
      <c r="VGY223" s="59"/>
      <c r="VGZ223" s="59"/>
      <c r="VHA223" s="59"/>
      <c r="VHB223" s="59"/>
      <c r="VHC223" s="59"/>
      <c r="VHD223" s="59"/>
      <c r="VHE223" s="59"/>
      <c r="VHF223" s="59"/>
      <c r="VHG223" s="59"/>
      <c r="VHH223" s="59"/>
      <c r="VHI223" s="59"/>
      <c r="VHJ223" s="59"/>
      <c r="VHK223" s="59"/>
      <c r="VHL223" s="59"/>
      <c r="VHM223" s="59"/>
      <c r="VHN223" s="59"/>
      <c r="VHO223" s="59"/>
      <c r="VHP223" s="59"/>
      <c r="VHQ223" s="59"/>
      <c r="VHR223" s="59"/>
      <c r="VHS223" s="59"/>
      <c r="VHT223" s="59"/>
      <c r="VHU223" s="59"/>
      <c r="VHV223" s="59"/>
      <c r="VHW223" s="59"/>
      <c r="VHX223" s="59"/>
      <c r="VHY223" s="59"/>
      <c r="VHZ223" s="59"/>
      <c r="VIA223" s="59"/>
      <c r="VIB223" s="59"/>
      <c r="VIC223" s="59"/>
      <c r="VID223" s="59"/>
      <c r="VIE223" s="59"/>
      <c r="VIF223" s="59"/>
      <c r="VIG223" s="59"/>
      <c r="VIH223" s="59"/>
      <c r="VII223" s="59"/>
      <c r="VIJ223" s="59"/>
      <c r="VIK223" s="59"/>
      <c r="VIL223" s="59"/>
      <c r="VIM223" s="59"/>
      <c r="VIN223" s="59"/>
      <c r="VIO223" s="59"/>
      <c r="VIP223" s="59"/>
      <c r="VIQ223" s="59"/>
      <c r="VIR223" s="59"/>
      <c r="VIS223" s="59"/>
      <c r="VIT223" s="59"/>
      <c r="VIU223" s="59"/>
      <c r="VIV223" s="59"/>
      <c r="VIW223" s="59"/>
      <c r="VIX223" s="59"/>
      <c r="VIY223" s="59"/>
      <c r="VIZ223" s="59"/>
      <c r="VJA223" s="59"/>
      <c r="VJB223" s="59"/>
      <c r="VJC223" s="59"/>
      <c r="VJD223" s="59"/>
      <c r="VJE223" s="59"/>
      <c r="VJF223" s="59"/>
      <c r="VJG223" s="59"/>
      <c r="VJH223" s="59"/>
      <c r="VJI223" s="59"/>
      <c r="VJJ223" s="59"/>
      <c r="VJK223" s="59"/>
      <c r="VJL223" s="59"/>
      <c r="VJM223" s="59"/>
      <c r="VJN223" s="59"/>
      <c r="VJO223" s="59"/>
      <c r="VJP223" s="59"/>
      <c r="VJQ223" s="59"/>
      <c r="VJR223" s="59"/>
      <c r="VJS223" s="59"/>
      <c r="VJT223" s="59"/>
      <c r="VJU223" s="59"/>
      <c r="VJV223" s="59"/>
      <c r="VJW223" s="59"/>
      <c r="VJX223" s="59"/>
      <c r="VJY223" s="59"/>
      <c r="VJZ223" s="59"/>
      <c r="VKA223" s="59"/>
      <c r="VKB223" s="59"/>
      <c r="VKC223" s="59"/>
      <c r="VKD223" s="59"/>
      <c r="VKE223" s="59"/>
      <c r="VKF223" s="59"/>
      <c r="VKG223" s="59"/>
      <c r="VKH223" s="59"/>
      <c r="VKI223" s="59"/>
      <c r="VKJ223" s="59"/>
      <c r="VKK223" s="59"/>
      <c r="VKL223" s="59"/>
      <c r="VKM223" s="59"/>
      <c r="VKN223" s="59"/>
      <c r="VKO223" s="59"/>
      <c r="VKP223" s="59"/>
      <c r="VKQ223" s="59"/>
      <c r="VKR223" s="59"/>
      <c r="VKS223" s="59"/>
      <c r="VKT223" s="59"/>
      <c r="VKU223" s="59"/>
      <c r="VKV223" s="59"/>
      <c r="VKW223" s="59"/>
      <c r="VKX223" s="59"/>
      <c r="VKY223" s="59"/>
      <c r="VKZ223" s="59"/>
      <c r="VLA223" s="59"/>
      <c r="VLB223" s="59"/>
      <c r="VLC223" s="59"/>
      <c r="VLD223" s="59"/>
      <c r="VLE223" s="59"/>
      <c r="VLF223" s="59"/>
      <c r="VLG223" s="59"/>
      <c r="VLH223" s="59"/>
      <c r="VLI223" s="59"/>
      <c r="VLJ223" s="59"/>
      <c r="VLK223" s="59"/>
      <c r="VLL223" s="59"/>
      <c r="VLM223" s="59"/>
      <c r="VLN223" s="59"/>
      <c r="VLO223" s="59"/>
      <c r="VLP223" s="59"/>
      <c r="VLQ223" s="59"/>
      <c r="VLR223" s="59"/>
      <c r="VLS223" s="59"/>
      <c r="VLT223" s="59"/>
      <c r="VLU223" s="59"/>
      <c r="VLV223" s="59"/>
      <c r="VLW223" s="59"/>
      <c r="VLX223" s="59"/>
      <c r="VLY223" s="59"/>
      <c r="VLZ223" s="59"/>
      <c r="VMA223" s="59"/>
      <c r="VMB223" s="59"/>
      <c r="VMC223" s="59"/>
      <c r="VMD223" s="59"/>
      <c r="VME223" s="59"/>
      <c r="VMF223" s="59"/>
      <c r="VMG223" s="59"/>
      <c r="VMH223" s="59"/>
      <c r="VMI223" s="59"/>
      <c r="VMJ223" s="59"/>
      <c r="VMK223" s="59"/>
      <c r="VML223" s="59"/>
      <c r="VMM223" s="59"/>
      <c r="VMN223" s="59"/>
      <c r="VMO223" s="59"/>
      <c r="VMP223" s="59"/>
      <c r="VMQ223" s="59"/>
      <c r="VMR223" s="59"/>
      <c r="VMS223" s="59"/>
      <c r="VMT223" s="59"/>
      <c r="VMU223" s="59"/>
      <c r="VMV223" s="59"/>
      <c r="VMW223" s="59"/>
      <c r="VMX223" s="59"/>
      <c r="VMY223" s="59"/>
      <c r="VMZ223" s="59"/>
      <c r="VNA223" s="59"/>
      <c r="VNB223" s="59"/>
      <c r="VNC223" s="59"/>
      <c r="VND223" s="59"/>
      <c r="VNE223" s="59"/>
      <c r="VNF223" s="59"/>
      <c r="VNG223" s="59"/>
      <c r="VNH223" s="59"/>
      <c r="VNI223" s="59"/>
      <c r="VNJ223" s="59"/>
      <c r="VNK223" s="59"/>
      <c r="VNL223" s="59"/>
      <c r="VNM223" s="59"/>
      <c r="VNN223" s="59"/>
      <c r="VNO223" s="59"/>
      <c r="VNP223" s="59"/>
      <c r="VNQ223" s="59"/>
      <c r="VNR223" s="59"/>
      <c r="VNS223" s="59"/>
      <c r="VNT223" s="59"/>
      <c r="VNU223" s="59"/>
      <c r="VNV223" s="59"/>
      <c r="VNW223" s="59"/>
      <c r="VNX223" s="59"/>
      <c r="VNY223" s="59"/>
      <c r="VNZ223" s="59"/>
      <c r="VOA223" s="59"/>
      <c r="VOB223" s="59"/>
      <c r="VOC223" s="59"/>
      <c r="VOD223" s="59"/>
      <c r="VOE223" s="59"/>
      <c r="VOF223" s="59"/>
      <c r="VOG223" s="59"/>
      <c r="VOH223" s="59"/>
      <c r="VOI223" s="59"/>
      <c r="VOJ223" s="59"/>
      <c r="VOK223" s="59"/>
      <c r="VOL223" s="59"/>
      <c r="VOM223" s="59"/>
      <c r="VON223" s="59"/>
      <c r="VOO223" s="59"/>
      <c r="VOP223" s="59"/>
      <c r="VOQ223" s="59"/>
      <c r="VOR223" s="59"/>
      <c r="VOS223" s="59"/>
      <c r="VOT223" s="59"/>
      <c r="VOU223" s="59"/>
      <c r="VOV223" s="59"/>
      <c r="VOW223" s="59"/>
      <c r="VOX223" s="59"/>
      <c r="VOY223" s="59"/>
      <c r="VOZ223" s="59"/>
      <c r="VPA223" s="59"/>
      <c r="VPB223" s="59"/>
      <c r="VPC223" s="59"/>
      <c r="VPD223" s="59"/>
      <c r="VPE223" s="59"/>
      <c r="VPF223" s="59"/>
      <c r="VPG223" s="59"/>
      <c r="VPH223" s="59"/>
      <c r="VPI223" s="59"/>
      <c r="VPJ223" s="59"/>
      <c r="VPK223" s="59"/>
      <c r="VPL223" s="59"/>
      <c r="VPM223" s="59"/>
      <c r="VPN223" s="59"/>
      <c r="VPO223" s="59"/>
      <c r="VPP223" s="59"/>
      <c r="VPQ223" s="59"/>
      <c r="VPR223" s="59"/>
      <c r="VPS223" s="59"/>
      <c r="VPT223" s="59"/>
      <c r="VPU223" s="59"/>
      <c r="VPV223" s="59"/>
      <c r="VPW223" s="59"/>
      <c r="VPX223" s="59"/>
      <c r="VPY223" s="59"/>
      <c r="VPZ223" s="59"/>
      <c r="VQA223" s="59"/>
      <c r="VQB223" s="59"/>
      <c r="VQC223" s="59"/>
      <c r="VQD223" s="59"/>
      <c r="VQE223" s="59"/>
      <c r="VQF223" s="59"/>
      <c r="VQG223" s="59"/>
      <c r="VQH223" s="59"/>
      <c r="VQI223" s="59"/>
      <c r="VQJ223" s="59"/>
      <c r="VQK223" s="59"/>
      <c r="VQL223" s="59"/>
      <c r="VQM223" s="59"/>
      <c r="VQN223" s="59"/>
      <c r="VQO223" s="59"/>
      <c r="VQP223" s="59"/>
      <c r="VQQ223" s="59"/>
      <c r="VQR223" s="59"/>
      <c r="VQS223" s="59"/>
      <c r="VQT223" s="59"/>
      <c r="VQU223" s="59"/>
      <c r="VQV223" s="59"/>
      <c r="VQW223" s="59"/>
      <c r="VQX223" s="59"/>
      <c r="VQY223" s="59"/>
      <c r="VQZ223" s="59"/>
      <c r="VRA223" s="59"/>
      <c r="VRB223" s="59"/>
      <c r="VRC223" s="59"/>
      <c r="VRD223" s="59"/>
      <c r="VRE223" s="59"/>
      <c r="VRF223" s="59"/>
      <c r="VRG223" s="59"/>
      <c r="VRH223" s="59"/>
      <c r="VRI223" s="59"/>
      <c r="VRJ223" s="59"/>
      <c r="VRK223" s="59"/>
      <c r="VRL223" s="59"/>
      <c r="VRM223" s="59"/>
      <c r="VRN223" s="59"/>
      <c r="VRO223" s="59"/>
      <c r="VRP223" s="59"/>
      <c r="VRQ223" s="59"/>
      <c r="VRR223" s="59"/>
      <c r="VRS223" s="59"/>
      <c r="VRT223" s="59"/>
      <c r="VRU223" s="59"/>
      <c r="VRV223" s="59"/>
      <c r="VRW223" s="59"/>
      <c r="VRX223" s="59"/>
      <c r="VRY223" s="59"/>
      <c r="VRZ223" s="59"/>
      <c r="VSA223" s="59"/>
      <c r="VSB223" s="59"/>
      <c r="VSC223" s="59"/>
      <c r="VSD223" s="59"/>
      <c r="VSE223" s="59"/>
      <c r="VSF223" s="59"/>
      <c r="VSG223" s="59"/>
      <c r="VSH223" s="59"/>
      <c r="VSI223" s="59"/>
      <c r="VSJ223" s="59"/>
      <c r="VSK223" s="59"/>
      <c r="VSL223" s="59"/>
      <c r="VSM223" s="59"/>
      <c r="VSN223" s="59"/>
      <c r="VSO223" s="59"/>
      <c r="VSP223" s="59"/>
      <c r="VSQ223" s="59"/>
      <c r="VSR223" s="59"/>
      <c r="VSS223" s="59"/>
      <c r="VST223" s="59"/>
      <c r="VSU223" s="59"/>
      <c r="VSV223" s="59"/>
      <c r="VSW223" s="59"/>
      <c r="VSX223" s="59"/>
      <c r="VSY223" s="59"/>
      <c r="VSZ223" s="59"/>
      <c r="VTA223" s="59"/>
      <c r="VTB223" s="59"/>
      <c r="VTC223" s="59"/>
      <c r="VTD223" s="59"/>
      <c r="VTE223" s="59"/>
      <c r="VTF223" s="59"/>
      <c r="VTG223" s="59"/>
      <c r="VTH223" s="59"/>
      <c r="VTI223" s="59"/>
      <c r="VTJ223" s="59"/>
      <c r="VTK223" s="59"/>
      <c r="VTL223" s="59"/>
      <c r="VTM223" s="59"/>
      <c r="VTN223" s="59"/>
      <c r="VTO223" s="59"/>
      <c r="VTP223" s="59"/>
      <c r="VTQ223" s="59"/>
      <c r="VTR223" s="59"/>
      <c r="VTS223" s="59"/>
      <c r="VTT223" s="59"/>
      <c r="VTU223" s="59"/>
      <c r="VTV223" s="59"/>
      <c r="VTW223" s="59"/>
      <c r="VTX223" s="59"/>
      <c r="VTY223" s="59"/>
      <c r="VTZ223" s="59"/>
      <c r="VUA223" s="59"/>
      <c r="VUB223" s="59"/>
      <c r="VUC223" s="59"/>
      <c r="VUD223" s="59"/>
      <c r="VUE223" s="59"/>
      <c r="VUF223" s="59"/>
      <c r="VUG223" s="59"/>
      <c r="VUH223" s="59"/>
      <c r="VUI223" s="59"/>
      <c r="VUJ223" s="59"/>
      <c r="VUK223" s="59"/>
      <c r="VUL223" s="59"/>
      <c r="VUM223" s="59"/>
      <c r="VUN223" s="59"/>
      <c r="VUO223" s="59"/>
      <c r="VUP223" s="59"/>
      <c r="VUQ223" s="59"/>
      <c r="VUR223" s="59"/>
      <c r="VUS223" s="59"/>
      <c r="VUT223" s="59"/>
      <c r="VUU223" s="59"/>
      <c r="VUV223" s="59"/>
      <c r="VUW223" s="59"/>
      <c r="VUX223" s="59"/>
      <c r="VUY223" s="59"/>
      <c r="VUZ223" s="59"/>
      <c r="VVA223" s="59"/>
      <c r="VVB223" s="59"/>
      <c r="VVC223" s="59"/>
      <c r="VVD223" s="59"/>
      <c r="VVE223" s="59"/>
      <c r="VVF223" s="59"/>
      <c r="VVG223" s="59"/>
      <c r="VVH223" s="59"/>
      <c r="VVI223" s="59"/>
      <c r="VVJ223" s="59"/>
      <c r="VVK223" s="59"/>
      <c r="VVL223" s="59"/>
      <c r="VVM223" s="59"/>
      <c r="VVN223" s="59"/>
      <c r="VVO223" s="59"/>
      <c r="VVP223" s="59"/>
      <c r="VVQ223" s="59"/>
      <c r="VVR223" s="59"/>
      <c r="VVS223" s="59"/>
      <c r="VVT223" s="59"/>
      <c r="VVU223" s="59"/>
      <c r="VVV223" s="59"/>
      <c r="VVW223" s="59"/>
      <c r="VVX223" s="59"/>
      <c r="VVY223" s="59"/>
      <c r="VVZ223" s="59"/>
      <c r="VWA223" s="59"/>
      <c r="VWB223" s="59"/>
      <c r="VWC223" s="59"/>
      <c r="VWD223" s="59"/>
      <c r="VWE223" s="59"/>
      <c r="VWF223" s="59"/>
      <c r="VWG223" s="59"/>
      <c r="VWH223" s="59"/>
      <c r="VWI223" s="59"/>
      <c r="VWJ223" s="59"/>
      <c r="VWK223" s="59"/>
      <c r="VWL223" s="59"/>
      <c r="VWM223" s="59"/>
      <c r="VWN223" s="59"/>
      <c r="VWO223" s="59"/>
      <c r="VWP223" s="59"/>
      <c r="VWQ223" s="59"/>
      <c r="VWR223" s="59"/>
      <c r="VWS223" s="59"/>
      <c r="VWT223" s="59"/>
      <c r="VWU223" s="59"/>
      <c r="VWV223" s="59"/>
      <c r="VWW223" s="59"/>
      <c r="VWX223" s="59"/>
      <c r="VWY223" s="59"/>
      <c r="VWZ223" s="59"/>
      <c r="VXA223" s="59"/>
      <c r="VXB223" s="59"/>
      <c r="VXC223" s="59"/>
      <c r="VXD223" s="59"/>
      <c r="VXE223" s="59"/>
      <c r="VXF223" s="59"/>
      <c r="VXG223" s="59"/>
      <c r="VXH223" s="59"/>
      <c r="VXI223" s="59"/>
      <c r="VXJ223" s="59"/>
      <c r="VXK223" s="59"/>
      <c r="VXL223" s="59"/>
      <c r="VXM223" s="59"/>
      <c r="VXN223" s="59"/>
      <c r="VXO223" s="59"/>
      <c r="VXP223" s="59"/>
      <c r="VXQ223" s="59"/>
      <c r="VXR223" s="59"/>
      <c r="VXS223" s="59"/>
      <c r="VXT223" s="59"/>
      <c r="VXU223" s="59"/>
      <c r="VXV223" s="59"/>
      <c r="VXW223" s="59"/>
      <c r="VXX223" s="59"/>
      <c r="VXY223" s="59"/>
      <c r="VXZ223" s="59"/>
      <c r="VYA223" s="59"/>
      <c r="VYB223" s="59"/>
      <c r="VYC223" s="59"/>
      <c r="VYD223" s="59"/>
      <c r="VYE223" s="59"/>
      <c r="VYF223" s="59"/>
      <c r="VYG223" s="59"/>
      <c r="VYH223" s="59"/>
      <c r="VYI223" s="59"/>
      <c r="VYJ223" s="59"/>
      <c r="VYK223" s="59"/>
      <c r="VYL223" s="59"/>
      <c r="VYM223" s="59"/>
      <c r="VYN223" s="59"/>
      <c r="VYO223" s="59"/>
      <c r="VYP223" s="59"/>
      <c r="VYQ223" s="59"/>
      <c r="VYR223" s="59"/>
      <c r="VYS223" s="59"/>
      <c r="VYT223" s="59"/>
      <c r="VYU223" s="59"/>
      <c r="VYV223" s="59"/>
      <c r="VYW223" s="59"/>
      <c r="VYX223" s="59"/>
      <c r="VYY223" s="59"/>
      <c r="VYZ223" s="59"/>
      <c r="VZA223" s="59"/>
      <c r="VZB223" s="59"/>
      <c r="VZC223" s="59"/>
      <c r="VZD223" s="59"/>
      <c r="VZE223" s="59"/>
      <c r="VZF223" s="59"/>
      <c r="VZG223" s="59"/>
      <c r="VZH223" s="59"/>
      <c r="VZI223" s="59"/>
      <c r="VZJ223" s="59"/>
      <c r="VZK223" s="59"/>
      <c r="VZL223" s="59"/>
      <c r="VZM223" s="59"/>
      <c r="VZN223" s="59"/>
      <c r="VZO223" s="59"/>
      <c r="VZP223" s="59"/>
      <c r="VZQ223" s="59"/>
      <c r="VZR223" s="59"/>
      <c r="VZS223" s="59"/>
      <c r="VZT223" s="59"/>
      <c r="VZU223" s="59"/>
      <c r="VZV223" s="59"/>
      <c r="VZW223" s="59"/>
      <c r="VZX223" s="59"/>
      <c r="VZY223" s="59"/>
      <c r="VZZ223" s="59"/>
      <c r="WAA223" s="59"/>
      <c r="WAB223" s="59"/>
      <c r="WAC223" s="59"/>
      <c r="WAD223" s="59"/>
      <c r="WAE223" s="59"/>
      <c r="WAF223" s="59"/>
      <c r="WAG223" s="59"/>
      <c r="WAH223" s="59"/>
      <c r="WAI223" s="59"/>
      <c r="WAJ223" s="59"/>
      <c r="WAK223" s="59"/>
      <c r="WAL223" s="59"/>
      <c r="WAM223" s="59"/>
      <c r="WAN223" s="59"/>
      <c r="WAO223" s="59"/>
      <c r="WAP223" s="59"/>
      <c r="WAQ223" s="59"/>
      <c r="WAR223" s="59"/>
      <c r="WAS223" s="59"/>
      <c r="WAT223" s="59"/>
      <c r="WAU223" s="59"/>
      <c r="WAV223" s="59"/>
      <c r="WAW223" s="59"/>
      <c r="WAX223" s="59"/>
      <c r="WAY223" s="59"/>
      <c r="WAZ223" s="59"/>
      <c r="WBA223" s="59"/>
      <c r="WBB223" s="59"/>
      <c r="WBC223" s="59"/>
      <c r="WBD223" s="59"/>
      <c r="WBE223" s="59"/>
      <c r="WBF223" s="59"/>
      <c r="WBG223" s="59"/>
      <c r="WBH223" s="59"/>
      <c r="WBI223" s="59"/>
      <c r="WBJ223" s="59"/>
      <c r="WBK223" s="59"/>
      <c r="WBL223" s="59"/>
      <c r="WBM223" s="59"/>
      <c r="WBN223" s="59"/>
      <c r="WBO223" s="59"/>
      <c r="WBP223" s="59"/>
      <c r="WBQ223" s="59"/>
      <c r="WBR223" s="59"/>
      <c r="WBS223" s="59"/>
      <c r="WBT223" s="59"/>
      <c r="WBU223" s="59"/>
      <c r="WBV223" s="59"/>
      <c r="WBW223" s="59"/>
      <c r="WBX223" s="59"/>
      <c r="WBY223" s="59"/>
      <c r="WBZ223" s="59"/>
      <c r="WCA223" s="59"/>
      <c r="WCB223" s="59"/>
      <c r="WCC223" s="59"/>
      <c r="WCD223" s="59"/>
      <c r="WCE223" s="59"/>
      <c r="WCF223" s="59"/>
      <c r="WCG223" s="59"/>
      <c r="WCH223" s="59"/>
      <c r="WCI223" s="59"/>
      <c r="WCJ223" s="59"/>
      <c r="WCK223" s="59"/>
      <c r="WCL223" s="59"/>
      <c r="WCM223" s="59"/>
      <c r="WCN223" s="59"/>
      <c r="WCO223" s="59"/>
      <c r="WCP223" s="59"/>
      <c r="WCQ223" s="59"/>
      <c r="WCR223" s="59"/>
      <c r="WCS223" s="59"/>
      <c r="WCT223" s="59"/>
      <c r="WCU223" s="59"/>
      <c r="WCV223" s="59"/>
      <c r="WCW223" s="59"/>
      <c r="WCX223" s="59"/>
      <c r="WCY223" s="59"/>
      <c r="WCZ223" s="59"/>
      <c r="WDA223" s="59"/>
      <c r="WDB223" s="59"/>
      <c r="WDC223" s="59"/>
      <c r="WDD223" s="59"/>
      <c r="WDE223" s="59"/>
      <c r="WDF223" s="59"/>
      <c r="WDG223" s="59"/>
      <c r="WDH223" s="59"/>
      <c r="WDI223" s="59"/>
      <c r="WDJ223" s="59"/>
      <c r="WDK223" s="59"/>
      <c r="WDL223" s="59"/>
      <c r="WDM223" s="59"/>
      <c r="WDN223" s="59"/>
      <c r="WDO223" s="59"/>
      <c r="WDP223" s="59"/>
      <c r="WDQ223" s="59"/>
      <c r="WDR223" s="59"/>
      <c r="WDS223" s="59"/>
      <c r="WDT223" s="59"/>
      <c r="WDU223" s="59"/>
      <c r="WDV223" s="59"/>
      <c r="WDW223" s="59"/>
      <c r="WDX223" s="59"/>
      <c r="WDY223" s="59"/>
      <c r="WDZ223" s="59"/>
      <c r="WEA223" s="59"/>
      <c r="WEB223" s="59"/>
      <c r="WEC223" s="59"/>
      <c r="WED223" s="59"/>
      <c r="WEE223" s="59"/>
      <c r="WEF223" s="59"/>
      <c r="WEG223" s="59"/>
      <c r="WEH223" s="59"/>
      <c r="WEI223" s="59"/>
      <c r="WEJ223" s="59"/>
      <c r="WEK223" s="59"/>
      <c r="WEL223" s="59"/>
      <c r="WEM223" s="59"/>
      <c r="WEN223" s="59"/>
      <c r="WEO223" s="59"/>
      <c r="WEP223" s="59"/>
      <c r="WEQ223" s="59"/>
      <c r="WER223" s="59"/>
      <c r="WES223" s="59"/>
      <c r="WET223" s="59"/>
      <c r="WEU223" s="59"/>
      <c r="WEV223" s="59"/>
      <c r="WEW223" s="59"/>
      <c r="WEX223" s="59"/>
      <c r="WEY223" s="59"/>
      <c r="WEZ223" s="59"/>
      <c r="WFA223" s="59"/>
      <c r="WFB223" s="59"/>
      <c r="WFC223" s="59"/>
      <c r="WFD223" s="59"/>
      <c r="WFE223" s="59"/>
      <c r="WFF223" s="59"/>
      <c r="WFG223" s="59"/>
      <c r="WFH223" s="59"/>
      <c r="WFI223" s="59"/>
      <c r="WFJ223" s="59"/>
      <c r="WFK223" s="59"/>
      <c r="WFL223" s="59"/>
      <c r="WFM223" s="59"/>
      <c r="WFN223" s="59"/>
      <c r="WFO223" s="59"/>
      <c r="WFP223" s="59"/>
      <c r="WFQ223" s="59"/>
      <c r="WFR223" s="59"/>
      <c r="WFS223" s="59"/>
      <c r="WFT223" s="59"/>
      <c r="WFU223" s="59"/>
      <c r="WFV223" s="59"/>
      <c r="WFW223" s="59"/>
      <c r="WFX223" s="59"/>
      <c r="WFY223" s="59"/>
      <c r="WFZ223" s="59"/>
      <c r="WGA223" s="59"/>
      <c r="WGB223" s="59"/>
      <c r="WGC223" s="59"/>
      <c r="WGD223" s="59"/>
      <c r="WGE223" s="59"/>
      <c r="WGF223" s="59"/>
      <c r="WGG223" s="59"/>
      <c r="WGH223" s="59"/>
      <c r="WGI223" s="59"/>
      <c r="WGJ223" s="59"/>
      <c r="WGK223" s="59"/>
      <c r="WGL223" s="59"/>
      <c r="WGM223" s="59"/>
      <c r="WGN223" s="59"/>
      <c r="WGO223" s="59"/>
      <c r="WGP223" s="59"/>
      <c r="WGQ223" s="59"/>
      <c r="WGR223" s="59"/>
      <c r="WGS223" s="59"/>
      <c r="WGT223" s="59"/>
      <c r="WGU223" s="59"/>
      <c r="WGV223" s="59"/>
      <c r="WGW223" s="59"/>
      <c r="WGX223" s="59"/>
      <c r="WGY223" s="59"/>
      <c r="WGZ223" s="59"/>
      <c r="WHA223" s="59"/>
      <c r="WHB223" s="59"/>
      <c r="WHC223" s="59"/>
      <c r="WHD223" s="59"/>
      <c r="WHE223" s="59"/>
      <c r="WHF223" s="59"/>
      <c r="WHG223" s="59"/>
      <c r="WHH223" s="59"/>
      <c r="WHI223" s="59"/>
      <c r="WHJ223" s="59"/>
      <c r="WHK223" s="59"/>
      <c r="WHL223" s="59"/>
      <c r="WHM223" s="59"/>
      <c r="WHN223" s="59"/>
      <c r="WHO223" s="59"/>
      <c r="WHP223" s="59"/>
      <c r="WHQ223" s="59"/>
      <c r="WHR223" s="59"/>
      <c r="WHS223" s="59"/>
      <c r="WHT223" s="59"/>
      <c r="WHU223" s="59"/>
      <c r="WHV223" s="59"/>
      <c r="WHW223" s="59"/>
      <c r="WHX223" s="59"/>
      <c r="WHY223" s="59"/>
      <c r="WHZ223" s="59"/>
      <c r="WIA223" s="59"/>
      <c r="WIB223" s="59"/>
      <c r="WIC223" s="59"/>
      <c r="WID223" s="59"/>
      <c r="WIE223" s="59"/>
      <c r="WIF223" s="59"/>
      <c r="WIG223" s="59"/>
      <c r="WIH223" s="59"/>
      <c r="WII223" s="59"/>
      <c r="WIJ223" s="59"/>
      <c r="WIK223" s="59"/>
      <c r="WIL223" s="59"/>
      <c r="WIM223" s="59"/>
      <c r="WIN223" s="59"/>
      <c r="WIO223" s="59"/>
      <c r="WIP223" s="59"/>
      <c r="WIQ223" s="59"/>
      <c r="WIR223" s="59"/>
      <c r="WIS223" s="59"/>
      <c r="WIT223" s="59"/>
      <c r="WIU223" s="59"/>
      <c r="WIV223" s="59"/>
      <c r="WIW223" s="59"/>
      <c r="WIX223" s="59"/>
      <c r="WIY223" s="59"/>
      <c r="WIZ223" s="59"/>
      <c r="WJA223" s="59"/>
      <c r="WJB223" s="59"/>
      <c r="WJC223" s="59"/>
      <c r="WJD223" s="59"/>
      <c r="WJE223" s="59"/>
      <c r="WJF223" s="59"/>
      <c r="WJG223" s="59"/>
      <c r="WJH223" s="59"/>
      <c r="WJI223" s="59"/>
      <c r="WJJ223" s="59"/>
      <c r="WJK223" s="59"/>
      <c r="WJL223" s="59"/>
      <c r="WJM223" s="59"/>
      <c r="WJN223" s="59"/>
      <c r="WJO223" s="59"/>
      <c r="WJP223" s="59"/>
      <c r="WJQ223" s="59"/>
      <c r="WJR223" s="59"/>
      <c r="WJS223" s="59"/>
      <c r="WJT223" s="59"/>
      <c r="WJU223" s="59"/>
      <c r="WJV223" s="59"/>
      <c r="WJW223" s="59"/>
      <c r="WJX223" s="59"/>
      <c r="WJY223" s="59"/>
      <c r="WJZ223" s="59"/>
      <c r="WKA223" s="59"/>
      <c r="WKB223" s="59"/>
      <c r="WKC223" s="59"/>
      <c r="WKD223" s="59"/>
      <c r="WKE223" s="59"/>
      <c r="WKF223" s="59"/>
      <c r="WKG223" s="59"/>
      <c r="WKH223" s="59"/>
      <c r="WKI223" s="59"/>
      <c r="WKJ223" s="59"/>
      <c r="WKK223" s="59"/>
      <c r="WKL223" s="59"/>
      <c r="WKM223" s="59"/>
      <c r="WKN223" s="59"/>
      <c r="WKO223" s="59"/>
      <c r="WKP223" s="59"/>
      <c r="WKQ223" s="59"/>
      <c r="WKR223" s="59"/>
      <c r="WKS223" s="59"/>
      <c r="WKT223" s="59"/>
      <c r="WKU223" s="59"/>
      <c r="WKV223" s="59"/>
      <c r="WKW223" s="59"/>
      <c r="WKX223" s="59"/>
      <c r="WKY223" s="59"/>
      <c r="WKZ223" s="59"/>
      <c r="WLA223" s="59"/>
      <c r="WLB223" s="59"/>
      <c r="WLC223" s="59"/>
      <c r="WLD223" s="59"/>
      <c r="WLE223" s="59"/>
      <c r="WLF223" s="59"/>
      <c r="WLG223" s="59"/>
      <c r="WLH223" s="59"/>
      <c r="WLI223" s="59"/>
      <c r="WLJ223" s="59"/>
      <c r="WLK223" s="59"/>
      <c r="WLL223" s="59"/>
      <c r="WLM223" s="59"/>
      <c r="WLN223" s="59"/>
      <c r="WLO223" s="59"/>
      <c r="WLP223" s="59"/>
      <c r="WLQ223" s="59"/>
      <c r="WLR223" s="59"/>
      <c r="WLS223" s="59"/>
      <c r="WLT223" s="59"/>
      <c r="WLU223" s="59"/>
      <c r="WLV223" s="59"/>
      <c r="WLW223" s="59"/>
      <c r="WLX223" s="59"/>
      <c r="WLY223" s="59"/>
      <c r="WLZ223" s="59"/>
      <c r="WMA223" s="59"/>
      <c r="WMB223" s="59"/>
      <c r="WMC223" s="59"/>
      <c r="WMD223" s="59"/>
      <c r="WME223" s="59"/>
      <c r="WMF223" s="59"/>
      <c r="WMG223" s="59"/>
      <c r="WMH223" s="59"/>
      <c r="WMI223" s="59"/>
      <c r="WMJ223" s="59"/>
      <c r="WMK223" s="59"/>
      <c r="WML223" s="59"/>
      <c r="WMM223" s="59"/>
      <c r="WMN223" s="59"/>
      <c r="WMO223" s="59"/>
      <c r="WMP223" s="59"/>
      <c r="WMQ223" s="59"/>
      <c r="WMR223" s="59"/>
      <c r="WMS223" s="59"/>
      <c r="WMT223" s="59"/>
      <c r="WMU223" s="59"/>
      <c r="WMV223" s="59"/>
      <c r="WMW223" s="59"/>
      <c r="WMX223" s="59"/>
      <c r="WMY223" s="59"/>
      <c r="WMZ223" s="59"/>
      <c r="WNA223" s="59"/>
      <c r="WNB223" s="59"/>
      <c r="WNC223" s="59"/>
      <c r="WND223" s="59"/>
      <c r="WNE223" s="59"/>
      <c r="WNF223" s="59"/>
      <c r="WNG223" s="59"/>
      <c r="WNH223" s="59"/>
      <c r="WNI223" s="59"/>
      <c r="WNJ223" s="59"/>
      <c r="WNK223" s="59"/>
      <c r="WNL223" s="59"/>
      <c r="WNM223" s="59"/>
      <c r="WNN223" s="59"/>
      <c r="WNO223" s="59"/>
      <c r="WNP223" s="59"/>
      <c r="WNQ223" s="59"/>
      <c r="WNR223" s="59"/>
      <c r="WNS223" s="59"/>
      <c r="WNT223" s="59"/>
      <c r="WNU223" s="59"/>
      <c r="WNV223" s="59"/>
      <c r="WNW223" s="59"/>
      <c r="WNX223" s="59"/>
      <c r="WNY223" s="59"/>
      <c r="WNZ223" s="59"/>
      <c r="WOA223" s="59"/>
      <c r="WOB223" s="59"/>
      <c r="WOC223" s="59"/>
      <c r="WOD223" s="59"/>
      <c r="WOE223" s="59"/>
      <c r="WOF223" s="59"/>
      <c r="WOG223" s="59"/>
      <c r="WOH223" s="59"/>
      <c r="WOI223" s="59"/>
      <c r="WOJ223" s="59"/>
      <c r="WOK223" s="59"/>
      <c r="WOL223" s="59"/>
      <c r="WOM223" s="59"/>
      <c r="WON223" s="59"/>
      <c r="WOO223" s="59"/>
      <c r="WOP223" s="59"/>
      <c r="WOQ223" s="59"/>
      <c r="WOR223" s="59"/>
      <c r="WOS223" s="59"/>
      <c r="WOT223" s="59"/>
      <c r="WOU223" s="59"/>
      <c r="WOV223" s="59"/>
      <c r="WOW223" s="59"/>
      <c r="WOX223" s="59"/>
      <c r="WOY223" s="59"/>
      <c r="WOZ223" s="59"/>
      <c r="WPA223" s="59"/>
      <c r="WPB223" s="59"/>
      <c r="WPC223" s="59"/>
      <c r="WPD223" s="59"/>
      <c r="WPE223" s="59"/>
      <c r="WPF223" s="59"/>
      <c r="WPG223" s="59"/>
      <c r="WPH223" s="59"/>
      <c r="WPI223" s="59"/>
      <c r="WPJ223" s="59"/>
      <c r="WPK223" s="59"/>
      <c r="WPL223" s="59"/>
      <c r="WPM223" s="59"/>
      <c r="WPN223" s="59"/>
      <c r="WPO223" s="59"/>
      <c r="WPP223" s="59"/>
      <c r="WPQ223" s="59"/>
      <c r="WPR223" s="59"/>
      <c r="WPS223" s="59"/>
      <c r="WPT223" s="59"/>
      <c r="WPU223" s="59"/>
      <c r="WPV223" s="59"/>
      <c r="WPW223" s="59"/>
      <c r="WPX223" s="59"/>
      <c r="WPY223" s="59"/>
      <c r="WPZ223" s="59"/>
      <c r="WQA223" s="59"/>
      <c r="WQB223" s="59"/>
      <c r="WQC223" s="59"/>
      <c r="WQD223" s="59"/>
      <c r="WQE223" s="59"/>
      <c r="WQF223" s="59"/>
      <c r="WQG223" s="59"/>
      <c r="WQH223" s="59"/>
      <c r="WQI223" s="59"/>
      <c r="WQJ223" s="59"/>
      <c r="WQK223" s="59"/>
      <c r="WQL223" s="59"/>
      <c r="WQM223" s="59"/>
      <c r="WQN223" s="59"/>
      <c r="WQO223" s="59"/>
      <c r="WQP223" s="59"/>
      <c r="WQQ223" s="59"/>
      <c r="WQR223" s="59"/>
      <c r="WQS223" s="59"/>
      <c r="WQT223" s="59"/>
      <c r="WQU223" s="59"/>
      <c r="WQV223" s="59"/>
      <c r="WQW223" s="59"/>
      <c r="WQX223" s="59"/>
      <c r="WQY223" s="59"/>
      <c r="WQZ223" s="59"/>
      <c r="WRA223" s="59"/>
      <c r="WRB223" s="59"/>
      <c r="WRC223" s="59"/>
      <c r="WRD223" s="59"/>
      <c r="WRE223" s="59"/>
      <c r="WRF223" s="59"/>
      <c r="WRG223" s="59"/>
      <c r="WRH223" s="59"/>
      <c r="WRI223" s="59"/>
      <c r="WRJ223" s="59"/>
      <c r="WRK223" s="59"/>
      <c r="WRL223" s="59"/>
      <c r="WRM223" s="59"/>
      <c r="WRN223" s="59"/>
      <c r="WRO223" s="59"/>
      <c r="WRP223" s="59"/>
      <c r="WRQ223" s="59"/>
      <c r="WRR223" s="59"/>
      <c r="WRS223" s="59"/>
      <c r="WRT223" s="59"/>
      <c r="WRU223" s="59"/>
      <c r="WRV223" s="59"/>
      <c r="WRW223" s="59"/>
      <c r="WRX223" s="59"/>
      <c r="WRY223" s="59"/>
      <c r="WRZ223" s="59"/>
      <c r="WSA223" s="59"/>
      <c r="WSB223" s="59"/>
      <c r="WSC223" s="59"/>
      <c r="WSD223" s="59"/>
      <c r="WSE223" s="59"/>
      <c r="WSF223" s="59"/>
      <c r="WSG223" s="59"/>
      <c r="WSH223" s="59"/>
      <c r="WSI223" s="59"/>
      <c r="WSJ223" s="59"/>
      <c r="WSK223" s="59"/>
      <c r="WSL223" s="59"/>
      <c r="WSM223" s="59"/>
      <c r="WSN223" s="59"/>
      <c r="WSO223" s="59"/>
      <c r="WSP223" s="59"/>
      <c r="WSQ223" s="59"/>
      <c r="WSR223" s="59"/>
      <c r="WSS223" s="59"/>
      <c r="WST223" s="59"/>
      <c r="WSU223" s="59"/>
      <c r="WSV223" s="59"/>
      <c r="WSW223" s="59"/>
      <c r="WSX223" s="59"/>
      <c r="WSY223" s="59"/>
      <c r="WSZ223" s="59"/>
      <c r="WTA223" s="59"/>
      <c r="WTB223" s="59"/>
      <c r="WTC223" s="59"/>
      <c r="WTD223" s="59"/>
      <c r="WTE223" s="59"/>
      <c r="WTF223" s="59"/>
      <c r="WTG223" s="59"/>
      <c r="WTH223" s="59"/>
      <c r="WTI223" s="59"/>
      <c r="WTJ223" s="59"/>
      <c r="WTK223" s="59"/>
      <c r="WTL223" s="59"/>
      <c r="WTM223" s="59"/>
      <c r="WTN223" s="59"/>
      <c r="WTO223" s="59"/>
      <c r="WTP223" s="59"/>
      <c r="WTQ223" s="59"/>
      <c r="WTR223" s="59"/>
      <c r="WTS223" s="59"/>
      <c r="WTT223" s="59"/>
      <c r="WTU223" s="59"/>
      <c r="WTV223" s="59"/>
      <c r="WTW223" s="59"/>
      <c r="WTX223" s="59"/>
      <c r="WTY223" s="59"/>
      <c r="WTZ223" s="59"/>
      <c r="WUA223" s="59"/>
      <c r="WUB223" s="59"/>
      <c r="WUC223" s="59"/>
      <c r="WUD223" s="59"/>
      <c r="WUE223" s="59"/>
      <c r="WUF223" s="59"/>
      <c r="WUG223" s="59"/>
      <c r="WUH223" s="59"/>
      <c r="WUI223" s="59"/>
      <c r="WUJ223" s="59"/>
      <c r="WUK223" s="59"/>
      <c r="WUL223" s="59"/>
      <c r="WUM223" s="59"/>
      <c r="WUN223" s="59"/>
      <c r="WUO223" s="59"/>
      <c r="WUP223" s="59"/>
      <c r="WUQ223" s="59"/>
      <c r="WUR223" s="59"/>
      <c r="WUS223" s="59"/>
      <c r="WUT223" s="59"/>
      <c r="WUU223" s="59"/>
      <c r="WUV223" s="59"/>
      <c r="WUW223" s="59"/>
      <c r="WUX223" s="59"/>
      <c r="WUY223" s="59"/>
      <c r="WUZ223" s="59"/>
      <c r="WVA223" s="59"/>
      <c r="WVB223" s="59"/>
      <c r="WVC223" s="59"/>
      <c r="WVD223" s="59"/>
      <c r="WVE223" s="59"/>
      <c r="WVF223" s="59"/>
      <c r="WVG223" s="59"/>
      <c r="WVH223" s="59"/>
      <c r="WVI223" s="59"/>
      <c r="WVJ223" s="59"/>
      <c r="WVK223" s="59"/>
      <c r="WVL223" s="59"/>
      <c r="WVM223" s="59"/>
      <c r="WVN223" s="59"/>
      <c r="WVO223" s="59"/>
      <c r="WVP223" s="59"/>
      <c r="WVQ223" s="59"/>
      <c r="WVR223" s="59"/>
      <c r="WVS223" s="59"/>
      <c r="WVT223" s="59"/>
      <c r="WVU223" s="59"/>
      <c r="WVV223" s="59"/>
      <c r="WVW223" s="59"/>
    </row>
    <row r="224" spans="1:16143" s="58" customFormat="1" ht="56.25" customHeight="1">
      <c r="A224" s="68">
        <v>7729314745</v>
      </c>
      <c r="B224" s="15" t="s">
        <v>285</v>
      </c>
      <c r="C224" s="15" t="s">
        <v>69</v>
      </c>
      <c r="D224" s="15" t="s">
        <v>296</v>
      </c>
      <c r="E224" s="15"/>
      <c r="F224" s="15"/>
      <c r="G224" s="113">
        <v>287.233</v>
      </c>
      <c r="H224" s="69">
        <v>253.65199999999999</v>
      </c>
      <c r="I224" s="113">
        <v>131.119</v>
      </c>
      <c r="J224" s="69">
        <v>185.31100000000004</v>
      </c>
      <c r="K224" s="69">
        <v>89.141999999999996</v>
      </c>
      <c r="L224" s="69">
        <v>273.86900000000003</v>
      </c>
      <c r="M224" s="16">
        <f t="shared" si="75"/>
        <v>801.97400000000005</v>
      </c>
      <c r="N224" s="70">
        <v>4344.26</v>
      </c>
      <c r="O224" s="71">
        <v>4344.26</v>
      </c>
      <c r="P224" s="70">
        <v>1665</v>
      </c>
      <c r="Q224" s="71">
        <v>1700</v>
      </c>
      <c r="R224" s="125">
        <f t="shared" si="85"/>
        <v>769571.8875800001</v>
      </c>
      <c r="S224" s="72">
        <f t="shared" si="78"/>
        <v>679599.65752000001</v>
      </c>
      <c r="T224" s="138">
        <f t="shared" si="86"/>
        <v>351301.89194</v>
      </c>
      <c r="U224" s="72">
        <f t="shared" si="76"/>
        <v>496496.34986000013</v>
      </c>
      <c r="V224" s="73">
        <f t="shared" si="87"/>
        <v>235714.62492</v>
      </c>
      <c r="W224" s="73">
        <f t="shared" si="88"/>
        <v>724180.84194000019</v>
      </c>
      <c r="X224" s="72">
        <f t="shared" si="77"/>
        <v>2135991.4742400004</v>
      </c>
      <c r="Y224" s="74"/>
      <c r="Z224" s="75"/>
      <c r="AA224" s="75"/>
      <c r="AB224" s="53"/>
      <c r="AC224" s="53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  <c r="DW224" s="57"/>
      <c r="DX224" s="57"/>
      <c r="DY224" s="57"/>
      <c r="DZ224" s="57"/>
      <c r="EA224" s="57"/>
      <c r="EB224" s="57"/>
      <c r="EC224" s="57"/>
      <c r="ED224" s="57"/>
      <c r="EE224" s="57"/>
      <c r="EF224" s="57"/>
      <c r="EG224" s="57"/>
      <c r="EH224" s="57"/>
      <c r="EI224" s="57"/>
      <c r="EJ224" s="57"/>
      <c r="EK224" s="57"/>
      <c r="EL224" s="57"/>
      <c r="EM224" s="57"/>
      <c r="EN224" s="57"/>
      <c r="EO224" s="57"/>
      <c r="EP224" s="57"/>
      <c r="EQ224" s="57"/>
      <c r="ER224" s="57"/>
      <c r="ES224" s="57"/>
      <c r="ET224" s="57"/>
      <c r="EU224" s="57"/>
      <c r="EV224" s="57"/>
      <c r="EW224" s="57"/>
      <c r="EX224" s="57"/>
      <c r="EY224" s="57"/>
      <c r="EZ224" s="57"/>
      <c r="FA224" s="57"/>
      <c r="FB224" s="57"/>
      <c r="FC224" s="57"/>
      <c r="FD224" s="57"/>
      <c r="FE224" s="57"/>
      <c r="FF224" s="57"/>
      <c r="FG224" s="57"/>
      <c r="FH224" s="57"/>
      <c r="FI224" s="57"/>
      <c r="FJ224" s="57"/>
      <c r="FK224" s="57"/>
      <c r="FL224" s="57"/>
      <c r="FM224" s="57"/>
      <c r="FN224" s="57"/>
      <c r="FO224" s="57"/>
      <c r="FP224" s="57"/>
      <c r="FQ224" s="57"/>
      <c r="FR224" s="57"/>
      <c r="FS224" s="57"/>
      <c r="FT224" s="57"/>
      <c r="FU224" s="57"/>
      <c r="FV224" s="57"/>
      <c r="FW224" s="57"/>
      <c r="FX224" s="57"/>
      <c r="FY224" s="57"/>
      <c r="FZ224" s="57"/>
      <c r="GA224" s="57"/>
      <c r="GB224" s="57"/>
      <c r="GC224" s="57"/>
      <c r="GD224" s="57"/>
      <c r="GE224" s="57"/>
      <c r="GF224" s="57"/>
    </row>
    <row r="225" spans="1:16143" s="58" customFormat="1" ht="56.25" customHeight="1">
      <c r="A225" s="68">
        <v>7729314745</v>
      </c>
      <c r="B225" s="15" t="s">
        <v>285</v>
      </c>
      <c r="C225" s="15" t="s">
        <v>83</v>
      </c>
      <c r="D225" s="15" t="s">
        <v>286</v>
      </c>
      <c r="E225" s="15"/>
      <c r="F225" s="15"/>
      <c r="G225" s="113">
        <v>3430.9569999999999</v>
      </c>
      <c r="H225" s="69">
        <v>3523.4239999999995</v>
      </c>
      <c r="I225" s="113">
        <v>1079.431</v>
      </c>
      <c r="J225" s="69">
        <v>436.03300000000002</v>
      </c>
      <c r="K225" s="69">
        <v>547.18700000000001</v>
      </c>
      <c r="L225" s="69">
        <v>2833.3620000000001</v>
      </c>
      <c r="M225" s="16">
        <f t="shared" si="75"/>
        <v>7340.0059999999994</v>
      </c>
      <c r="N225" s="70">
        <v>2268.08</v>
      </c>
      <c r="O225" s="71">
        <v>2268.08</v>
      </c>
      <c r="P225" s="70">
        <v>1383.33</v>
      </c>
      <c r="Q225" s="71">
        <v>1441.67</v>
      </c>
      <c r="R225" s="125">
        <f t="shared" si="85"/>
        <v>3035539.2057499997</v>
      </c>
      <c r="S225" s="72">
        <f t="shared" si="78"/>
        <v>3117349.3839999996</v>
      </c>
      <c r="T225" s="138">
        <f t="shared" si="86"/>
        <v>955026.57725000009</v>
      </c>
      <c r="U225" s="72">
        <f t="shared" si="76"/>
        <v>385780.19675</v>
      </c>
      <c r="V225" s="73">
        <f t="shared" si="87"/>
        <v>452200.80866999994</v>
      </c>
      <c r="W225" s="73">
        <f t="shared" si="88"/>
        <v>2341518.6904199999</v>
      </c>
      <c r="X225" s="72">
        <f t="shared" si="77"/>
        <v>6296849.0798399998</v>
      </c>
      <c r="Y225" s="74"/>
      <c r="Z225" s="75"/>
      <c r="AA225" s="75"/>
      <c r="AB225" s="53"/>
      <c r="AC225" s="53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/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FZ225" s="57"/>
      <c r="GA225" s="57"/>
      <c r="GB225" s="57"/>
      <c r="GC225" s="57"/>
      <c r="GD225" s="57"/>
      <c r="GE225" s="57"/>
      <c r="GF225" s="57"/>
    </row>
    <row r="226" spans="1:16143" s="58" customFormat="1" ht="56.25" customHeight="1">
      <c r="A226" s="68">
        <v>7729314745</v>
      </c>
      <c r="B226" s="15" t="s">
        <v>285</v>
      </c>
      <c r="C226" s="15" t="s">
        <v>50</v>
      </c>
      <c r="D226" s="15" t="s">
        <v>290</v>
      </c>
      <c r="E226" s="15"/>
      <c r="F226" s="15"/>
      <c r="G226" s="113">
        <v>443.83</v>
      </c>
      <c r="H226" s="69">
        <v>409.65300000000002</v>
      </c>
      <c r="I226" s="113">
        <v>165.054</v>
      </c>
      <c r="J226" s="69">
        <v>266.64</v>
      </c>
      <c r="K226" s="69">
        <v>109.014</v>
      </c>
      <c r="L226" s="69">
        <v>442.041</v>
      </c>
      <c r="M226" s="16">
        <f t="shared" si="75"/>
        <v>1227.348</v>
      </c>
      <c r="N226" s="70">
        <v>8944.31</v>
      </c>
      <c r="O226" s="71">
        <v>10778.45</v>
      </c>
      <c r="P226" s="70">
        <v>2000</v>
      </c>
      <c r="Q226" s="71">
        <v>2000</v>
      </c>
      <c r="R226" s="125">
        <f t="shared" si="85"/>
        <v>3082093.1072999998</v>
      </c>
      <c r="S226" s="72">
        <f t="shared" si="78"/>
        <v>2844757.4244300001</v>
      </c>
      <c r="T226" s="138">
        <f t="shared" si="86"/>
        <v>1146186.14274</v>
      </c>
      <c r="U226" s="72">
        <f t="shared" si="76"/>
        <v>1851630.8183999998</v>
      </c>
      <c r="V226" s="73">
        <f t="shared" si="87"/>
        <v>956973.94830000005</v>
      </c>
      <c r="W226" s="73">
        <f t="shared" si="88"/>
        <v>3880434.8164500003</v>
      </c>
      <c r="X226" s="72">
        <f t="shared" si="77"/>
        <v>9533797.0075800009</v>
      </c>
      <c r="Y226" s="78"/>
      <c r="Z226" s="75"/>
      <c r="AA226" s="75"/>
      <c r="AB226" s="53"/>
      <c r="AC226" s="53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  <c r="IG226" s="60"/>
      <c r="IH226" s="60"/>
      <c r="II226" s="60"/>
      <c r="IJ226" s="60"/>
      <c r="IK226" s="60"/>
      <c r="IL226" s="60"/>
      <c r="IM226" s="60"/>
      <c r="IN226" s="60"/>
      <c r="IO226" s="60"/>
      <c r="IP226" s="60"/>
      <c r="IQ226" s="60"/>
      <c r="IR226" s="60"/>
      <c r="IS226" s="60"/>
      <c r="IT226" s="60"/>
      <c r="IU226" s="60"/>
      <c r="IV226" s="60"/>
      <c r="IW226" s="60"/>
      <c r="IX226" s="60"/>
      <c r="IY226" s="60"/>
      <c r="IZ226" s="60"/>
      <c r="JA226" s="60"/>
      <c r="JB226" s="60"/>
      <c r="JC226" s="60"/>
      <c r="JD226" s="60"/>
      <c r="JE226" s="60"/>
      <c r="JF226" s="60"/>
      <c r="JG226" s="60"/>
      <c r="JH226" s="60"/>
      <c r="JI226" s="60"/>
      <c r="JJ226" s="60"/>
      <c r="JK226" s="60"/>
      <c r="JL226" s="60"/>
      <c r="JM226" s="60"/>
      <c r="JN226" s="60"/>
      <c r="JO226" s="60"/>
      <c r="JP226" s="60"/>
      <c r="JQ226" s="60"/>
      <c r="JR226" s="60"/>
      <c r="JS226" s="60"/>
      <c r="JT226" s="60"/>
      <c r="JU226" s="60"/>
      <c r="JV226" s="60"/>
      <c r="JW226" s="60"/>
      <c r="JX226" s="60"/>
      <c r="JY226" s="60"/>
      <c r="JZ226" s="60"/>
      <c r="KA226" s="60"/>
      <c r="KB226" s="60"/>
      <c r="KC226" s="60"/>
      <c r="KD226" s="60"/>
      <c r="KE226" s="60"/>
      <c r="KF226" s="60"/>
      <c r="KG226" s="60"/>
      <c r="KH226" s="60"/>
      <c r="KI226" s="60"/>
      <c r="KJ226" s="60"/>
      <c r="KK226" s="60"/>
      <c r="KL226" s="60"/>
      <c r="KM226" s="60"/>
      <c r="KN226" s="60"/>
      <c r="KO226" s="60"/>
      <c r="KP226" s="60"/>
      <c r="KQ226" s="60"/>
      <c r="KR226" s="60"/>
      <c r="KS226" s="60"/>
      <c r="KT226" s="60"/>
      <c r="KU226" s="60"/>
      <c r="KV226" s="60"/>
      <c r="KW226" s="60"/>
      <c r="KX226" s="60"/>
      <c r="KY226" s="60"/>
      <c r="KZ226" s="60"/>
      <c r="LA226" s="60"/>
      <c r="LB226" s="60"/>
      <c r="LC226" s="60"/>
      <c r="LD226" s="60"/>
      <c r="LE226" s="60"/>
      <c r="LF226" s="60"/>
      <c r="LG226" s="60"/>
      <c r="LH226" s="60"/>
      <c r="LI226" s="60"/>
      <c r="LJ226" s="60"/>
      <c r="LK226" s="60"/>
      <c r="LL226" s="60"/>
      <c r="LM226" s="60"/>
      <c r="LN226" s="60"/>
      <c r="LO226" s="60"/>
      <c r="LP226" s="60"/>
      <c r="LQ226" s="60"/>
      <c r="LR226" s="60"/>
      <c r="LS226" s="60"/>
      <c r="LT226" s="60"/>
      <c r="LU226" s="60"/>
      <c r="LV226" s="60"/>
      <c r="LW226" s="60"/>
      <c r="LX226" s="60"/>
      <c r="LY226" s="60"/>
      <c r="LZ226" s="60"/>
      <c r="MA226" s="60"/>
      <c r="MB226" s="60"/>
      <c r="MC226" s="60"/>
      <c r="MD226" s="60"/>
      <c r="ME226" s="60"/>
      <c r="MF226" s="60"/>
      <c r="MG226" s="60"/>
      <c r="MH226" s="60"/>
      <c r="MI226" s="60"/>
      <c r="MJ226" s="60"/>
      <c r="MK226" s="60"/>
      <c r="ML226" s="60"/>
      <c r="MM226" s="60"/>
      <c r="MN226" s="60"/>
      <c r="MO226" s="60"/>
      <c r="MP226" s="60"/>
      <c r="MQ226" s="60"/>
      <c r="MR226" s="60"/>
      <c r="MS226" s="60"/>
      <c r="MT226" s="60"/>
      <c r="MU226" s="60"/>
      <c r="MV226" s="60"/>
      <c r="MW226" s="60"/>
      <c r="MX226" s="60"/>
      <c r="MY226" s="60"/>
      <c r="MZ226" s="60"/>
      <c r="NA226" s="60"/>
      <c r="NB226" s="60"/>
      <c r="NC226" s="60"/>
      <c r="ND226" s="60"/>
      <c r="NE226" s="60"/>
      <c r="NF226" s="60"/>
      <c r="NG226" s="60"/>
      <c r="NH226" s="60"/>
      <c r="NI226" s="60"/>
      <c r="NJ226" s="60"/>
      <c r="NK226" s="60"/>
      <c r="NL226" s="60"/>
      <c r="NM226" s="60"/>
      <c r="NN226" s="60"/>
      <c r="NO226" s="60"/>
      <c r="NP226" s="60"/>
      <c r="NQ226" s="60"/>
      <c r="NR226" s="60"/>
      <c r="NS226" s="60"/>
      <c r="NT226" s="60"/>
      <c r="NU226" s="60"/>
      <c r="NV226" s="60"/>
      <c r="NW226" s="60"/>
      <c r="NX226" s="60"/>
      <c r="NY226" s="60"/>
      <c r="NZ226" s="60"/>
      <c r="OA226" s="60"/>
      <c r="OB226" s="60"/>
      <c r="OC226" s="60"/>
      <c r="OD226" s="60"/>
      <c r="OE226" s="60"/>
      <c r="OF226" s="60"/>
      <c r="OG226" s="60"/>
      <c r="OH226" s="60"/>
      <c r="OI226" s="60"/>
      <c r="OJ226" s="60"/>
      <c r="OK226" s="60"/>
      <c r="OL226" s="60"/>
      <c r="OM226" s="60"/>
      <c r="ON226" s="60"/>
      <c r="OO226" s="60"/>
      <c r="OP226" s="60"/>
      <c r="OQ226" s="60"/>
      <c r="OR226" s="60"/>
      <c r="OS226" s="60"/>
      <c r="OT226" s="60"/>
      <c r="OU226" s="60"/>
      <c r="OV226" s="60"/>
      <c r="OW226" s="60"/>
      <c r="OX226" s="60"/>
      <c r="OY226" s="60"/>
      <c r="OZ226" s="60"/>
      <c r="PA226" s="60"/>
      <c r="PB226" s="60"/>
      <c r="PC226" s="60"/>
      <c r="PD226" s="60"/>
      <c r="PE226" s="60"/>
      <c r="PF226" s="60"/>
      <c r="PG226" s="60"/>
      <c r="PH226" s="60"/>
      <c r="PI226" s="60"/>
      <c r="PJ226" s="60"/>
      <c r="PK226" s="60"/>
      <c r="PL226" s="60"/>
      <c r="PM226" s="60"/>
      <c r="PN226" s="60"/>
      <c r="PO226" s="60"/>
      <c r="PP226" s="60"/>
      <c r="PQ226" s="60"/>
      <c r="PR226" s="60"/>
      <c r="PS226" s="60"/>
      <c r="PT226" s="60"/>
      <c r="PU226" s="60"/>
      <c r="PV226" s="60"/>
      <c r="PW226" s="60"/>
      <c r="PX226" s="60"/>
      <c r="PY226" s="60"/>
      <c r="PZ226" s="60"/>
      <c r="QA226" s="60"/>
      <c r="QB226" s="60"/>
      <c r="QC226" s="60"/>
      <c r="QD226" s="60"/>
      <c r="QE226" s="60"/>
      <c r="QF226" s="60"/>
      <c r="QG226" s="60"/>
      <c r="QH226" s="60"/>
      <c r="QI226" s="60"/>
      <c r="QJ226" s="60"/>
      <c r="QK226" s="60"/>
      <c r="QL226" s="60"/>
      <c r="QM226" s="60"/>
      <c r="QN226" s="60"/>
      <c r="QO226" s="60"/>
      <c r="QP226" s="60"/>
      <c r="QQ226" s="60"/>
      <c r="QR226" s="60"/>
      <c r="QS226" s="60"/>
      <c r="QT226" s="60"/>
      <c r="QU226" s="60"/>
      <c r="QV226" s="60"/>
      <c r="QW226" s="60"/>
      <c r="QX226" s="60"/>
      <c r="QY226" s="60"/>
      <c r="QZ226" s="60"/>
      <c r="RA226" s="60"/>
      <c r="RB226" s="60"/>
      <c r="RC226" s="60"/>
      <c r="RD226" s="60"/>
      <c r="RE226" s="60"/>
      <c r="RF226" s="60"/>
      <c r="RG226" s="60"/>
      <c r="RH226" s="60"/>
      <c r="RI226" s="60"/>
      <c r="RJ226" s="60"/>
      <c r="RK226" s="60"/>
      <c r="RL226" s="60"/>
      <c r="RM226" s="60"/>
      <c r="RN226" s="60"/>
      <c r="RO226" s="60"/>
      <c r="RP226" s="60"/>
      <c r="RQ226" s="60"/>
      <c r="RR226" s="60"/>
      <c r="RS226" s="60"/>
      <c r="RT226" s="60"/>
      <c r="RU226" s="60"/>
      <c r="RV226" s="60"/>
      <c r="RW226" s="60"/>
      <c r="RX226" s="60"/>
      <c r="RY226" s="60"/>
      <c r="RZ226" s="60"/>
      <c r="SA226" s="60"/>
      <c r="SB226" s="60"/>
      <c r="SC226" s="60"/>
      <c r="SD226" s="60"/>
      <c r="SE226" s="60"/>
      <c r="SF226" s="60"/>
      <c r="SG226" s="60"/>
      <c r="SH226" s="60"/>
      <c r="SI226" s="60"/>
      <c r="SJ226" s="60"/>
      <c r="SK226" s="60"/>
      <c r="SL226" s="60"/>
      <c r="SM226" s="60"/>
      <c r="SN226" s="60"/>
      <c r="SO226" s="60"/>
      <c r="SP226" s="60"/>
      <c r="SQ226" s="60"/>
      <c r="SR226" s="60"/>
      <c r="SS226" s="60"/>
      <c r="ST226" s="60"/>
      <c r="SU226" s="60"/>
      <c r="SV226" s="60"/>
      <c r="SW226" s="60"/>
      <c r="SX226" s="60"/>
      <c r="SY226" s="60"/>
      <c r="SZ226" s="60"/>
      <c r="TA226" s="60"/>
      <c r="TB226" s="60"/>
      <c r="TC226" s="60"/>
      <c r="TD226" s="60"/>
      <c r="TE226" s="60"/>
      <c r="TF226" s="60"/>
      <c r="TG226" s="60"/>
      <c r="TH226" s="60"/>
      <c r="TI226" s="60"/>
      <c r="TJ226" s="60"/>
      <c r="TK226" s="60"/>
      <c r="TL226" s="60"/>
      <c r="TM226" s="60"/>
      <c r="TN226" s="60"/>
      <c r="TO226" s="60"/>
      <c r="TP226" s="60"/>
      <c r="TQ226" s="60"/>
      <c r="TR226" s="60"/>
      <c r="TS226" s="60"/>
      <c r="TT226" s="60"/>
      <c r="TU226" s="60"/>
      <c r="TV226" s="60"/>
      <c r="TW226" s="60"/>
      <c r="TX226" s="60"/>
      <c r="TY226" s="60"/>
      <c r="TZ226" s="60"/>
      <c r="UA226" s="60"/>
      <c r="UB226" s="60"/>
      <c r="UC226" s="60"/>
      <c r="UD226" s="60"/>
      <c r="UE226" s="60"/>
      <c r="UF226" s="60"/>
      <c r="UG226" s="60"/>
      <c r="UH226" s="60"/>
      <c r="UI226" s="60"/>
      <c r="UJ226" s="60"/>
      <c r="UK226" s="60"/>
      <c r="UL226" s="60"/>
      <c r="UM226" s="60"/>
      <c r="UN226" s="60"/>
      <c r="UO226" s="60"/>
      <c r="UP226" s="60"/>
      <c r="UQ226" s="60"/>
      <c r="UR226" s="60"/>
      <c r="US226" s="60"/>
      <c r="UT226" s="60"/>
      <c r="UU226" s="60"/>
      <c r="UV226" s="60"/>
      <c r="UW226" s="60"/>
      <c r="UX226" s="60"/>
      <c r="UY226" s="60"/>
      <c r="UZ226" s="60"/>
      <c r="VA226" s="60"/>
      <c r="VB226" s="60"/>
      <c r="VC226" s="60"/>
      <c r="VD226" s="60"/>
      <c r="VE226" s="60"/>
      <c r="VF226" s="60"/>
      <c r="VG226" s="60"/>
      <c r="VH226" s="60"/>
      <c r="VI226" s="60"/>
      <c r="VJ226" s="60"/>
      <c r="VK226" s="60"/>
      <c r="VL226" s="60"/>
      <c r="VM226" s="60"/>
      <c r="VN226" s="60"/>
      <c r="VO226" s="60"/>
      <c r="VP226" s="60"/>
      <c r="VQ226" s="60"/>
      <c r="VR226" s="60"/>
      <c r="VS226" s="60"/>
      <c r="VT226" s="60"/>
      <c r="VU226" s="60"/>
      <c r="VV226" s="60"/>
      <c r="VW226" s="60"/>
      <c r="VX226" s="60"/>
      <c r="VY226" s="60"/>
      <c r="VZ226" s="60"/>
      <c r="WA226" s="60"/>
      <c r="WB226" s="60"/>
      <c r="WC226" s="60"/>
      <c r="WD226" s="60"/>
      <c r="WE226" s="60"/>
      <c r="WF226" s="60"/>
      <c r="WG226" s="60"/>
      <c r="WH226" s="60"/>
      <c r="WI226" s="60"/>
      <c r="WJ226" s="60"/>
      <c r="WK226" s="60"/>
      <c r="WL226" s="60"/>
      <c r="WM226" s="60"/>
      <c r="WN226" s="60"/>
      <c r="WO226" s="60"/>
      <c r="WP226" s="60"/>
      <c r="WQ226" s="60"/>
      <c r="WR226" s="60"/>
      <c r="WS226" s="60"/>
      <c r="WT226" s="60"/>
      <c r="WU226" s="60"/>
      <c r="WV226" s="60"/>
      <c r="WW226" s="60"/>
      <c r="WX226" s="60"/>
      <c r="WY226" s="60"/>
      <c r="WZ226" s="60"/>
      <c r="XA226" s="60"/>
      <c r="XB226" s="60"/>
      <c r="XC226" s="60"/>
      <c r="XD226" s="60"/>
      <c r="XE226" s="60"/>
      <c r="XF226" s="60"/>
      <c r="XG226" s="60"/>
      <c r="XH226" s="60"/>
      <c r="XI226" s="60"/>
      <c r="XJ226" s="60"/>
      <c r="XK226" s="60"/>
      <c r="XL226" s="60"/>
      <c r="XM226" s="60"/>
      <c r="XN226" s="60"/>
      <c r="XO226" s="60"/>
      <c r="XP226" s="60"/>
      <c r="XQ226" s="60"/>
      <c r="XR226" s="60"/>
      <c r="XS226" s="60"/>
      <c r="XT226" s="60"/>
      <c r="XU226" s="60"/>
      <c r="XV226" s="60"/>
      <c r="XW226" s="60"/>
      <c r="XX226" s="60"/>
      <c r="XY226" s="60"/>
      <c r="XZ226" s="60"/>
      <c r="YA226" s="60"/>
      <c r="YB226" s="60"/>
      <c r="YC226" s="60"/>
      <c r="YD226" s="60"/>
      <c r="YE226" s="60"/>
      <c r="YF226" s="60"/>
      <c r="YG226" s="60"/>
      <c r="YH226" s="60"/>
      <c r="YI226" s="60"/>
      <c r="YJ226" s="60"/>
      <c r="YK226" s="60"/>
      <c r="YL226" s="60"/>
      <c r="YM226" s="60"/>
      <c r="YN226" s="60"/>
      <c r="YO226" s="60"/>
      <c r="YP226" s="60"/>
      <c r="YQ226" s="60"/>
      <c r="YR226" s="60"/>
      <c r="YS226" s="60"/>
      <c r="YT226" s="60"/>
      <c r="YU226" s="60"/>
      <c r="YV226" s="60"/>
      <c r="YW226" s="60"/>
      <c r="YX226" s="60"/>
      <c r="YY226" s="60"/>
      <c r="YZ226" s="60"/>
      <c r="ZA226" s="60"/>
      <c r="ZB226" s="60"/>
      <c r="ZC226" s="60"/>
      <c r="ZD226" s="60"/>
      <c r="ZE226" s="60"/>
      <c r="ZF226" s="60"/>
      <c r="ZG226" s="60"/>
      <c r="ZH226" s="60"/>
      <c r="ZI226" s="60"/>
      <c r="ZJ226" s="60"/>
      <c r="ZK226" s="60"/>
      <c r="ZL226" s="60"/>
      <c r="ZM226" s="60"/>
      <c r="ZN226" s="60"/>
      <c r="ZO226" s="60"/>
      <c r="ZP226" s="60"/>
      <c r="ZQ226" s="60"/>
      <c r="ZR226" s="60"/>
      <c r="ZS226" s="60"/>
      <c r="ZT226" s="60"/>
      <c r="ZU226" s="60"/>
      <c r="ZV226" s="60"/>
      <c r="ZW226" s="60"/>
      <c r="ZX226" s="60"/>
      <c r="ZY226" s="60"/>
      <c r="ZZ226" s="60"/>
      <c r="AAA226" s="60"/>
      <c r="AAB226" s="60"/>
      <c r="AAC226" s="60"/>
      <c r="AAD226" s="60"/>
      <c r="AAE226" s="60"/>
      <c r="AAF226" s="60"/>
      <c r="AAG226" s="60"/>
      <c r="AAH226" s="60"/>
      <c r="AAI226" s="60"/>
      <c r="AAJ226" s="60"/>
      <c r="AAK226" s="60"/>
      <c r="AAL226" s="60"/>
      <c r="AAM226" s="60"/>
      <c r="AAN226" s="60"/>
      <c r="AAO226" s="60"/>
      <c r="AAP226" s="60"/>
      <c r="AAQ226" s="60"/>
      <c r="AAR226" s="60"/>
      <c r="AAS226" s="60"/>
      <c r="AAT226" s="60"/>
      <c r="AAU226" s="60"/>
      <c r="AAV226" s="60"/>
      <c r="AAW226" s="60"/>
      <c r="AAX226" s="60"/>
      <c r="AAY226" s="60"/>
      <c r="AAZ226" s="60"/>
      <c r="ABA226" s="60"/>
      <c r="ABB226" s="60"/>
      <c r="ABC226" s="60"/>
      <c r="ABD226" s="60"/>
      <c r="ABE226" s="60"/>
      <c r="ABF226" s="60"/>
      <c r="ABG226" s="60"/>
      <c r="ABH226" s="60"/>
      <c r="ABI226" s="60"/>
      <c r="ABJ226" s="60"/>
      <c r="ABK226" s="60"/>
      <c r="ABL226" s="60"/>
      <c r="ABM226" s="60"/>
      <c r="ABN226" s="60"/>
      <c r="ABO226" s="60"/>
      <c r="ABP226" s="60"/>
      <c r="ABQ226" s="60"/>
      <c r="ABR226" s="60"/>
      <c r="ABS226" s="60"/>
      <c r="ABT226" s="60"/>
      <c r="ABU226" s="60"/>
      <c r="ABV226" s="60"/>
      <c r="ABW226" s="60"/>
      <c r="ABX226" s="60"/>
      <c r="ABY226" s="60"/>
      <c r="ABZ226" s="60"/>
      <c r="ACA226" s="60"/>
      <c r="ACB226" s="60"/>
      <c r="ACC226" s="60"/>
      <c r="ACD226" s="60"/>
      <c r="ACE226" s="60"/>
      <c r="ACF226" s="60"/>
      <c r="ACG226" s="60"/>
      <c r="ACH226" s="60"/>
      <c r="ACI226" s="60"/>
      <c r="ACJ226" s="60"/>
      <c r="ACK226" s="60"/>
      <c r="ACL226" s="60"/>
      <c r="ACM226" s="60"/>
      <c r="ACN226" s="60"/>
      <c r="ACO226" s="60"/>
      <c r="ACP226" s="60"/>
      <c r="ACQ226" s="60"/>
      <c r="ACR226" s="60"/>
      <c r="ACS226" s="60"/>
      <c r="ACT226" s="60"/>
      <c r="ACU226" s="60"/>
      <c r="ACV226" s="60"/>
      <c r="ACW226" s="60"/>
      <c r="ACX226" s="60"/>
      <c r="ACY226" s="60"/>
      <c r="ACZ226" s="60"/>
      <c r="ADA226" s="60"/>
      <c r="ADB226" s="60"/>
      <c r="ADC226" s="60"/>
      <c r="ADD226" s="60"/>
      <c r="ADE226" s="60"/>
      <c r="ADF226" s="60"/>
      <c r="ADG226" s="60"/>
      <c r="ADH226" s="60"/>
      <c r="ADI226" s="60"/>
      <c r="ADJ226" s="60"/>
      <c r="ADK226" s="60"/>
      <c r="ADL226" s="60"/>
      <c r="ADM226" s="60"/>
      <c r="ADN226" s="60"/>
      <c r="ADO226" s="60"/>
      <c r="ADP226" s="60"/>
      <c r="ADQ226" s="60"/>
      <c r="ADR226" s="60"/>
      <c r="ADS226" s="60"/>
      <c r="ADT226" s="60"/>
      <c r="ADU226" s="60"/>
      <c r="ADV226" s="60"/>
      <c r="ADW226" s="60"/>
      <c r="ADX226" s="60"/>
      <c r="ADY226" s="60"/>
      <c r="ADZ226" s="60"/>
      <c r="AEA226" s="60"/>
      <c r="AEB226" s="60"/>
      <c r="AEC226" s="60"/>
      <c r="AED226" s="60"/>
      <c r="AEE226" s="60"/>
      <c r="AEF226" s="60"/>
      <c r="AEG226" s="60"/>
      <c r="AEH226" s="60"/>
      <c r="AEI226" s="60"/>
      <c r="AEJ226" s="60"/>
      <c r="AEK226" s="60"/>
      <c r="AEL226" s="60"/>
      <c r="AEM226" s="60"/>
      <c r="AEN226" s="60"/>
      <c r="AEO226" s="60"/>
      <c r="AEP226" s="60"/>
      <c r="AEQ226" s="60"/>
      <c r="AER226" s="60"/>
      <c r="AES226" s="60"/>
      <c r="AET226" s="60"/>
      <c r="AEU226" s="60"/>
      <c r="AEV226" s="60"/>
      <c r="AEW226" s="60"/>
      <c r="AEX226" s="60"/>
      <c r="AEY226" s="60"/>
      <c r="AEZ226" s="60"/>
      <c r="AFA226" s="60"/>
      <c r="AFB226" s="60"/>
      <c r="AFC226" s="60"/>
      <c r="AFD226" s="60"/>
      <c r="AFE226" s="60"/>
      <c r="AFF226" s="60"/>
      <c r="AFG226" s="60"/>
      <c r="AFH226" s="60"/>
      <c r="AFI226" s="60"/>
      <c r="AFJ226" s="60"/>
      <c r="AFK226" s="60"/>
      <c r="AFL226" s="60"/>
      <c r="AFM226" s="60"/>
      <c r="AFN226" s="60"/>
      <c r="AFO226" s="60"/>
      <c r="AFP226" s="60"/>
      <c r="AFQ226" s="60"/>
      <c r="AFR226" s="60"/>
      <c r="AFS226" s="60"/>
      <c r="AFT226" s="60"/>
      <c r="AFU226" s="60"/>
      <c r="AFV226" s="60"/>
      <c r="AFW226" s="60"/>
      <c r="AFX226" s="60"/>
      <c r="AFY226" s="60"/>
      <c r="AFZ226" s="60"/>
      <c r="AGA226" s="60"/>
      <c r="AGB226" s="60"/>
      <c r="AGC226" s="60"/>
      <c r="AGD226" s="60"/>
      <c r="AGE226" s="60"/>
      <c r="AGF226" s="60"/>
      <c r="AGG226" s="60"/>
      <c r="AGH226" s="60"/>
      <c r="AGI226" s="60"/>
      <c r="AGJ226" s="60"/>
      <c r="AGK226" s="60"/>
      <c r="AGL226" s="60"/>
      <c r="AGM226" s="60"/>
      <c r="AGN226" s="60"/>
      <c r="AGO226" s="60"/>
      <c r="AGP226" s="60"/>
      <c r="AGQ226" s="60"/>
      <c r="AGR226" s="60"/>
      <c r="AGS226" s="60"/>
      <c r="AGT226" s="60"/>
      <c r="AGU226" s="60"/>
      <c r="AGV226" s="60"/>
      <c r="AGW226" s="60"/>
      <c r="AGX226" s="60"/>
      <c r="AGY226" s="60"/>
      <c r="AGZ226" s="60"/>
      <c r="AHA226" s="60"/>
      <c r="AHB226" s="60"/>
      <c r="AHC226" s="60"/>
      <c r="AHD226" s="60"/>
      <c r="AHE226" s="60"/>
      <c r="AHF226" s="60"/>
      <c r="AHG226" s="60"/>
      <c r="AHH226" s="60"/>
      <c r="AHI226" s="60"/>
      <c r="AHJ226" s="60"/>
      <c r="AHK226" s="60"/>
      <c r="AHL226" s="60"/>
      <c r="AHM226" s="60"/>
      <c r="AHN226" s="60"/>
      <c r="AHO226" s="60"/>
      <c r="AHP226" s="60"/>
      <c r="AHQ226" s="60"/>
      <c r="AHR226" s="60"/>
      <c r="AHS226" s="60"/>
      <c r="AHT226" s="60"/>
      <c r="AHU226" s="60"/>
      <c r="AHV226" s="60"/>
      <c r="AHW226" s="60"/>
      <c r="AHX226" s="60"/>
      <c r="AHY226" s="60"/>
      <c r="AHZ226" s="60"/>
      <c r="AIA226" s="60"/>
      <c r="AIB226" s="60"/>
      <c r="AIC226" s="60"/>
      <c r="AID226" s="60"/>
      <c r="AIE226" s="60"/>
      <c r="AIF226" s="60"/>
      <c r="AIG226" s="60"/>
      <c r="AIH226" s="60"/>
      <c r="AII226" s="60"/>
      <c r="AIJ226" s="60"/>
      <c r="AIK226" s="60"/>
      <c r="AIL226" s="60"/>
      <c r="AIM226" s="60"/>
      <c r="AIN226" s="60"/>
      <c r="AIO226" s="60"/>
      <c r="AIP226" s="60"/>
      <c r="AIQ226" s="60"/>
      <c r="AIR226" s="60"/>
      <c r="AIS226" s="60"/>
      <c r="AIT226" s="60"/>
      <c r="AIU226" s="60"/>
      <c r="AIV226" s="60"/>
      <c r="AIW226" s="60"/>
      <c r="AIX226" s="60"/>
      <c r="AIY226" s="60"/>
      <c r="AIZ226" s="60"/>
      <c r="AJA226" s="60"/>
      <c r="AJB226" s="60"/>
      <c r="AJC226" s="60"/>
      <c r="AJD226" s="60"/>
      <c r="AJE226" s="60"/>
      <c r="AJF226" s="60"/>
      <c r="AJG226" s="60"/>
      <c r="AJH226" s="60"/>
      <c r="AJI226" s="60"/>
      <c r="AJJ226" s="60"/>
      <c r="AJK226" s="60"/>
      <c r="AJL226" s="60"/>
      <c r="AJM226" s="60"/>
      <c r="AJN226" s="60"/>
      <c r="AJO226" s="60"/>
      <c r="AJP226" s="60"/>
      <c r="AJQ226" s="60"/>
      <c r="AJR226" s="60"/>
      <c r="AJS226" s="60"/>
      <c r="AJT226" s="60"/>
      <c r="AJU226" s="60"/>
      <c r="AJV226" s="60"/>
      <c r="AJW226" s="60"/>
      <c r="AJX226" s="60"/>
      <c r="AJY226" s="60"/>
      <c r="AJZ226" s="60"/>
      <c r="AKA226" s="60"/>
      <c r="AKB226" s="60"/>
      <c r="AKC226" s="60"/>
      <c r="AKD226" s="60"/>
      <c r="AKE226" s="60"/>
      <c r="AKF226" s="60"/>
      <c r="AKG226" s="60"/>
      <c r="AKH226" s="60"/>
      <c r="AKI226" s="60"/>
      <c r="AKJ226" s="60"/>
      <c r="AKK226" s="60"/>
      <c r="AKL226" s="60"/>
      <c r="AKM226" s="60"/>
      <c r="AKN226" s="60"/>
      <c r="AKO226" s="60"/>
      <c r="AKP226" s="60"/>
      <c r="AKQ226" s="60"/>
      <c r="AKR226" s="60"/>
      <c r="AKS226" s="60"/>
      <c r="AKT226" s="60"/>
      <c r="AKU226" s="60"/>
      <c r="AKV226" s="60"/>
      <c r="AKW226" s="60"/>
      <c r="AKX226" s="60"/>
      <c r="AKY226" s="60"/>
      <c r="AKZ226" s="60"/>
      <c r="ALA226" s="60"/>
      <c r="ALB226" s="60"/>
      <c r="ALC226" s="60"/>
      <c r="ALD226" s="60"/>
      <c r="ALE226" s="60"/>
      <c r="ALF226" s="60"/>
      <c r="ALG226" s="60"/>
      <c r="ALH226" s="60"/>
      <c r="ALI226" s="60"/>
      <c r="ALJ226" s="60"/>
      <c r="ALK226" s="60"/>
      <c r="ALL226" s="60"/>
      <c r="ALM226" s="60"/>
      <c r="ALN226" s="60"/>
      <c r="ALO226" s="60"/>
      <c r="ALP226" s="60"/>
      <c r="ALQ226" s="60"/>
      <c r="ALR226" s="60"/>
      <c r="ALS226" s="60"/>
      <c r="ALT226" s="60"/>
      <c r="ALU226" s="60"/>
      <c r="ALV226" s="60"/>
      <c r="ALW226" s="60"/>
      <c r="ALX226" s="60"/>
      <c r="ALY226" s="60"/>
      <c r="ALZ226" s="60"/>
      <c r="AMA226" s="60"/>
      <c r="AMB226" s="60"/>
      <c r="AMC226" s="60"/>
      <c r="AMD226" s="60"/>
      <c r="AME226" s="60"/>
      <c r="AMF226" s="60"/>
      <c r="AMG226" s="60"/>
      <c r="AMH226" s="60"/>
      <c r="AMI226" s="60"/>
      <c r="AMJ226" s="60"/>
      <c r="AMK226" s="60"/>
      <c r="AML226" s="60"/>
      <c r="AMM226" s="60"/>
      <c r="AMN226" s="60"/>
      <c r="AMO226" s="60"/>
      <c r="AMP226" s="60"/>
      <c r="AMQ226" s="60"/>
      <c r="AMR226" s="60"/>
      <c r="AMS226" s="60"/>
      <c r="AMT226" s="60"/>
      <c r="AMU226" s="60"/>
      <c r="AMV226" s="60"/>
      <c r="AMW226" s="60"/>
      <c r="AMX226" s="60"/>
      <c r="AMY226" s="60"/>
      <c r="AMZ226" s="60"/>
      <c r="ANA226" s="60"/>
      <c r="ANB226" s="60"/>
      <c r="ANC226" s="60"/>
      <c r="AND226" s="60"/>
      <c r="ANE226" s="60"/>
      <c r="ANF226" s="60"/>
      <c r="ANG226" s="60"/>
      <c r="ANH226" s="60"/>
      <c r="ANI226" s="60"/>
      <c r="ANJ226" s="60"/>
      <c r="ANK226" s="60"/>
      <c r="ANL226" s="60"/>
      <c r="ANM226" s="60"/>
      <c r="ANN226" s="60"/>
      <c r="ANO226" s="60"/>
      <c r="ANP226" s="60"/>
      <c r="ANQ226" s="60"/>
      <c r="ANR226" s="60"/>
      <c r="ANS226" s="60"/>
      <c r="ANT226" s="60"/>
      <c r="ANU226" s="60"/>
      <c r="ANV226" s="60"/>
      <c r="ANW226" s="60"/>
      <c r="ANX226" s="60"/>
      <c r="ANY226" s="60"/>
      <c r="ANZ226" s="60"/>
      <c r="AOA226" s="60"/>
      <c r="AOB226" s="60"/>
      <c r="AOC226" s="60"/>
      <c r="AOD226" s="60"/>
      <c r="AOE226" s="60"/>
      <c r="AOF226" s="60"/>
      <c r="AOG226" s="60"/>
      <c r="AOH226" s="60"/>
      <c r="AOI226" s="60"/>
      <c r="AOJ226" s="60"/>
      <c r="AOK226" s="60"/>
      <c r="AOL226" s="60"/>
      <c r="AOM226" s="60"/>
      <c r="AON226" s="60"/>
      <c r="AOO226" s="60"/>
      <c r="AOP226" s="60"/>
      <c r="AOQ226" s="60"/>
      <c r="AOR226" s="60"/>
      <c r="AOS226" s="60"/>
      <c r="AOT226" s="60"/>
      <c r="AOU226" s="60"/>
      <c r="AOV226" s="60"/>
      <c r="AOW226" s="60"/>
      <c r="AOX226" s="60"/>
      <c r="AOY226" s="60"/>
      <c r="AOZ226" s="60"/>
      <c r="APA226" s="60"/>
      <c r="APB226" s="60"/>
      <c r="APC226" s="60"/>
      <c r="APD226" s="60"/>
      <c r="APE226" s="60"/>
      <c r="APF226" s="60"/>
      <c r="APG226" s="60"/>
      <c r="APH226" s="60"/>
      <c r="API226" s="60"/>
      <c r="APJ226" s="60"/>
      <c r="APK226" s="60"/>
      <c r="APL226" s="60"/>
      <c r="APM226" s="60"/>
      <c r="APN226" s="60"/>
      <c r="APO226" s="60"/>
      <c r="APP226" s="60"/>
      <c r="APQ226" s="60"/>
      <c r="APR226" s="60"/>
      <c r="APS226" s="60"/>
      <c r="APT226" s="60"/>
      <c r="APU226" s="60"/>
      <c r="APV226" s="60"/>
      <c r="APW226" s="60"/>
      <c r="APX226" s="60"/>
      <c r="APY226" s="60"/>
      <c r="APZ226" s="60"/>
      <c r="AQA226" s="60"/>
      <c r="AQB226" s="60"/>
      <c r="AQC226" s="60"/>
      <c r="AQD226" s="60"/>
      <c r="AQE226" s="60"/>
      <c r="AQF226" s="60"/>
      <c r="AQG226" s="60"/>
      <c r="AQH226" s="60"/>
      <c r="AQI226" s="60"/>
      <c r="AQJ226" s="60"/>
      <c r="AQK226" s="60"/>
      <c r="AQL226" s="60"/>
      <c r="AQM226" s="60"/>
      <c r="AQN226" s="60"/>
      <c r="AQO226" s="60"/>
      <c r="AQP226" s="60"/>
      <c r="AQQ226" s="60"/>
      <c r="AQR226" s="60"/>
      <c r="AQS226" s="60"/>
      <c r="AQT226" s="60"/>
      <c r="AQU226" s="60"/>
      <c r="AQV226" s="60"/>
      <c r="AQW226" s="60"/>
      <c r="AQX226" s="60"/>
      <c r="AQY226" s="60"/>
      <c r="AQZ226" s="60"/>
      <c r="ARA226" s="60"/>
      <c r="ARB226" s="60"/>
      <c r="ARC226" s="60"/>
      <c r="ARD226" s="60"/>
      <c r="ARE226" s="60"/>
      <c r="ARF226" s="60"/>
      <c r="ARG226" s="60"/>
      <c r="ARH226" s="60"/>
      <c r="ARI226" s="60"/>
      <c r="ARJ226" s="60"/>
      <c r="ARK226" s="60"/>
      <c r="ARL226" s="60"/>
      <c r="ARM226" s="60"/>
      <c r="ARN226" s="60"/>
      <c r="ARO226" s="60"/>
      <c r="ARP226" s="60"/>
      <c r="ARQ226" s="60"/>
      <c r="ARR226" s="60"/>
      <c r="ARS226" s="60"/>
      <c r="ART226" s="60"/>
      <c r="ARU226" s="60"/>
      <c r="ARV226" s="60"/>
      <c r="ARW226" s="60"/>
      <c r="ARX226" s="60"/>
      <c r="ARY226" s="60"/>
      <c r="ARZ226" s="60"/>
      <c r="ASA226" s="60"/>
      <c r="ASB226" s="60"/>
      <c r="ASC226" s="60"/>
      <c r="ASD226" s="60"/>
      <c r="ASE226" s="60"/>
      <c r="ASF226" s="60"/>
      <c r="ASG226" s="60"/>
      <c r="ASH226" s="60"/>
      <c r="ASI226" s="60"/>
      <c r="ASJ226" s="60"/>
      <c r="ASK226" s="60"/>
      <c r="ASL226" s="60"/>
      <c r="ASM226" s="60"/>
      <c r="ASN226" s="60"/>
      <c r="ASO226" s="60"/>
      <c r="ASP226" s="60"/>
      <c r="ASQ226" s="60"/>
      <c r="ASR226" s="60"/>
      <c r="ASS226" s="60"/>
      <c r="AST226" s="60"/>
      <c r="ASU226" s="60"/>
      <c r="ASV226" s="60"/>
      <c r="ASW226" s="60"/>
      <c r="ASX226" s="60"/>
      <c r="ASY226" s="60"/>
      <c r="ASZ226" s="60"/>
      <c r="ATA226" s="60"/>
      <c r="ATB226" s="60"/>
      <c r="ATC226" s="60"/>
      <c r="ATD226" s="60"/>
      <c r="ATE226" s="60"/>
      <c r="ATF226" s="60"/>
      <c r="ATG226" s="60"/>
      <c r="ATH226" s="60"/>
      <c r="ATI226" s="60"/>
      <c r="ATJ226" s="60"/>
      <c r="ATK226" s="60"/>
      <c r="ATL226" s="60"/>
      <c r="ATM226" s="60"/>
      <c r="ATN226" s="60"/>
      <c r="ATO226" s="60"/>
      <c r="ATP226" s="60"/>
      <c r="ATQ226" s="60"/>
      <c r="ATR226" s="60"/>
      <c r="ATS226" s="60"/>
      <c r="ATT226" s="60"/>
      <c r="ATU226" s="60"/>
      <c r="ATV226" s="60"/>
      <c r="ATW226" s="60"/>
      <c r="ATX226" s="60"/>
      <c r="ATY226" s="60"/>
      <c r="ATZ226" s="60"/>
      <c r="AUA226" s="60"/>
      <c r="AUB226" s="60"/>
      <c r="AUC226" s="60"/>
      <c r="AUD226" s="60"/>
      <c r="AUE226" s="60"/>
      <c r="AUF226" s="60"/>
      <c r="AUG226" s="60"/>
      <c r="AUH226" s="60"/>
      <c r="AUI226" s="60"/>
      <c r="AUJ226" s="60"/>
      <c r="AUK226" s="60"/>
      <c r="AUL226" s="60"/>
      <c r="AUM226" s="60"/>
      <c r="AUN226" s="60"/>
      <c r="AUO226" s="60"/>
      <c r="AUP226" s="60"/>
      <c r="AUQ226" s="60"/>
      <c r="AUR226" s="60"/>
      <c r="AUS226" s="60"/>
      <c r="AUT226" s="60"/>
      <c r="AUU226" s="60"/>
      <c r="AUV226" s="60"/>
      <c r="AUW226" s="60"/>
      <c r="AUX226" s="60"/>
      <c r="AUY226" s="60"/>
      <c r="AUZ226" s="60"/>
      <c r="AVA226" s="60"/>
      <c r="AVB226" s="60"/>
      <c r="AVC226" s="60"/>
      <c r="AVD226" s="60"/>
      <c r="AVE226" s="60"/>
      <c r="AVF226" s="60"/>
      <c r="AVG226" s="60"/>
      <c r="AVH226" s="60"/>
      <c r="AVI226" s="60"/>
      <c r="AVJ226" s="60"/>
      <c r="AVK226" s="60"/>
      <c r="AVL226" s="60"/>
      <c r="AVM226" s="60"/>
      <c r="AVN226" s="60"/>
      <c r="AVO226" s="60"/>
      <c r="AVP226" s="60"/>
      <c r="AVQ226" s="60"/>
      <c r="AVR226" s="60"/>
      <c r="AVS226" s="60"/>
      <c r="AVT226" s="60"/>
      <c r="AVU226" s="60"/>
      <c r="AVV226" s="60"/>
      <c r="AVW226" s="60"/>
      <c r="AVX226" s="60"/>
      <c r="AVY226" s="60"/>
      <c r="AVZ226" s="60"/>
      <c r="AWA226" s="60"/>
      <c r="AWB226" s="60"/>
      <c r="AWC226" s="60"/>
      <c r="AWD226" s="60"/>
      <c r="AWE226" s="60"/>
      <c r="AWF226" s="60"/>
      <c r="AWG226" s="60"/>
      <c r="AWH226" s="60"/>
      <c r="AWI226" s="60"/>
      <c r="AWJ226" s="60"/>
      <c r="AWK226" s="60"/>
      <c r="AWL226" s="60"/>
      <c r="AWM226" s="60"/>
      <c r="AWN226" s="60"/>
      <c r="AWO226" s="60"/>
      <c r="AWP226" s="60"/>
      <c r="AWQ226" s="60"/>
      <c r="AWR226" s="60"/>
      <c r="AWS226" s="60"/>
      <c r="AWT226" s="60"/>
      <c r="AWU226" s="60"/>
      <c r="AWV226" s="60"/>
      <c r="AWW226" s="60"/>
      <c r="AWX226" s="60"/>
      <c r="AWY226" s="60"/>
      <c r="AWZ226" s="60"/>
      <c r="AXA226" s="60"/>
      <c r="AXB226" s="60"/>
      <c r="AXC226" s="60"/>
      <c r="AXD226" s="60"/>
      <c r="AXE226" s="60"/>
      <c r="AXF226" s="60"/>
      <c r="AXG226" s="60"/>
      <c r="AXH226" s="60"/>
      <c r="AXI226" s="60"/>
      <c r="AXJ226" s="60"/>
      <c r="AXK226" s="60"/>
      <c r="AXL226" s="60"/>
      <c r="AXM226" s="60"/>
      <c r="AXN226" s="60"/>
      <c r="AXO226" s="60"/>
      <c r="AXP226" s="60"/>
      <c r="AXQ226" s="60"/>
      <c r="AXR226" s="60"/>
      <c r="AXS226" s="60"/>
      <c r="AXT226" s="60"/>
      <c r="AXU226" s="60"/>
      <c r="AXV226" s="60"/>
      <c r="AXW226" s="60"/>
      <c r="AXX226" s="60"/>
      <c r="AXY226" s="60"/>
      <c r="AXZ226" s="60"/>
      <c r="AYA226" s="60"/>
      <c r="AYB226" s="60"/>
      <c r="AYC226" s="60"/>
      <c r="AYD226" s="60"/>
      <c r="AYE226" s="60"/>
      <c r="AYF226" s="60"/>
      <c r="AYG226" s="60"/>
      <c r="AYH226" s="60"/>
      <c r="AYI226" s="60"/>
      <c r="AYJ226" s="60"/>
      <c r="AYK226" s="60"/>
      <c r="AYL226" s="60"/>
      <c r="AYM226" s="60"/>
      <c r="AYN226" s="60"/>
      <c r="AYO226" s="60"/>
      <c r="AYP226" s="60"/>
      <c r="AYQ226" s="60"/>
      <c r="AYR226" s="60"/>
      <c r="AYS226" s="60"/>
      <c r="AYT226" s="60"/>
      <c r="AYU226" s="60"/>
      <c r="AYV226" s="60"/>
      <c r="AYW226" s="60"/>
      <c r="AYX226" s="60"/>
      <c r="AYY226" s="60"/>
      <c r="AYZ226" s="60"/>
      <c r="AZA226" s="60"/>
      <c r="AZB226" s="60"/>
      <c r="AZC226" s="60"/>
      <c r="AZD226" s="60"/>
      <c r="AZE226" s="60"/>
      <c r="AZF226" s="60"/>
      <c r="AZG226" s="60"/>
      <c r="AZH226" s="60"/>
      <c r="AZI226" s="60"/>
      <c r="AZJ226" s="60"/>
      <c r="AZK226" s="60"/>
      <c r="AZL226" s="60"/>
      <c r="AZM226" s="60"/>
      <c r="AZN226" s="60"/>
      <c r="AZO226" s="60"/>
      <c r="AZP226" s="60"/>
      <c r="AZQ226" s="60"/>
      <c r="AZR226" s="60"/>
      <c r="AZS226" s="60"/>
      <c r="AZT226" s="60"/>
      <c r="AZU226" s="60"/>
      <c r="AZV226" s="60"/>
      <c r="AZW226" s="60"/>
      <c r="AZX226" s="60"/>
      <c r="AZY226" s="60"/>
      <c r="AZZ226" s="60"/>
      <c r="BAA226" s="60"/>
      <c r="BAB226" s="60"/>
      <c r="BAC226" s="60"/>
      <c r="BAD226" s="60"/>
      <c r="BAE226" s="60"/>
      <c r="BAF226" s="60"/>
      <c r="BAG226" s="60"/>
      <c r="BAH226" s="60"/>
      <c r="BAI226" s="60"/>
      <c r="BAJ226" s="60"/>
      <c r="BAK226" s="60"/>
      <c r="BAL226" s="60"/>
      <c r="BAM226" s="60"/>
      <c r="BAN226" s="60"/>
      <c r="BAO226" s="60"/>
      <c r="BAP226" s="60"/>
      <c r="BAQ226" s="60"/>
      <c r="BAR226" s="60"/>
      <c r="BAS226" s="60"/>
      <c r="BAT226" s="60"/>
      <c r="BAU226" s="60"/>
      <c r="BAV226" s="60"/>
      <c r="BAW226" s="60"/>
      <c r="BAX226" s="60"/>
      <c r="BAY226" s="60"/>
      <c r="BAZ226" s="60"/>
      <c r="BBA226" s="60"/>
      <c r="BBB226" s="60"/>
      <c r="BBC226" s="60"/>
      <c r="BBD226" s="60"/>
      <c r="BBE226" s="60"/>
      <c r="BBF226" s="60"/>
      <c r="BBG226" s="60"/>
      <c r="BBH226" s="60"/>
      <c r="BBI226" s="60"/>
      <c r="BBJ226" s="60"/>
      <c r="BBK226" s="60"/>
      <c r="BBL226" s="60"/>
      <c r="BBM226" s="60"/>
      <c r="BBN226" s="60"/>
      <c r="BBO226" s="60"/>
      <c r="BBP226" s="60"/>
      <c r="BBQ226" s="60"/>
      <c r="BBR226" s="60"/>
      <c r="BBS226" s="60"/>
      <c r="BBT226" s="60"/>
      <c r="BBU226" s="60"/>
      <c r="BBV226" s="60"/>
      <c r="BBW226" s="60"/>
      <c r="BBX226" s="60"/>
      <c r="BBY226" s="60"/>
      <c r="BBZ226" s="60"/>
      <c r="BCA226" s="60"/>
      <c r="BCB226" s="60"/>
      <c r="BCC226" s="60"/>
      <c r="BCD226" s="60"/>
      <c r="BCE226" s="60"/>
      <c r="BCF226" s="60"/>
      <c r="BCG226" s="60"/>
      <c r="BCH226" s="60"/>
      <c r="BCI226" s="60"/>
      <c r="BCJ226" s="60"/>
      <c r="BCK226" s="60"/>
      <c r="BCL226" s="60"/>
      <c r="BCM226" s="60"/>
      <c r="BCN226" s="60"/>
      <c r="BCO226" s="60"/>
      <c r="BCP226" s="60"/>
      <c r="BCQ226" s="60"/>
      <c r="BCR226" s="60"/>
      <c r="BCS226" s="60"/>
      <c r="BCT226" s="60"/>
      <c r="BCU226" s="60"/>
      <c r="BCV226" s="60"/>
      <c r="BCW226" s="60"/>
      <c r="BCX226" s="60"/>
      <c r="BCY226" s="60"/>
      <c r="BCZ226" s="60"/>
      <c r="BDA226" s="60"/>
      <c r="BDB226" s="60"/>
      <c r="BDC226" s="60"/>
      <c r="BDD226" s="60"/>
      <c r="BDE226" s="60"/>
      <c r="BDF226" s="60"/>
      <c r="BDG226" s="60"/>
      <c r="BDH226" s="60"/>
      <c r="BDI226" s="60"/>
      <c r="BDJ226" s="60"/>
      <c r="BDK226" s="60"/>
      <c r="BDL226" s="60"/>
      <c r="BDM226" s="60"/>
      <c r="BDN226" s="60"/>
      <c r="BDO226" s="60"/>
      <c r="BDP226" s="60"/>
      <c r="BDQ226" s="60"/>
      <c r="BDR226" s="60"/>
      <c r="BDS226" s="60"/>
      <c r="BDT226" s="60"/>
      <c r="BDU226" s="60"/>
      <c r="BDV226" s="60"/>
      <c r="BDW226" s="60"/>
      <c r="BDX226" s="60"/>
      <c r="BDY226" s="60"/>
      <c r="BDZ226" s="60"/>
      <c r="BEA226" s="60"/>
      <c r="BEB226" s="60"/>
      <c r="BEC226" s="60"/>
      <c r="BED226" s="60"/>
      <c r="BEE226" s="60"/>
      <c r="BEF226" s="60"/>
      <c r="BEG226" s="60"/>
      <c r="BEH226" s="60"/>
      <c r="BEI226" s="60"/>
      <c r="BEJ226" s="60"/>
      <c r="BEK226" s="60"/>
      <c r="BEL226" s="60"/>
      <c r="BEM226" s="60"/>
      <c r="BEN226" s="60"/>
      <c r="BEO226" s="60"/>
      <c r="BEP226" s="60"/>
      <c r="BEQ226" s="60"/>
      <c r="BER226" s="60"/>
      <c r="BES226" s="60"/>
      <c r="BET226" s="60"/>
      <c r="BEU226" s="60"/>
      <c r="BEV226" s="60"/>
      <c r="BEW226" s="60"/>
      <c r="BEX226" s="60"/>
      <c r="BEY226" s="60"/>
      <c r="BEZ226" s="60"/>
      <c r="BFA226" s="60"/>
      <c r="BFB226" s="60"/>
      <c r="BFC226" s="60"/>
      <c r="BFD226" s="60"/>
      <c r="BFE226" s="60"/>
      <c r="BFF226" s="60"/>
      <c r="BFG226" s="60"/>
      <c r="BFH226" s="60"/>
      <c r="BFI226" s="60"/>
      <c r="BFJ226" s="60"/>
      <c r="BFK226" s="60"/>
      <c r="BFL226" s="60"/>
      <c r="BFM226" s="60"/>
      <c r="BFN226" s="60"/>
      <c r="BFO226" s="60"/>
      <c r="BFP226" s="60"/>
      <c r="BFQ226" s="60"/>
      <c r="BFR226" s="60"/>
      <c r="BFS226" s="60"/>
      <c r="BFT226" s="60"/>
      <c r="BFU226" s="60"/>
      <c r="BFV226" s="60"/>
      <c r="BFW226" s="60"/>
      <c r="BFX226" s="60"/>
      <c r="BFY226" s="60"/>
      <c r="BFZ226" s="60"/>
      <c r="BGA226" s="60"/>
      <c r="BGB226" s="60"/>
      <c r="BGC226" s="60"/>
      <c r="BGD226" s="60"/>
      <c r="BGE226" s="60"/>
      <c r="BGF226" s="60"/>
      <c r="BGG226" s="60"/>
      <c r="BGH226" s="60"/>
      <c r="BGI226" s="60"/>
      <c r="BGJ226" s="60"/>
      <c r="BGK226" s="60"/>
      <c r="BGL226" s="60"/>
      <c r="BGM226" s="60"/>
      <c r="BGN226" s="60"/>
      <c r="BGO226" s="60"/>
      <c r="BGP226" s="60"/>
      <c r="BGQ226" s="60"/>
      <c r="BGR226" s="60"/>
      <c r="BGS226" s="60"/>
      <c r="BGT226" s="60"/>
      <c r="BGU226" s="60"/>
      <c r="BGV226" s="60"/>
      <c r="BGW226" s="60"/>
      <c r="BGX226" s="60"/>
      <c r="BGY226" s="60"/>
      <c r="BGZ226" s="60"/>
      <c r="BHA226" s="60"/>
      <c r="BHB226" s="60"/>
      <c r="BHC226" s="60"/>
      <c r="BHD226" s="60"/>
      <c r="BHE226" s="60"/>
      <c r="BHF226" s="60"/>
      <c r="BHG226" s="60"/>
      <c r="BHH226" s="60"/>
      <c r="BHI226" s="60"/>
      <c r="BHJ226" s="60"/>
      <c r="BHK226" s="60"/>
      <c r="BHL226" s="60"/>
      <c r="BHM226" s="60"/>
      <c r="BHN226" s="60"/>
      <c r="BHO226" s="60"/>
      <c r="BHP226" s="60"/>
      <c r="BHQ226" s="60"/>
      <c r="BHR226" s="60"/>
      <c r="BHS226" s="60"/>
      <c r="BHT226" s="60"/>
      <c r="BHU226" s="60"/>
      <c r="BHV226" s="60"/>
      <c r="BHW226" s="60"/>
      <c r="BHX226" s="60"/>
      <c r="BHY226" s="60"/>
      <c r="BHZ226" s="60"/>
      <c r="BIA226" s="60"/>
      <c r="BIB226" s="60"/>
      <c r="BIC226" s="60"/>
      <c r="BID226" s="60"/>
      <c r="BIE226" s="60"/>
      <c r="BIF226" s="60"/>
      <c r="BIG226" s="60"/>
      <c r="BIH226" s="60"/>
      <c r="BII226" s="60"/>
      <c r="BIJ226" s="60"/>
      <c r="BIK226" s="60"/>
      <c r="BIL226" s="60"/>
      <c r="BIM226" s="60"/>
      <c r="BIN226" s="60"/>
      <c r="BIO226" s="60"/>
      <c r="BIP226" s="60"/>
      <c r="BIQ226" s="60"/>
      <c r="BIR226" s="60"/>
      <c r="BIS226" s="60"/>
      <c r="BIT226" s="60"/>
      <c r="BIU226" s="60"/>
      <c r="BIV226" s="60"/>
      <c r="BIW226" s="60"/>
      <c r="BIX226" s="60"/>
      <c r="BIY226" s="60"/>
      <c r="BIZ226" s="60"/>
      <c r="BJA226" s="60"/>
      <c r="BJB226" s="60"/>
      <c r="BJC226" s="60"/>
      <c r="BJD226" s="60"/>
      <c r="BJE226" s="60"/>
      <c r="BJF226" s="60"/>
      <c r="BJG226" s="60"/>
      <c r="BJH226" s="60"/>
      <c r="BJI226" s="60"/>
      <c r="BJJ226" s="60"/>
      <c r="BJK226" s="60"/>
      <c r="BJL226" s="60"/>
      <c r="BJM226" s="60"/>
      <c r="BJN226" s="60"/>
      <c r="BJO226" s="60"/>
      <c r="BJP226" s="60"/>
      <c r="BJQ226" s="60"/>
      <c r="BJR226" s="60"/>
      <c r="BJS226" s="60"/>
      <c r="BJT226" s="60"/>
      <c r="BJU226" s="60"/>
      <c r="BJV226" s="60"/>
      <c r="BJW226" s="60"/>
      <c r="BJX226" s="60"/>
      <c r="BJY226" s="60"/>
      <c r="BJZ226" s="60"/>
      <c r="BKA226" s="60"/>
      <c r="BKB226" s="60"/>
      <c r="BKC226" s="60"/>
      <c r="BKD226" s="60"/>
      <c r="BKE226" s="60"/>
      <c r="BKF226" s="60"/>
      <c r="BKG226" s="60"/>
      <c r="BKH226" s="60"/>
      <c r="BKI226" s="60"/>
      <c r="BKJ226" s="60"/>
      <c r="BKK226" s="60"/>
      <c r="BKL226" s="60"/>
      <c r="BKM226" s="60"/>
      <c r="BKN226" s="60"/>
      <c r="BKO226" s="60"/>
      <c r="BKP226" s="60"/>
      <c r="BKQ226" s="60"/>
      <c r="BKR226" s="60"/>
      <c r="BKS226" s="60"/>
      <c r="BKT226" s="60"/>
      <c r="BKU226" s="60"/>
      <c r="BKV226" s="60"/>
      <c r="BKW226" s="60"/>
      <c r="BKX226" s="60"/>
      <c r="BKY226" s="60"/>
      <c r="BKZ226" s="60"/>
      <c r="BLA226" s="60"/>
      <c r="BLB226" s="60"/>
      <c r="BLC226" s="60"/>
      <c r="BLD226" s="60"/>
      <c r="BLE226" s="60"/>
      <c r="BLF226" s="60"/>
      <c r="BLG226" s="60"/>
      <c r="BLH226" s="60"/>
      <c r="BLI226" s="60"/>
      <c r="BLJ226" s="60"/>
      <c r="BLK226" s="60"/>
      <c r="BLL226" s="60"/>
      <c r="BLM226" s="60"/>
      <c r="BLN226" s="60"/>
      <c r="BLO226" s="60"/>
      <c r="BLP226" s="60"/>
      <c r="BLQ226" s="60"/>
      <c r="BLR226" s="60"/>
      <c r="BLS226" s="60"/>
      <c r="BLT226" s="60"/>
      <c r="BLU226" s="60"/>
      <c r="BLV226" s="60"/>
      <c r="BLW226" s="60"/>
      <c r="BLX226" s="60"/>
      <c r="BLY226" s="60"/>
      <c r="BLZ226" s="60"/>
      <c r="BMA226" s="60"/>
      <c r="BMB226" s="60"/>
      <c r="BMC226" s="60"/>
      <c r="BMD226" s="60"/>
      <c r="BME226" s="60"/>
      <c r="BMF226" s="60"/>
      <c r="BMG226" s="60"/>
      <c r="BMH226" s="60"/>
      <c r="BMI226" s="60"/>
      <c r="BMJ226" s="60"/>
      <c r="BMK226" s="60"/>
      <c r="BML226" s="60"/>
      <c r="BMM226" s="60"/>
      <c r="BMN226" s="60"/>
      <c r="BMO226" s="60"/>
      <c r="BMP226" s="60"/>
      <c r="BMQ226" s="60"/>
      <c r="BMR226" s="60"/>
      <c r="BMS226" s="60"/>
      <c r="BMT226" s="60"/>
      <c r="BMU226" s="60"/>
      <c r="BMV226" s="60"/>
      <c r="BMW226" s="60"/>
      <c r="BMX226" s="60"/>
      <c r="BMY226" s="60"/>
      <c r="BMZ226" s="60"/>
      <c r="BNA226" s="60"/>
      <c r="BNB226" s="60"/>
      <c r="BNC226" s="60"/>
      <c r="BND226" s="60"/>
      <c r="BNE226" s="60"/>
      <c r="BNF226" s="60"/>
      <c r="BNG226" s="60"/>
      <c r="BNH226" s="60"/>
      <c r="BNI226" s="60"/>
      <c r="BNJ226" s="60"/>
      <c r="BNK226" s="60"/>
      <c r="BNL226" s="60"/>
      <c r="BNM226" s="60"/>
      <c r="BNN226" s="60"/>
      <c r="BNO226" s="60"/>
      <c r="BNP226" s="60"/>
      <c r="BNQ226" s="60"/>
      <c r="BNR226" s="60"/>
      <c r="BNS226" s="60"/>
      <c r="BNT226" s="60"/>
      <c r="BNU226" s="60"/>
      <c r="BNV226" s="60"/>
      <c r="BNW226" s="60"/>
      <c r="BNX226" s="60"/>
      <c r="BNY226" s="60"/>
      <c r="BNZ226" s="60"/>
      <c r="BOA226" s="60"/>
      <c r="BOB226" s="60"/>
      <c r="BOC226" s="60"/>
      <c r="BOD226" s="60"/>
      <c r="BOE226" s="60"/>
      <c r="BOF226" s="60"/>
      <c r="BOG226" s="60"/>
      <c r="BOH226" s="60"/>
      <c r="BOI226" s="60"/>
      <c r="BOJ226" s="60"/>
      <c r="BOK226" s="60"/>
      <c r="BOL226" s="60"/>
      <c r="BOM226" s="60"/>
      <c r="BON226" s="60"/>
      <c r="BOO226" s="60"/>
      <c r="BOP226" s="60"/>
      <c r="BOQ226" s="60"/>
      <c r="BOR226" s="60"/>
      <c r="BOS226" s="60"/>
      <c r="BOT226" s="60"/>
      <c r="BOU226" s="60"/>
      <c r="BOV226" s="60"/>
      <c r="BOW226" s="60"/>
      <c r="BOX226" s="60"/>
      <c r="BOY226" s="60"/>
      <c r="BOZ226" s="60"/>
      <c r="BPA226" s="60"/>
      <c r="BPB226" s="60"/>
      <c r="BPC226" s="60"/>
      <c r="BPD226" s="60"/>
      <c r="BPE226" s="60"/>
      <c r="BPF226" s="60"/>
      <c r="BPG226" s="60"/>
      <c r="BPH226" s="60"/>
      <c r="BPI226" s="60"/>
      <c r="BPJ226" s="60"/>
      <c r="BPK226" s="60"/>
      <c r="BPL226" s="60"/>
      <c r="BPM226" s="60"/>
      <c r="BPN226" s="60"/>
      <c r="BPO226" s="60"/>
      <c r="BPP226" s="60"/>
      <c r="BPQ226" s="60"/>
      <c r="BPR226" s="60"/>
      <c r="BPS226" s="60"/>
      <c r="BPT226" s="60"/>
      <c r="BPU226" s="60"/>
      <c r="BPV226" s="60"/>
      <c r="BPW226" s="60"/>
      <c r="BPX226" s="60"/>
      <c r="BPY226" s="60"/>
      <c r="BPZ226" s="60"/>
      <c r="BQA226" s="60"/>
      <c r="BQB226" s="60"/>
      <c r="BQC226" s="60"/>
      <c r="BQD226" s="60"/>
      <c r="BQE226" s="60"/>
      <c r="BQF226" s="60"/>
      <c r="BQG226" s="60"/>
      <c r="BQH226" s="60"/>
      <c r="BQI226" s="60"/>
      <c r="BQJ226" s="60"/>
      <c r="BQK226" s="60"/>
      <c r="BQL226" s="60"/>
      <c r="BQM226" s="60"/>
      <c r="BQN226" s="60"/>
      <c r="BQO226" s="60"/>
      <c r="BQP226" s="60"/>
      <c r="BQQ226" s="60"/>
      <c r="BQR226" s="60"/>
      <c r="BQS226" s="60"/>
      <c r="BQT226" s="60"/>
      <c r="BQU226" s="60"/>
      <c r="BQV226" s="60"/>
      <c r="BQW226" s="60"/>
      <c r="BQX226" s="60"/>
      <c r="BQY226" s="60"/>
      <c r="BQZ226" s="60"/>
      <c r="BRA226" s="60"/>
      <c r="BRB226" s="60"/>
      <c r="BRC226" s="60"/>
      <c r="BRD226" s="60"/>
      <c r="BRE226" s="60"/>
      <c r="BRF226" s="60"/>
      <c r="BRG226" s="60"/>
      <c r="BRH226" s="60"/>
      <c r="BRI226" s="60"/>
      <c r="BRJ226" s="60"/>
      <c r="BRK226" s="60"/>
      <c r="BRL226" s="60"/>
      <c r="BRM226" s="60"/>
      <c r="BRN226" s="60"/>
      <c r="BRO226" s="60"/>
      <c r="BRP226" s="60"/>
      <c r="BRQ226" s="60"/>
      <c r="BRR226" s="60"/>
      <c r="BRS226" s="60"/>
      <c r="BRT226" s="60"/>
      <c r="BRU226" s="60"/>
      <c r="BRV226" s="60"/>
      <c r="BRW226" s="60"/>
      <c r="BRX226" s="60"/>
      <c r="BRY226" s="60"/>
      <c r="BRZ226" s="60"/>
      <c r="BSA226" s="60"/>
      <c r="BSB226" s="60"/>
      <c r="BSC226" s="60"/>
      <c r="BSD226" s="60"/>
      <c r="BSE226" s="60"/>
      <c r="BSF226" s="60"/>
      <c r="BSG226" s="60"/>
      <c r="BSH226" s="60"/>
      <c r="BSI226" s="60"/>
      <c r="BSJ226" s="60"/>
      <c r="BSK226" s="60"/>
      <c r="BSL226" s="60"/>
      <c r="BSM226" s="60"/>
      <c r="BSN226" s="60"/>
      <c r="BSO226" s="60"/>
      <c r="BSP226" s="60"/>
      <c r="BSQ226" s="60"/>
      <c r="BSR226" s="60"/>
      <c r="BSS226" s="60"/>
      <c r="BST226" s="60"/>
      <c r="BSU226" s="60"/>
      <c r="BSV226" s="60"/>
      <c r="BSW226" s="60"/>
      <c r="BSX226" s="60"/>
      <c r="BSY226" s="60"/>
      <c r="BSZ226" s="60"/>
      <c r="BTA226" s="60"/>
      <c r="BTB226" s="60"/>
      <c r="BTC226" s="60"/>
      <c r="BTD226" s="60"/>
      <c r="BTE226" s="60"/>
      <c r="BTF226" s="60"/>
      <c r="BTG226" s="60"/>
      <c r="BTH226" s="60"/>
      <c r="BTI226" s="60"/>
      <c r="BTJ226" s="60"/>
      <c r="BTK226" s="60"/>
      <c r="BTL226" s="60"/>
      <c r="BTM226" s="60"/>
      <c r="BTN226" s="60"/>
      <c r="BTO226" s="60"/>
      <c r="BTP226" s="60"/>
      <c r="BTQ226" s="60"/>
      <c r="BTR226" s="60"/>
      <c r="BTS226" s="60"/>
      <c r="BTT226" s="60"/>
      <c r="BTU226" s="60"/>
      <c r="BTV226" s="60"/>
      <c r="BTW226" s="60"/>
      <c r="BTX226" s="60"/>
      <c r="BTY226" s="60"/>
      <c r="BTZ226" s="60"/>
      <c r="BUA226" s="60"/>
      <c r="BUB226" s="60"/>
      <c r="BUC226" s="60"/>
      <c r="BUD226" s="60"/>
      <c r="BUE226" s="60"/>
      <c r="BUF226" s="60"/>
      <c r="BUG226" s="60"/>
      <c r="BUH226" s="60"/>
      <c r="BUI226" s="60"/>
      <c r="BUJ226" s="60"/>
      <c r="BUK226" s="60"/>
      <c r="BUL226" s="60"/>
      <c r="BUM226" s="60"/>
      <c r="BUN226" s="60"/>
      <c r="BUO226" s="60"/>
      <c r="BUP226" s="60"/>
      <c r="BUQ226" s="60"/>
      <c r="BUR226" s="60"/>
      <c r="BUS226" s="60"/>
      <c r="BUT226" s="60"/>
      <c r="BUU226" s="60"/>
      <c r="BUV226" s="60"/>
      <c r="BUW226" s="60"/>
      <c r="BUX226" s="60"/>
      <c r="BUY226" s="60"/>
      <c r="BUZ226" s="60"/>
      <c r="BVA226" s="60"/>
      <c r="BVB226" s="60"/>
      <c r="BVC226" s="60"/>
      <c r="BVD226" s="60"/>
      <c r="BVE226" s="60"/>
      <c r="BVF226" s="60"/>
      <c r="BVG226" s="60"/>
      <c r="BVH226" s="60"/>
      <c r="BVI226" s="60"/>
      <c r="BVJ226" s="60"/>
      <c r="BVK226" s="60"/>
      <c r="BVL226" s="60"/>
      <c r="BVM226" s="60"/>
      <c r="BVN226" s="60"/>
      <c r="BVO226" s="60"/>
      <c r="BVP226" s="60"/>
      <c r="BVQ226" s="60"/>
      <c r="BVR226" s="60"/>
      <c r="BVS226" s="60"/>
      <c r="BVT226" s="60"/>
      <c r="BVU226" s="60"/>
      <c r="BVV226" s="60"/>
      <c r="BVW226" s="60"/>
      <c r="BVX226" s="60"/>
      <c r="BVY226" s="60"/>
      <c r="BVZ226" s="60"/>
      <c r="BWA226" s="60"/>
      <c r="BWB226" s="60"/>
      <c r="BWC226" s="60"/>
      <c r="BWD226" s="60"/>
      <c r="BWE226" s="60"/>
      <c r="BWF226" s="60"/>
      <c r="BWG226" s="60"/>
      <c r="BWH226" s="60"/>
      <c r="BWI226" s="60"/>
      <c r="BWJ226" s="60"/>
      <c r="BWK226" s="60"/>
      <c r="BWL226" s="60"/>
      <c r="BWM226" s="60"/>
      <c r="BWN226" s="60"/>
      <c r="BWO226" s="60"/>
      <c r="BWP226" s="60"/>
      <c r="BWQ226" s="60"/>
      <c r="BWR226" s="60"/>
      <c r="BWS226" s="60"/>
      <c r="BWT226" s="60"/>
      <c r="BWU226" s="60"/>
      <c r="BWV226" s="60"/>
      <c r="BWW226" s="60"/>
      <c r="BWX226" s="60"/>
      <c r="BWY226" s="60"/>
      <c r="BWZ226" s="60"/>
      <c r="BXA226" s="60"/>
      <c r="BXB226" s="60"/>
      <c r="BXC226" s="60"/>
      <c r="BXD226" s="60"/>
      <c r="BXE226" s="60"/>
      <c r="BXF226" s="60"/>
      <c r="BXG226" s="60"/>
      <c r="BXH226" s="60"/>
      <c r="BXI226" s="60"/>
      <c r="BXJ226" s="60"/>
      <c r="BXK226" s="60"/>
      <c r="BXL226" s="60"/>
      <c r="BXM226" s="60"/>
      <c r="BXN226" s="60"/>
      <c r="BXO226" s="60"/>
      <c r="BXP226" s="60"/>
      <c r="BXQ226" s="60"/>
      <c r="BXR226" s="60"/>
      <c r="BXS226" s="60"/>
      <c r="BXT226" s="60"/>
      <c r="BXU226" s="60"/>
      <c r="BXV226" s="60"/>
      <c r="BXW226" s="60"/>
      <c r="BXX226" s="60"/>
      <c r="BXY226" s="60"/>
      <c r="BXZ226" s="60"/>
      <c r="BYA226" s="60"/>
      <c r="BYB226" s="60"/>
      <c r="BYC226" s="60"/>
      <c r="BYD226" s="60"/>
      <c r="BYE226" s="60"/>
      <c r="BYF226" s="60"/>
      <c r="BYG226" s="60"/>
      <c r="BYH226" s="60"/>
      <c r="BYI226" s="60"/>
      <c r="BYJ226" s="60"/>
      <c r="BYK226" s="60"/>
      <c r="BYL226" s="60"/>
      <c r="BYM226" s="60"/>
      <c r="BYN226" s="60"/>
      <c r="BYO226" s="60"/>
      <c r="BYP226" s="60"/>
      <c r="BYQ226" s="60"/>
      <c r="BYR226" s="60"/>
      <c r="BYS226" s="60"/>
      <c r="BYT226" s="60"/>
      <c r="BYU226" s="60"/>
      <c r="BYV226" s="60"/>
      <c r="BYW226" s="60"/>
      <c r="BYX226" s="60"/>
      <c r="BYY226" s="60"/>
      <c r="BYZ226" s="60"/>
      <c r="BZA226" s="60"/>
      <c r="BZB226" s="60"/>
      <c r="BZC226" s="60"/>
      <c r="BZD226" s="60"/>
      <c r="BZE226" s="60"/>
      <c r="BZF226" s="60"/>
      <c r="BZG226" s="60"/>
      <c r="BZH226" s="60"/>
      <c r="BZI226" s="60"/>
      <c r="BZJ226" s="60"/>
      <c r="BZK226" s="60"/>
      <c r="BZL226" s="60"/>
      <c r="BZM226" s="60"/>
      <c r="BZN226" s="60"/>
      <c r="BZO226" s="60"/>
      <c r="BZP226" s="60"/>
      <c r="BZQ226" s="60"/>
      <c r="BZR226" s="60"/>
      <c r="BZS226" s="60"/>
      <c r="BZT226" s="60"/>
      <c r="BZU226" s="60"/>
      <c r="BZV226" s="60"/>
      <c r="BZW226" s="60"/>
      <c r="BZX226" s="60"/>
      <c r="BZY226" s="60"/>
      <c r="BZZ226" s="60"/>
      <c r="CAA226" s="60"/>
      <c r="CAB226" s="60"/>
      <c r="CAC226" s="60"/>
      <c r="CAD226" s="60"/>
      <c r="CAE226" s="60"/>
      <c r="CAF226" s="60"/>
      <c r="CAG226" s="60"/>
      <c r="CAH226" s="60"/>
      <c r="CAI226" s="60"/>
      <c r="CAJ226" s="60"/>
      <c r="CAK226" s="60"/>
      <c r="CAL226" s="60"/>
      <c r="CAM226" s="60"/>
      <c r="CAN226" s="60"/>
      <c r="CAO226" s="60"/>
      <c r="CAP226" s="60"/>
      <c r="CAQ226" s="60"/>
      <c r="CAR226" s="60"/>
      <c r="CAS226" s="60"/>
      <c r="CAT226" s="60"/>
      <c r="CAU226" s="60"/>
      <c r="CAV226" s="60"/>
      <c r="CAW226" s="60"/>
      <c r="CAX226" s="60"/>
      <c r="CAY226" s="60"/>
      <c r="CAZ226" s="60"/>
      <c r="CBA226" s="60"/>
      <c r="CBB226" s="60"/>
      <c r="CBC226" s="60"/>
      <c r="CBD226" s="60"/>
      <c r="CBE226" s="60"/>
      <c r="CBF226" s="60"/>
      <c r="CBG226" s="60"/>
      <c r="CBH226" s="60"/>
      <c r="CBI226" s="60"/>
      <c r="CBJ226" s="60"/>
      <c r="CBK226" s="60"/>
      <c r="CBL226" s="60"/>
      <c r="CBM226" s="60"/>
      <c r="CBN226" s="60"/>
      <c r="CBO226" s="60"/>
      <c r="CBP226" s="60"/>
      <c r="CBQ226" s="60"/>
      <c r="CBR226" s="60"/>
      <c r="CBS226" s="60"/>
      <c r="CBT226" s="60"/>
      <c r="CBU226" s="60"/>
      <c r="CBV226" s="60"/>
      <c r="CBW226" s="60"/>
      <c r="CBX226" s="60"/>
      <c r="CBY226" s="60"/>
      <c r="CBZ226" s="60"/>
      <c r="CCA226" s="60"/>
      <c r="CCB226" s="60"/>
      <c r="CCC226" s="60"/>
      <c r="CCD226" s="60"/>
      <c r="CCE226" s="60"/>
      <c r="CCF226" s="60"/>
      <c r="CCG226" s="60"/>
      <c r="CCH226" s="60"/>
      <c r="CCI226" s="60"/>
      <c r="CCJ226" s="60"/>
      <c r="CCK226" s="60"/>
      <c r="CCL226" s="60"/>
      <c r="CCM226" s="60"/>
      <c r="CCN226" s="60"/>
      <c r="CCO226" s="60"/>
      <c r="CCP226" s="60"/>
      <c r="CCQ226" s="60"/>
      <c r="CCR226" s="60"/>
      <c r="CCS226" s="60"/>
      <c r="CCT226" s="60"/>
      <c r="CCU226" s="60"/>
      <c r="CCV226" s="60"/>
      <c r="CCW226" s="60"/>
      <c r="CCX226" s="60"/>
      <c r="CCY226" s="60"/>
      <c r="CCZ226" s="60"/>
      <c r="CDA226" s="60"/>
      <c r="CDB226" s="60"/>
      <c r="CDC226" s="60"/>
      <c r="CDD226" s="60"/>
      <c r="CDE226" s="60"/>
      <c r="CDF226" s="60"/>
      <c r="CDG226" s="60"/>
      <c r="CDH226" s="60"/>
      <c r="CDI226" s="60"/>
      <c r="CDJ226" s="60"/>
      <c r="CDK226" s="60"/>
      <c r="CDL226" s="60"/>
      <c r="CDM226" s="60"/>
      <c r="CDN226" s="60"/>
      <c r="CDO226" s="60"/>
      <c r="CDP226" s="60"/>
      <c r="CDQ226" s="60"/>
      <c r="CDR226" s="60"/>
      <c r="CDS226" s="60"/>
      <c r="CDT226" s="60"/>
      <c r="CDU226" s="60"/>
      <c r="CDV226" s="60"/>
      <c r="CDW226" s="60"/>
      <c r="CDX226" s="60"/>
      <c r="CDY226" s="60"/>
      <c r="CDZ226" s="60"/>
      <c r="CEA226" s="60"/>
      <c r="CEB226" s="60"/>
      <c r="CEC226" s="60"/>
      <c r="CED226" s="60"/>
      <c r="CEE226" s="60"/>
      <c r="CEF226" s="60"/>
      <c r="CEG226" s="60"/>
      <c r="CEH226" s="60"/>
      <c r="CEI226" s="60"/>
      <c r="CEJ226" s="60"/>
      <c r="CEK226" s="60"/>
      <c r="CEL226" s="60"/>
      <c r="CEM226" s="60"/>
      <c r="CEN226" s="60"/>
      <c r="CEO226" s="60"/>
      <c r="CEP226" s="60"/>
      <c r="CEQ226" s="60"/>
      <c r="CER226" s="60"/>
      <c r="CES226" s="60"/>
      <c r="CET226" s="60"/>
      <c r="CEU226" s="60"/>
      <c r="CEV226" s="60"/>
      <c r="CEW226" s="60"/>
      <c r="CEX226" s="60"/>
      <c r="CEY226" s="60"/>
      <c r="CEZ226" s="60"/>
      <c r="CFA226" s="60"/>
      <c r="CFB226" s="60"/>
      <c r="CFC226" s="60"/>
      <c r="CFD226" s="60"/>
      <c r="CFE226" s="60"/>
      <c r="CFF226" s="60"/>
      <c r="CFG226" s="60"/>
      <c r="CFH226" s="60"/>
      <c r="CFI226" s="60"/>
      <c r="CFJ226" s="60"/>
      <c r="CFK226" s="60"/>
      <c r="CFL226" s="60"/>
      <c r="CFM226" s="60"/>
      <c r="CFN226" s="60"/>
      <c r="CFO226" s="60"/>
      <c r="CFP226" s="60"/>
      <c r="CFQ226" s="60"/>
      <c r="CFR226" s="60"/>
      <c r="CFS226" s="60"/>
      <c r="CFT226" s="60"/>
      <c r="CFU226" s="60"/>
      <c r="CFV226" s="60"/>
      <c r="CFW226" s="60"/>
      <c r="CFX226" s="60"/>
      <c r="CFY226" s="60"/>
      <c r="CFZ226" s="60"/>
      <c r="CGA226" s="60"/>
      <c r="CGB226" s="60"/>
      <c r="CGC226" s="60"/>
      <c r="CGD226" s="60"/>
      <c r="CGE226" s="60"/>
      <c r="CGF226" s="60"/>
      <c r="CGG226" s="60"/>
      <c r="CGH226" s="60"/>
      <c r="CGI226" s="60"/>
      <c r="CGJ226" s="60"/>
      <c r="CGK226" s="60"/>
      <c r="CGL226" s="60"/>
      <c r="CGM226" s="60"/>
      <c r="CGN226" s="60"/>
      <c r="CGO226" s="60"/>
      <c r="CGP226" s="60"/>
      <c r="CGQ226" s="60"/>
      <c r="CGR226" s="60"/>
      <c r="CGS226" s="60"/>
      <c r="CGT226" s="60"/>
      <c r="CGU226" s="60"/>
      <c r="CGV226" s="60"/>
      <c r="CGW226" s="60"/>
      <c r="CGX226" s="60"/>
      <c r="CGY226" s="60"/>
      <c r="CGZ226" s="60"/>
      <c r="CHA226" s="60"/>
      <c r="CHB226" s="60"/>
      <c r="CHC226" s="60"/>
      <c r="CHD226" s="60"/>
      <c r="CHE226" s="60"/>
      <c r="CHF226" s="60"/>
      <c r="CHG226" s="60"/>
      <c r="CHH226" s="60"/>
      <c r="CHI226" s="60"/>
      <c r="CHJ226" s="60"/>
      <c r="CHK226" s="60"/>
      <c r="CHL226" s="60"/>
      <c r="CHM226" s="60"/>
      <c r="CHN226" s="60"/>
      <c r="CHO226" s="60"/>
      <c r="CHP226" s="60"/>
      <c r="CHQ226" s="60"/>
      <c r="CHR226" s="60"/>
      <c r="CHS226" s="60"/>
      <c r="CHT226" s="60"/>
      <c r="CHU226" s="60"/>
      <c r="CHV226" s="60"/>
      <c r="CHW226" s="60"/>
      <c r="CHX226" s="60"/>
      <c r="CHY226" s="60"/>
      <c r="CHZ226" s="60"/>
      <c r="CIA226" s="60"/>
      <c r="CIB226" s="60"/>
      <c r="CIC226" s="60"/>
      <c r="CID226" s="60"/>
      <c r="CIE226" s="60"/>
      <c r="CIF226" s="60"/>
      <c r="CIG226" s="60"/>
      <c r="CIH226" s="60"/>
      <c r="CII226" s="60"/>
      <c r="CIJ226" s="60"/>
      <c r="CIK226" s="60"/>
      <c r="CIL226" s="60"/>
      <c r="CIM226" s="60"/>
      <c r="CIN226" s="60"/>
      <c r="CIO226" s="60"/>
      <c r="CIP226" s="60"/>
      <c r="CIQ226" s="60"/>
      <c r="CIR226" s="60"/>
      <c r="CIS226" s="60"/>
      <c r="CIT226" s="60"/>
      <c r="CIU226" s="60"/>
      <c r="CIV226" s="60"/>
      <c r="CIW226" s="60"/>
      <c r="CIX226" s="60"/>
      <c r="CIY226" s="60"/>
      <c r="CIZ226" s="60"/>
      <c r="CJA226" s="60"/>
      <c r="CJB226" s="60"/>
      <c r="CJC226" s="60"/>
      <c r="CJD226" s="60"/>
      <c r="CJE226" s="60"/>
      <c r="CJF226" s="60"/>
      <c r="CJG226" s="60"/>
      <c r="CJH226" s="60"/>
      <c r="CJI226" s="60"/>
      <c r="CJJ226" s="60"/>
      <c r="CJK226" s="60"/>
      <c r="CJL226" s="60"/>
      <c r="CJM226" s="60"/>
      <c r="CJN226" s="60"/>
      <c r="CJO226" s="60"/>
      <c r="CJP226" s="60"/>
      <c r="CJQ226" s="60"/>
      <c r="CJR226" s="60"/>
      <c r="CJS226" s="60"/>
      <c r="CJT226" s="60"/>
      <c r="CJU226" s="60"/>
      <c r="CJV226" s="60"/>
      <c r="CJW226" s="60"/>
      <c r="CJX226" s="60"/>
      <c r="CJY226" s="60"/>
      <c r="CJZ226" s="60"/>
      <c r="CKA226" s="60"/>
      <c r="CKB226" s="60"/>
      <c r="CKC226" s="60"/>
      <c r="CKD226" s="60"/>
      <c r="CKE226" s="60"/>
      <c r="CKF226" s="60"/>
      <c r="CKG226" s="60"/>
      <c r="CKH226" s="60"/>
      <c r="CKI226" s="60"/>
      <c r="CKJ226" s="60"/>
      <c r="CKK226" s="60"/>
      <c r="CKL226" s="60"/>
      <c r="CKM226" s="60"/>
      <c r="CKN226" s="60"/>
      <c r="CKO226" s="60"/>
      <c r="CKP226" s="60"/>
      <c r="CKQ226" s="60"/>
      <c r="CKR226" s="60"/>
      <c r="CKS226" s="60"/>
      <c r="CKT226" s="60"/>
      <c r="CKU226" s="60"/>
      <c r="CKV226" s="60"/>
      <c r="CKW226" s="60"/>
      <c r="CKX226" s="60"/>
      <c r="CKY226" s="60"/>
      <c r="CKZ226" s="60"/>
      <c r="CLA226" s="60"/>
      <c r="CLB226" s="60"/>
      <c r="CLC226" s="60"/>
      <c r="CLD226" s="60"/>
      <c r="CLE226" s="60"/>
      <c r="CLF226" s="60"/>
      <c r="CLG226" s="60"/>
      <c r="CLH226" s="60"/>
      <c r="CLI226" s="60"/>
      <c r="CLJ226" s="60"/>
      <c r="CLK226" s="60"/>
      <c r="CLL226" s="60"/>
      <c r="CLM226" s="60"/>
      <c r="CLN226" s="60"/>
      <c r="CLO226" s="60"/>
      <c r="CLP226" s="60"/>
      <c r="CLQ226" s="60"/>
      <c r="CLR226" s="60"/>
      <c r="CLS226" s="60"/>
      <c r="CLT226" s="60"/>
      <c r="CLU226" s="60"/>
      <c r="CLV226" s="60"/>
      <c r="CLW226" s="60"/>
      <c r="CLX226" s="60"/>
      <c r="CLY226" s="60"/>
      <c r="CLZ226" s="60"/>
      <c r="CMA226" s="60"/>
      <c r="CMB226" s="60"/>
      <c r="CMC226" s="60"/>
      <c r="CMD226" s="60"/>
      <c r="CME226" s="60"/>
      <c r="CMF226" s="60"/>
      <c r="CMG226" s="60"/>
      <c r="CMH226" s="60"/>
      <c r="CMI226" s="60"/>
      <c r="CMJ226" s="60"/>
      <c r="CMK226" s="60"/>
      <c r="CML226" s="60"/>
      <c r="CMM226" s="60"/>
      <c r="CMN226" s="60"/>
      <c r="CMO226" s="60"/>
      <c r="CMP226" s="60"/>
      <c r="CMQ226" s="60"/>
      <c r="CMR226" s="60"/>
      <c r="CMS226" s="60"/>
      <c r="CMT226" s="60"/>
      <c r="CMU226" s="60"/>
      <c r="CMV226" s="60"/>
      <c r="CMW226" s="60"/>
      <c r="CMX226" s="60"/>
      <c r="CMY226" s="60"/>
      <c r="CMZ226" s="60"/>
      <c r="CNA226" s="60"/>
      <c r="CNB226" s="60"/>
      <c r="CNC226" s="60"/>
      <c r="CND226" s="60"/>
      <c r="CNE226" s="60"/>
      <c r="CNF226" s="60"/>
      <c r="CNG226" s="60"/>
      <c r="CNH226" s="60"/>
      <c r="CNI226" s="60"/>
      <c r="CNJ226" s="60"/>
      <c r="CNK226" s="60"/>
      <c r="CNL226" s="60"/>
      <c r="CNM226" s="60"/>
      <c r="CNN226" s="60"/>
      <c r="CNO226" s="60"/>
      <c r="CNP226" s="60"/>
      <c r="CNQ226" s="60"/>
      <c r="CNR226" s="60"/>
      <c r="CNS226" s="60"/>
      <c r="CNT226" s="60"/>
      <c r="CNU226" s="60"/>
      <c r="CNV226" s="60"/>
      <c r="CNW226" s="60"/>
      <c r="CNX226" s="60"/>
      <c r="CNY226" s="60"/>
      <c r="CNZ226" s="60"/>
      <c r="COA226" s="60"/>
      <c r="COB226" s="60"/>
      <c r="COC226" s="60"/>
      <c r="COD226" s="60"/>
      <c r="COE226" s="60"/>
      <c r="COF226" s="60"/>
      <c r="COG226" s="60"/>
      <c r="COH226" s="60"/>
      <c r="COI226" s="60"/>
      <c r="COJ226" s="60"/>
      <c r="COK226" s="60"/>
      <c r="COL226" s="60"/>
      <c r="COM226" s="60"/>
      <c r="CON226" s="60"/>
      <c r="COO226" s="60"/>
      <c r="COP226" s="60"/>
      <c r="COQ226" s="60"/>
      <c r="COR226" s="60"/>
      <c r="COS226" s="60"/>
      <c r="COT226" s="60"/>
      <c r="COU226" s="60"/>
      <c r="COV226" s="60"/>
      <c r="COW226" s="60"/>
      <c r="COX226" s="60"/>
      <c r="COY226" s="60"/>
      <c r="COZ226" s="60"/>
      <c r="CPA226" s="60"/>
      <c r="CPB226" s="60"/>
      <c r="CPC226" s="60"/>
      <c r="CPD226" s="60"/>
      <c r="CPE226" s="60"/>
      <c r="CPF226" s="60"/>
      <c r="CPG226" s="60"/>
      <c r="CPH226" s="60"/>
      <c r="CPI226" s="60"/>
      <c r="CPJ226" s="60"/>
      <c r="CPK226" s="60"/>
      <c r="CPL226" s="60"/>
      <c r="CPM226" s="60"/>
      <c r="CPN226" s="60"/>
      <c r="CPO226" s="60"/>
      <c r="CPP226" s="60"/>
      <c r="CPQ226" s="60"/>
      <c r="CPR226" s="60"/>
      <c r="CPS226" s="60"/>
      <c r="CPT226" s="60"/>
      <c r="CPU226" s="60"/>
      <c r="CPV226" s="60"/>
      <c r="CPW226" s="60"/>
      <c r="CPX226" s="60"/>
      <c r="CPY226" s="60"/>
      <c r="CPZ226" s="60"/>
      <c r="CQA226" s="60"/>
      <c r="CQB226" s="60"/>
      <c r="CQC226" s="60"/>
      <c r="CQD226" s="60"/>
      <c r="CQE226" s="60"/>
      <c r="CQF226" s="60"/>
      <c r="CQG226" s="60"/>
      <c r="CQH226" s="60"/>
      <c r="CQI226" s="60"/>
      <c r="CQJ226" s="60"/>
      <c r="CQK226" s="60"/>
      <c r="CQL226" s="60"/>
      <c r="CQM226" s="60"/>
      <c r="CQN226" s="60"/>
      <c r="CQO226" s="60"/>
      <c r="CQP226" s="60"/>
      <c r="CQQ226" s="60"/>
      <c r="CQR226" s="60"/>
      <c r="CQS226" s="60"/>
      <c r="CQT226" s="60"/>
      <c r="CQU226" s="60"/>
      <c r="CQV226" s="60"/>
      <c r="CQW226" s="60"/>
      <c r="CQX226" s="60"/>
      <c r="CQY226" s="60"/>
      <c r="CQZ226" s="60"/>
      <c r="CRA226" s="60"/>
      <c r="CRB226" s="60"/>
      <c r="CRC226" s="60"/>
      <c r="CRD226" s="60"/>
      <c r="CRE226" s="60"/>
      <c r="CRF226" s="60"/>
      <c r="CRG226" s="60"/>
      <c r="CRH226" s="60"/>
      <c r="CRI226" s="60"/>
      <c r="CRJ226" s="60"/>
      <c r="CRK226" s="60"/>
      <c r="CRL226" s="60"/>
      <c r="CRM226" s="60"/>
      <c r="CRN226" s="60"/>
      <c r="CRO226" s="60"/>
      <c r="CRP226" s="60"/>
      <c r="CRQ226" s="60"/>
      <c r="CRR226" s="60"/>
      <c r="CRS226" s="60"/>
      <c r="CRT226" s="60"/>
      <c r="CRU226" s="60"/>
      <c r="CRV226" s="60"/>
      <c r="CRW226" s="60"/>
      <c r="CRX226" s="60"/>
      <c r="CRY226" s="60"/>
      <c r="CRZ226" s="60"/>
      <c r="CSA226" s="60"/>
      <c r="CSB226" s="60"/>
      <c r="CSC226" s="60"/>
      <c r="CSD226" s="60"/>
      <c r="CSE226" s="60"/>
      <c r="CSF226" s="60"/>
      <c r="CSG226" s="60"/>
      <c r="CSH226" s="60"/>
      <c r="CSI226" s="60"/>
      <c r="CSJ226" s="60"/>
      <c r="CSK226" s="60"/>
      <c r="CSL226" s="60"/>
      <c r="CSM226" s="60"/>
      <c r="CSN226" s="60"/>
      <c r="CSO226" s="60"/>
      <c r="CSP226" s="60"/>
      <c r="CSQ226" s="60"/>
      <c r="CSR226" s="60"/>
      <c r="CSS226" s="60"/>
      <c r="CST226" s="60"/>
      <c r="CSU226" s="60"/>
      <c r="CSV226" s="60"/>
      <c r="CSW226" s="60"/>
      <c r="CSX226" s="60"/>
      <c r="CSY226" s="60"/>
      <c r="CSZ226" s="60"/>
      <c r="CTA226" s="60"/>
      <c r="CTB226" s="60"/>
      <c r="CTC226" s="60"/>
      <c r="CTD226" s="60"/>
      <c r="CTE226" s="60"/>
      <c r="CTF226" s="60"/>
      <c r="CTG226" s="60"/>
      <c r="CTH226" s="60"/>
      <c r="CTI226" s="60"/>
      <c r="CTJ226" s="60"/>
      <c r="CTK226" s="60"/>
      <c r="CTL226" s="60"/>
      <c r="CTM226" s="60"/>
      <c r="CTN226" s="60"/>
      <c r="CTO226" s="60"/>
      <c r="CTP226" s="60"/>
      <c r="CTQ226" s="60"/>
      <c r="CTR226" s="60"/>
      <c r="CTS226" s="60"/>
      <c r="CTT226" s="60"/>
      <c r="CTU226" s="60"/>
      <c r="CTV226" s="60"/>
      <c r="CTW226" s="60"/>
      <c r="CTX226" s="60"/>
      <c r="CTY226" s="60"/>
      <c r="CTZ226" s="60"/>
      <c r="CUA226" s="60"/>
      <c r="CUB226" s="60"/>
      <c r="CUC226" s="60"/>
      <c r="CUD226" s="60"/>
      <c r="CUE226" s="60"/>
      <c r="CUF226" s="60"/>
      <c r="CUG226" s="60"/>
      <c r="CUH226" s="60"/>
      <c r="CUI226" s="60"/>
      <c r="CUJ226" s="60"/>
      <c r="CUK226" s="60"/>
      <c r="CUL226" s="60"/>
      <c r="CUM226" s="60"/>
      <c r="CUN226" s="60"/>
      <c r="CUO226" s="60"/>
      <c r="CUP226" s="60"/>
      <c r="CUQ226" s="60"/>
      <c r="CUR226" s="60"/>
      <c r="CUS226" s="60"/>
      <c r="CUT226" s="60"/>
      <c r="CUU226" s="60"/>
      <c r="CUV226" s="60"/>
      <c r="CUW226" s="60"/>
      <c r="CUX226" s="60"/>
      <c r="CUY226" s="60"/>
      <c r="CUZ226" s="60"/>
      <c r="CVA226" s="60"/>
      <c r="CVB226" s="60"/>
      <c r="CVC226" s="60"/>
      <c r="CVD226" s="60"/>
      <c r="CVE226" s="60"/>
      <c r="CVF226" s="60"/>
      <c r="CVG226" s="60"/>
      <c r="CVH226" s="60"/>
      <c r="CVI226" s="60"/>
      <c r="CVJ226" s="60"/>
      <c r="CVK226" s="60"/>
      <c r="CVL226" s="60"/>
      <c r="CVM226" s="60"/>
      <c r="CVN226" s="60"/>
      <c r="CVO226" s="60"/>
      <c r="CVP226" s="60"/>
      <c r="CVQ226" s="60"/>
      <c r="CVR226" s="60"/>
      <c r="CVS226" s="60"/>
      <c r="CVT226" s="60"/>
      <c r="CVU226" s="60"/>
      <c r="CVV226" s="60"/>
      <c r="CVW226" s="60"/>
      <c r="CVX226" s="60"/>
      <c r="CVY226" s="60"/>
      <c r="CVZ226" s="60"/>
      <c r="CWA226" s="60"/>
      <c r="CWB226" s="60"/>
      <c r="CWC226" s="60"/>
      <c r="CWD226" s="60"/>
      <c r="CWE226" s="60"/>
      <c r="CWF226" s="60"/>
      <c r="CWG226" s="60"/>
      <c r="CWH226" s="60"/>
      <c r="CWI226" s="60"/>
      <c r="CWJ226" s="60"/>
      <c r="CWK226" s="60"/>
      <c r="CWL226" s="60"/>
      <c r="CWM226" s="60"/>
      <c r="CWN226" s="60"/>
      <c r="CWO226" s="60"/>
      <c r="CWP226" s="60"/>
      <c r="CWQ226" s="60"/>
      <c r="CWR226" s="60"/>
      <c r="CWS226" s="60"/>
      <c r="CWT226" s="60"/>
      <c r="CWU226" s="60"/>
      <c r="CWV226" s="60"/>
      <c r="CWW226" s="60"/>
      <c r="CWX226" s="60"/>
      <c r="CWY226" s="60"/>
      <c r="CWZ226" s="60"/>
      <c r="CXA226" s="60"/>
      <c r="CXB226" s="60"/>
      <c r="CXC226" s="60"/>
      <c r="CXD226" s="60"/>
      <c r="CXE226" s="60"/>
      <c r="CXF226" s="60"/>
      <c r="CXG226" s="60"/>
      <c r="CXH226" s="60"/>
      <c r="CXI226" s="60"/>
      <c r="CXJ226" s="60"/>
      <c r="CXK226" s="60"/>
      <c r="CXL226" s="60"/>
      <c r="CXM226" s="60"/>
      <c r="CXN226" s="60"/>
      <c r="CXO226" s="60"/>
      <c r="CXP226" s="60"/>
      <c r="CXQ226" s="60"/>
      <c r="CXR226" s="60"/>
      <c r="CXS226" s="60"/>
      <c r="CXT226" s="60"/>
      <c r="CXU226" s="60"/>
      <c r="CXV226" s="60"/>
      <c r="CXW226" s="60"/>
      <c r="CXX226" s="60"/>
      <c r="CXY226" s="60"/>
      <c r="CXZ226" s="60"/>
      <c r="CYA226" s="60"/>
      <c r="CYB226" s="60"/>
      <c r="CYC226" s="60"/>
      <c r="CYD226" s="60"/>
      <c r="CYE226" s="60"/>
      <c r="CYF226" s="60"/>
      <c r="CYG226" s="60"/>
      <c r="CYH226" s="60"/>
      <c r="CYI226" s="60"/>
      <c r="CYJ226" s="60"/>
      <c r="CYK226" s="60"/>
      <c r="CYL226" s="60"/>
      <c r="CYM226" s="60"/>
      <c r="CYN226" s="60"/>
      <c r="CYO226" s="60"/>
      <c r="CYP226" s="60"/>
      <c r="CYQ226" s="60"/>
      <c r="CYR226" s="60"/>
      <c r="CYS226" s="60"/>
      <c r="CYT226" s="60"/>
      <c r="CYU226" s="60"/>
      <c r="CYV226" s="60"/>
      <c r="CYW226" s="60"/>
      <c r="CYX226" s="60"/>
      <c r="CYY226" s="60"/>
      <c r="CYZ226" s="60"/>
      <c r="CZA226" s="60"/>
      <c r="CZB226" s="60"/>
      <c r="CZC226" s="60"/>
      <c r="CZD226" s="60"/>
      <c r="CZE226" s="60"/>
      <c r="CZF226" s="60"/>
      <c r="CZG226" s="60"/>
      <c r="CZH226" s="60"/>
      <c r="CZI226" s="60"/>
      <c r="CZJ226" s="60"/>
      <c r="CZK226" s="60"/>
      <c r="CZL226" s="60"/>
      <c r="CZM226" s="60"/>
      <c r="CZN226" s="60"/>
      <c r="CZO226" s="60"/>
      <c r="CZP226" s="60"/>
      <c r="CZQ226" s="60"/>
      <c r="CZR226" s="60"/>
      <c r="CZS226" s="60"/>
      <c r="CZT226" s="60"/>
      <c r="CZU226" s="60"/>
      <c r="CZV226" s="60"/>
      <c r="CZW226" s="60"/>
      <c r="CZX226" s="60"/>
      <c r="CZY226" s="60"/>
      <c r="CZZ226" s="60"/>
      <c r="DAA226" s="60"/>
      <c r="DAB226" s="60"/>
      <c r="DAC226" s="60"/>
      <c r="DAD226" s="60"/>
      <c r="DAE226" s="60"/>
      <c r="DAF226" s="60"/>
      <c r="DAG226" s="60"/>
      <c r="DAH226" s="60"/>
      <c r="DAI226" s="60"/>
      <c r="DAJ226" s="60"/>
      <c r="DAK226" s="60"/>
      <c r="DAL226" s="60"/>
      <c r="DAM226" s="60"/>
      <c r="DAN226" s="60"/>
      <c r="DAO226" s="60"/>
      <c r="DAP226" s="60"/>
      <c r="DAQ226" s="60"/>
      <c r="DAR226" s="60"/>
      <c r="DAS226" s="60"/>
      <c r="DAT226" s="60"/>
      <c r="DAU226" s="60"/>
      <c r="DAV226" s="60"/>
      <c r="DAW226" s="60"/>
      <c r="DAX226" s="60"/>
      <c r="DAY226" s="60"/>
      <c r="DAZ226" s="60"/>
      <c r="DBA226" s="60"/>
      <c r="DBB226" s="60"/>
      <c r="DBC226" s="60"/>
      <c r="DBD226" s="60"/>
      <c r="DBE226" s="60"/>
      <c r="DBF226" s="60"/>
      <c r="DBG226" s="60"/>
      <c r="DBH226" s="60"/>
      <c r="DBI226" s="60"/>
      <c r="DBJ226" s="60"/>
      <c r="DBK226" s="60"/>
      <c r="DBL226" s="60"/>
      <c r="DBM226" s="60"/>
      <c r="DBN226" s="60"/>
      <c r="DBO226" s="60"/>
      <c r="DBP226" s="60"/>
      <c r="DBQ226" s="60"/>
      <c r="DBR226" s="60"/>
      <c r="DBS226" s="60"/>
      <c r="DBT226" s="60"/>
      <c r="DBU226" s="60"/>
      <c r="DBV226" s="60"/>
      <c r="DBW226" s="60"/>
      <c r="DBX226" s="60"/>
      <c r="DBY226" s="60"/>
      <c r="DBZ226" s="60"/>
      <c r="DCA226" s="60"/>
      <c r="DCB226" s="60"/>
      <c r="DCC226" s="60"/>
      <c r="DCD226" s="60"/>
      <c r="DCE226" s="60"/>
      <c r="DCF226" s="60"/>
      <c r="DCG226" s="60"/>
      <c r="DCH226" s="60"/>
      <c r="DCI226" s="60"/>
      <c r="DCJ226" s="60"/>
      <c r="DCK226" s="60"/>
      <c r="DCL226" s="60"/>
      <c r="DCM226" s="60"/>
      <c r="DCN226" s="60"/>
      <c r="DCO226" s="60"/>
      <c r="DCP226" s="60"/>
      <c r="DCQ226" s="60"/>
      <c r="DCR226" s="60"/>
      <c r="DCS226" s="60"/>
      <c r="DCT226" s="60"/>
      <c r="DCU226" s="60"/>
      <c r="DCV226" s="60"/>
      <c r="DCW226" s="60"/>
      <c r="DCX226" s="60"/>
      <c r="DCY226" s="60"/>
      <c r="DCZ226" s="60"/>
      <c r="DDA226" s="60"/>
      <c r="DDB226" s="60"/>
      <c r="DDC226" s="60"/>
      <c r="DDD226" s="60"/>
      <c r="DDE226" s="60"/>
      <c r="DDF226" s="60"/>
      <c r="DDG226" s="60"/>
      <c r="DDH226" s="60"/>
      <c r="DDI226" s="60"/>
      <c r="DDJ226" s="60"/>
      <c r="DDK226" s="60"/>
      <c r="DDL226" s="60"/>
      <c r="DDM226" s="60"/>
      <c r="DDN226" s="60"/>
      <c r="DDO226" s="60"/>
      <c r="DDP226" s="60"/>
      <c r="DDQ226" s="60"/>
      <c r="DDR226" s="60"/>
      <c r="DDS226" s="60"/>
      <c r="DDT226" s="60"/>
      <c r="DDU226" s="60"/>
      <c r="DDV226" s="60"/>
      <c r="DDW226" s="60"/>
      <c r="DDX226" s="60"/>
      <c r="DDY226" s="60"/>
      <c r="DDZ226" s="60"/>
      <c r="DEA226" s="60"/>
      <c r="DEB226" s="60"/>
      <c r="DEC226" s="60"/>
      <c r="DED226" s="60"/>
      <c r="DEE226" s="60"/>
      <c r="DEF226" s="60"/>
      <c r="DEG226" s="60"/>
      <c r="DEH226" s="60"/>
      <c r="DEI226" s="60"/>
      <c r="DEJ226" s="60"/>
      <c r="DEK226" s="60"/>
      <c r="DEL226" s="60"/>
      <c r="DEM226" s="60"/>
      <c r="DEN226" s="60"/>
      <c r="DEO226" s="60"/>
      <c r="DEP226" s="60"/>
      <c r="DEQ226" s="60"/>
      <c r="DER226" s="60"/>
      <c r="DES226" s="60"/>
      <c r="DET226" s="60"/>
      <c r="DEU226" s="60"/>
      <c r="DEV226" s="60"/>
      <c r="DEW226" s="60"/>
      <c r="DEX226" s="60"/>
      <c r="DEY226" s="60"/>
      <c r="DEZ226" s="60"/>
      <c r="DFA226" s="60"/>
      <c r="DFB226" s="60"/>
      <c r="DFC226" s="60"/>
      <c r="DFD226" s="60"/>
      <c r="DFE226" s="60"/>
      <c r="DFF226" s="60"/>
      <c r="DFG226" s="60"/>
      <c r="DFH226" s="60"/>
      <c r="DFI226" s="60"/>
      <c r="DFJ226" s="60"/>
      <c r="DFK226" s="60"/>
      <c r="DFL226" s="60"/>
      <c r="DFM226" s="60"/>
      <c r="DFN226" s="60"/>
      <c r="DFO226" s="60"/>
      <c r="DFP226" s="60"/>
      <c r="DFQ226" s="60"/>
      <c r="DFR226" s="60"/>
      <c r="DFS226" s="60"/>
      <c r="DFT226" s="60"/>
      <c r="DFU226" s="60"/>
      <c r="DFV226" s="60"/>
      <c r="DFW226" s="60"/>
      <c r="DFX226" s="60"/>
      <c r="DFY226" s="60"/>
      <c r="DFZ226" s="60"/>
      <c r="DGA226" s="60"/>
      <c r="DGB226" s="60"/>
      <c r="DGC226" s="60"/>
      <c r="DGD226" s="60"/>
      <c r="DGE226" s="60"/>
      <c r="DGF226" s="60"/>
      <c r="DGG226" s="60"/>
      <c r="DGH226" s="60"/>
      <c r="DGI226" s="60"/>
      <c r="DGJ226" s="60"/>
      <c r="DGK226" s="60"/>
      <c r="DGL226" s="60"/>
      <c r="DGM226" s="60"/>
      <c r="DGN226" s="60"/>
      <c r="DGO226" s="60"/>
      <c r="DGP226" s="60"/>
      <c r="DGQ226" s="60"/>
      <c r="DGR226" s="60"/>
      <c r="DGS226" s="60"/>
      <c r="DGT226" s="60"/>
      <c r="DGU226" s="60"/>
      <c r="DGV226" s="60"/>
      <c r="DGW226" s="60"/>
      <c r="DGX226" s="60"/>
      <c r="DGY226" s="60"/>
      <c r="DGZ226" s="60"/>
      <c r="DHA226" s="60"/>
      <c r="DHB226" s="60"/>
      <c r="DHC226" s="60"/>
      <c r="DHD226" s="60"/>
      <c r="DHE226" s="60"/>
      <c r="DHF226" s="60"/>
      <c r="DHG226" s="60"/>
      <c r="DHH226" s="60"/>
      <c r="DHI226" s="60"/>
      <c r="DHJ226" s="60"/>
      <c r="DHK226" s="60"/>
      <c r="DHL226" s="60"/>
      <c r="DHM226" s="60"/>
      <c r="DHN226" s="60"/>
      <c r="DHO226" s="60"/>
      <c r="DHP226" s="60"/>
      <c r="DHQ226" s="60"/>
      <c r="DHR226" s="60"/>
      <c r="DHS226" s="60"/>
      <c r="DHT226" s="60"/>
      <c r="DHU226" s="60"/>
      <c r="DHV226" s="60"/>
      <c r="DHW226" s="60"/>
      <c r="DHX226" s="60"/>
      <c r="DHY226" s="60"/>
      <c r="DHZ226" s="60"/>
      <c r="DIA226" s="60"/>
      <c r="DIB226" s="60"/>
      <c r="DIC226" s="60"/>
      <c r="DID226" s="60"/>
      <c r="DIE226" s="60"/>
      <c r="DIF226" s="60"/>
      <c r="DIG226" s="60"/>
      <c r="DIH226" s="60"/>
      <c r="DII226" s="60"/>
      <c r="DIJ226" s="60"/>
      <c r="DIK226" s="60"/>
      <c r="DIL226" s="60"/>
      <c r="DIM226" s="60"/>
      <c r="DIN226" s="60"/>
      <c r="DIO226" s="60"/>
      <c r="DIP226" s="60"/>
      <c r="DIQ226" s="60"/>
      <c r="DIR226" s="60"/>
      <c r="DIS226" s="60"/>
      <c r="DIT226" s="60"/>
      <c r="DIU226" s="60"/>
      <c r="DIV226" s="60"/>
      <c r="DIW226" s="60"/>
      <c r="DIX226" s="60"/>
      <c r="DIY226" s="60"/>
      <c r="DIZ226" s="60"/>
      <c r="DJA226" s="60"/>
      <c r="DJB226" s="60"/>
      <c r="DJC226" s="60"/>
      <c r="DJD226" s="60"/>
      <c r="DJE226" s="60"/>
      <c r="DJF226" s="60"/>
      <c r="DJG226" s="60"/>
      <c r="DJH226" s="60"/>
      <c r="DJI226" s="60"/>
      <c r="DJJ226" s="60"/>
      <c r="DJK226" s="60"/>
      <c r="DJL226" s="60"/>
      <c r="DJM226" s="60"/>
      <c r="DJN226" s="60"/>
      <c r="DJO226" s="60"/>
      <c r="DJP226" s="60"/>
      <c r="DJQ226" s="60"/>
      <c r="DJR226" s="60"/>
      <c r="DJS226" s="60"/>
      <c r="DJT226" s="60"/>
      <c r="DJU226" s="60"/>
      <c r="DJV226" s="60"/>
      <c r="DJW226" s="60"/>
      <c r="DJX226" s="60"/>
      <c r="DJY226" s="60"/>
      <c r="DJZ226" s="60"/>
      <c r="DKA226" s="60"/>
      <c r="DKB226" s="60"/>
      <c r="DKC226" s="60"/>
      <c r="DKD226" s="60"/>
      <c r="DKE226" s="60"/>
      <c r="DKF226" s="60"/>
      <c r="DKG226" s="60"/>
      <c r="DKH226" s="60"/>
      <c r="DKI226" s="60"/>
      <c r="DKJ226" s="60"/>
      <c r="DKK226" s="60"/>
      <c r="DKL226" s="60"/>
      <c r="DKM226" s="60"/>
      <c r="DKN226" s="60"/>
      <c r="DKO226" s="60"/>
      <c r="DKP226" s="60"/>
      <c r="DKQ226" s="60"/>
      <c r="DKR226" s="60"/>
      <c r="DKS226" s="60"/>
      <c r="DKT226" s="60"/>
      <c r="DKU226" s="60"/>
      <c r="DKV226" s="60"/>
      <c r="DKW226" s="60"/>
      <c r="DKX226" s="60"/>
      <c r="DKY226" s="60"/>
      <c r="DKZ226" s="60"/>
      <c r="DLA226" s="60"/>
      <c r="DLB226" s="60"/>
      <c r="DLC226" s="60"/>
      <c r="DLD226" s="60"/>
      <c r="DLE226" s="60"/>
      <c r="DLF226" s="60"/>
      <c r="DLG226" s="60"/>
      <c r="DLH226" s="60"/>
      <c r="DLI226" s="60"/>
      <c r="DLJ226" s="60"/>
      <c r="DLK226" s="60"/>
      <c r="DLL226" s="60"/>
      <c r="DLM226" s="60"/>
      <c r="DLN226" s="60"/>
      <c r="DLO226" s="60"/>
      <c r="DLP226" s="60"/>
      <c r="DLQ226" s="60"/>
      <c r="DLR226" s="60"/>
      <c r="DLS226" s="60"/>
      <c r="DLT226" s="60"/>
      <c r="DLU226" s="60"/>
      <c r="DLV226" s="60"/>
      <c r="DLW226" s="60"/>
      <c r="DLX226" s="60"/>
      <c r="DLY226" s="60"/>
      <c r="DLZ226" s="60"/>
      <c r="DMA226" s="60"/>
      <c r="DMB226" s="60"/>
      <c r="DMC226" s="60"/>
      <c r="DMD226" s="60"/>
      <c r="DME226" s="60"/>
      <c r="DMF226" s="60"/>
      <c r="DMG226" s="60"/>
      <c r="DMH226" s="60"/>
      <c r="DMI226" s="60"/>
      <c r="DMJ226" s="60"/>
      <c r="DMK226" s="60"/>
      <c r="DML226" s="60"/>
      <c r="DMM226" s="60"/>
      <c r="DMN226" s="60"/>
      <c r="DMO226" s="60"/>
      <c r="DMP226" s="60"/>
      <c r="DMQ226" s="60"/>
      <c r="DMR226" s="60"/>
      <c r="DMS226" s="60"/>
      <c r="DMT226" s="60"/>
      <c r="DMU226" s="60"/>
      <c r="DMV226" s="60"/>
      <c r="DMW226" s="60"/>
      <c r="DMX226" s="60"/>
      <c r="DMY226" s="60"/>
      <c r="DMZ226" s="60"/>
      <c r="DNA226" s="60"/>
      <c r="DNB226" s="60"/>
      <c r="DNC226" s="60"/>
      <c r="DND226" s="60"/>
      <c r="DNE226" s="60"/>
      <c r="DNF226" s="60"/>
      <c r="DNG226" s="60"/>
      <c r="DNH226" s="60"/>
      <c r="DNI226" s="60"/>
      <c r="DNJ226" s="60"/>
      <c r="DNK226" s="60"/>
      <c r="DNL226" s="60"/>
      <c r="DNM226" s="60"/>
      <c r="DNN226" s="60"/>
      <c r="DNO226" s="60"/>
      <c r="DNP226" s="60"/>
      <c r="DNQ226" s="60"/>
      <c r="DNR226" s="60"/>
      <c r="DNS226" s="60"/>
      <c r="DNT226" s="60"/>
      <c r="DNU226" s="60"/>
      <c r="DNV226" s="60"/>
      <c r="DNW226" s="60"/>
      <c r="DNX226" s="60"/>
      <c r="DNY226" s="60"/>
      <c r="DNZ226" s="60"/>
      <c r="DOA226" s="60"/>
      <c r="DOB226" s="60"/>
      <c r="DOC226" s="60"/>
      <c r="DOD226" s="60"/>
      <c r="DOE226" s="60"/>
      <c r="DOF226" s="60"/>
      <c r="DOG226" s="60"/>
      <c r="DOH226" s="60"/>
      <c r="DOI226" s="60"/>
      <c r="DOJ226" s="60"/>
      <c r="DOK226" s="60"/>
      <c r="DOL226" s="60"/>
      <c r="DOM226" s="60"/>
      <c r="DON226" s="60"/>
      <c r="DOO226" s="60"/>
      <c r="DOP226" s="60"/>
      <c r="DOQ226" s="60"/>
      <c r="DOR226" s="60"/>
      <c r="DOS226" s="60"/>
      <c r="DOT226" s="60"/>
      <c r="DOU226" s="60"/>
      <c r="DOV226" s="60"/>
      <c r="DOW226" s="60"/>
      <c r="DOX226" s="60"/>
      <c r="DOY226" s="60"/>
      <c r="DOZ226" s="60"/>
      <c r="DPA226" s="60"/>
      <c r="DPB226" s="60"/>
      <c r="DPC226" s="60"/>
      <c r="DPD226" s="60"/>
      <c r="DPE226" s="60"/>
      <c r="DPF226" s="60"/>
      <c r="DPG226" s="60"/>
      <c r="DPH226" s="60"/>
      <c r="DPI226" s="60"/>
      <c r="DPJ226" s="60"/>
      <c r="DPK226" s="60"/>
      <c r="DPL226" s="60"/>
      <c r="DPM226" s="60"/>
      <c r="DPN226" s="60"/>
      <c r="DPO226" s="60"/>
      <c r="DPP226" s="60"/>
      <c r="DPQ226" s="60"/>
      <c r="DPR226" s="60"/>
      <c r="DPS226" s="60"/>
      <c r="DPT226" s="60"/>
      <c r="DPU226" s="60"/>
      <c r="DPV226" s="60"/>
      <c r="DPW226" s="60"/>
      <c r="DPX226" s="60"/>
      <c r="DPY226" s="60"/>
      <c r="DPZ226" s="60"/>
      <c r="DQA226" s="60"/>
      <c r="DQB226" s="60"/>
      <c r="DQC226" s="60"/>
      <c r="DQD226" s="60"/>
      <c r="DQE226" s="60"/>
      <c r="DQF226" s="60"/>
      <c r="DQG226" s="60"/>
      <c r="DQH226" s="60"/>
      <c r="DQI226" s="60"/>
      <c r="DQJ226" s="60"/>
      <c r="DQK226" s="60"/>
      <c r="DQL226" s="60"/>
      <c r="DQM226" s="60"/>
      <c r="DQN226" s="60"/>
      <c r="DQO226" s="60"/>
      <c r="DQP226" s="60"/>
      <c r="DQQ226" s="60"/>
      <c r="DQR226" s="60"/>
      <c r="DQS226" s="60"/>
      <c r="DQT226" s="60"/>
      <c r="DQU226" s="60"/>
      <c r="DQV226" s="60"/>
      <c r="DQW226" s="60"/>
      <c r="DQX226" s="60"/>
      <c r="DQY226" s="60"/>
      <c r="DQZ226" s="60"/>
      <c r="DRA226" s="60"/>
      <c r="DRB226" s="60"/>
      <c r="DRC226" s="60"/>
      <c r="DRD226" s="60"/>
      <c r="DRE226" s="60"/>
      <c r="DRF226" s="60"/>
      <c r="DRG226" s="60"/>
      <c r="DRH226" s="60"/>
      <c r="DRI226" s="60"/>
      <c r="DRJ226" s="60"/>
      <c r="DRK226" s="60"/>
      <c r="DRL226" s="60"/>
      <c r="DRM226" s="60"/>
      <c r="DRN226" s="60"/>
      <c r="DRO226" s="60"/>
      <c r="DRP226" s="60"/>
      <c r="DRQ226" s="60"/>
      <c r="DRR226" s="60"/>
      <c r="DRS226" s="60"/>
      <c r="DRT226" s="60"/>
      <c r="DRU226" s="60"/>
      <c r="DRV226" s="60"/>
      <c r="DRW226" s="60"/>
      <c r="DRX226" s="60"/>
      <c r="DRY226" s="60"/>
      <c r="DRZ226" s="60"/>
      <c r="DSA226" s="60"/>
      <c r="DSB226" s="60"/>
      <c r="DSC226" s="60"/>
      <c r="DSD226" s="60"/>
      <c r="DSE226" s="60"/>
      <c r="DSF226" s="60"/>
      <c r="DSG226" s="60"/>
      <c r="DSH226" s="60"/>
      <c r="DSI226" s="60"/>
      <c r="DSJ226" s="60"/>
      <c r="DSK226" s="60"/>
      <c r="DSL226" s="60"/>
      <c r="DSM226" s="60"/>
      <c r="DSN226" s="60"/>
      <c r="DSO226" s="60"/>
      <c r="DSP226" s="60"/>
      <c r="DSQ226" s="60"/>
      <c r="DSR226" s="60"/>
      <c r="DSS226" s="60"/>
      <c r="DST226" s="60"/>
      <c r="DSU226" s="60"/>
      <c r="DSV226" s="60"/>
      <c r="DSW226" s="60"/>
      <c r="DSX226" s="60"/>
      <c r="DSY226" s="60"/>
      <c r="DSZ226" s="60"/>
      <c r="DTA226" s="60"/>
      <c r="DTB226" s="60"/>
      <c r="DTC226" s="60"/>
      <c r="DTD226" s="60"/>
      <c r="DTE226" s="60"/>
      <c r="DTF226" s="60"/>
      <c r="DTG226" s="60"/>
      <c r="DTH226" s="60"/>
      <c r="DTI226" s="60"/>
      <c r="DTJ226" s="60"/>
      <c r="DTK226" s="60"/>
      <c r="DTL226" s="60"/>
      <c r="DTM226" s="60"/>
      <c r="DTN226" s="60"/>
      <c r="DTO226" s="60"/>
      <c r="DTP226" s="60"/>
      <c r="DTQ226" s="60"/>
      <c r="DTR226" s="60"/>
      <c r="DTS226" s="60"/>
      <c r="DTT226" s="60"/>
      <c r="DTU226" s="60"/>
      <c r="DTV226" s="60"/>
      <c r="DTW226" s="60"/>
      <c r="DTX226" s="60"/>
      <c r="DTY226" s="60"/>
      <c r="DTZ226" s="60"/>
      <c r="DUA226" s="60"/>
      <c r="DUB226" s="60"/>
      <c r="DUC226" s="60"/>
      <c r="DUD226" s="60"/>
      <c r="DUE226" s="60"/>
      <c r="DUF226" s="60"/>
      <c r="DUG226" s="60"/>
      <c r="DUH226" s="60"/>
      <c r="DUI226" s="60"/>
      <c r="DUJ226" s="60"/>
      <c r="DUK226" s="60"/>
      <c r="DUL226" s="60"/>
      <c r="DUM226" s="60"/>
      <c r="DUN226" s="60"/>
      <c r="DUO226" s="60"/>
      <c r="DUP226" s="60"/>
      <c r="DUQ226" s="60"/>
      <c r="DUR226" s="60"/>
      <c r="DUS226" s="60"/>
      <c r="DUT226" s="60"/>
      <c r="DUU226" s="60"/>
      <c r="DUV226" s="60"/>
      <c r="DUW226" s="60"/>
      <c r="DUX226" s="60"/>
      <c r="DUY226" s="60"/>
      <c r="DUZ226" s="60"/>
      <c r="DVA226" s="60"/>
      <c r="DVB226" s="60"/>
      <c r="DVC226" s="60"/>
      <c r="DVD226" s="60"/>
      <c r="DVE226" s="60"/>
      <c r="DVF226" s="60"/>
      <c r="DVG226" s="60"/>
      <c r="DVH226" s="60"/>
      <c r="DVI226" s="60"/>
      <c r="DVJ226" s="60"/>
      <c r="DVK226" s="60"/>
      <c r="DVL226" s="60"/>
      <c r="DVM226" s="60"/>
      <c r="DVN226" s="60"/>
      <c r="DVO226" s="60"/>
      <c r="DVP226" s="60"/>
      <c r="DVQ226" s="60"/>
      <c r="DVR226" s="60"/>
      <c r="DVS226" s="60"/>
      <c r="DVT226" s="60"/>
      <c r="DVU226" s="60"/>
      <c r="DVV226" s="60"/>
      <c r="DVW226" s="60"/>
      <c r="DVX226" s="60"/>
      <c r="DVY226" s="60"/>
      <c r="DVZ226" s="60"/>
      <c r="DWA226" s="60"/>
      <c r="DWB226" s="60"/>
      <c r="DWC226" s="60"/>
      <c r="DWD226" s="60"/>
      <c r="DWE226" s="60"/>
      <c r="DWF226" s="60"/>
      <c r="DWG226" s="60"/>
      <c r="DWH226" s="60"/>
      <c r="DWI226" s="60"/>
      <c r="DWJ226" s="60"/>
      <c r="DWK226" s="60"/>
      <c r="DWL226" s="60"/>
      <c r="DWM226" s="60"/>
      <c r="DWN226" s="60"/>
      <c r="DWO226" s="60"/>
      <c r="DWP226" s="60"/>
      <c r="DWQ226" s="60"/>
      <c r="DWR226" s="60"/>
      <c r="DWS226" s="60"/>
      <c r="DWT226" s="60"/>
      <c r="DWU226" s="60"/>
      <c r="DWV226" s="60"/>
      <c r="DWW226" s="60"/>
      <c r="DWX226" s="60"/>
      <c r="DWY226" s="60"/>
      <c r="DWZ226" s="60"/>
      <c r="DXA226" s="60"/>
      <c r="DXB226" s="60"/>
      <c r="DXC226" s="60"/>
      <c r="DXD226" s="60"/>
      <c r="DXE226" s="60"/>
      <c r="DXF226" s="60"/>
      <c r="DXG226" s="60"/>
      <c r="DXH226" s="60"/>
      <c r="DXI226" s="60"/>
      <c r="DXJ226" s="60"/>
      <c r="DXK226" s="60"/>
      <c r="DXL226" s="60"/>
      <c r="DXM226" s="60"/>
      <c r="DXN226" s="60"/>
      <c r="DXO226" s="60"/>
      <c r="DXP226" s="60"/>
      <c r="DXQ226" s="60"/>
      <c r="DXR226" s="60"/>
      <c r="DXS226" s="60"/>
      <c r="DXT226" s="60"/>
      <c r="DXU226" s="60"/>
      <c r="DXV226" s="60"/>
      <c r="DXW226" s="60"/>
      <c r="DXX226" s="60"/>
      <c r="DXY226" s="60"/>
      <c r="DXZ226" s="60"/>
      <c r="DYA226" s="60"/>
      <c r="DYB226" s="60"/>
      <c r="DYC226" s="60"/>
      <c r="DYD226" s="60"/>
      <c r="DYE226" s="60"/>
      <c r="DYF226" s="60"/>
      <c r="DYG226" s="60"/>
      <c r="DYH226" s="60"/>
      <c r="DYI226" s="60"/>
      <c r="DYJ226" s="60"/>
      <c r="DYK226" s="60"/>
      <c r="DYL226" s="60"/>
      <c r="DYM226" s="60"/>
      <c r="DYN226" s="60"/>
      <c r="DYO226" s="60"/>
      <c r="DYP226" s="60"/>
      <c r="DYQ226" s="60"/>
      <c r="DYR226" s="60"/>
      <c r="DYS226" s="60"/>
      <c r="DYT226" s="60"/>
      <c r="DYU226" s="60"/>
      <c r="DYV226" s="60"/>
      <c r="DYW226" s="60"/>
      <c r="DYX226" s="60"/>
      <c r="DYY226" s="60"/>
      <c r="DYZ226" s="60"/>
      <c r="DZA226" s="60"/>
      <c r="DZB226" s="60"/>
      <c r="DZC226" s="60"/>
      <c r="DZD226" s="60"/>
      <c r="DZE226" s="60"/>
      <c r="DZF226" s="60"/>
      <c r="DZG226" s="60"/>
      <c r="DZH226" s="60"/>
      <c r="DZI226" s="60"/>
      <c r="DZJ226" s="60"/>
      <c r="DZK226" s="60"/>
      <c r="DZL226" s="60"/>
      <c r="DZM226" s="60"/>
      <c r="DZN226" s="60"/>
      <c r="DZO226" s="60"/>
      <c r="DZP226" s="60"/>
      <c r="DZQ226" s="60"/>
      <c r="DZR226" s="60"/>
      <c r="DZS226" s="60"/>
      <c r="DZT226" s="60"/>
      <c r="DZU226" s="60"/>
      <c r="DZV226" s="60"/>
      <c r="DZW226" s="60"/>
      <c r="DZX226" s="60"/>
      <c r="DZY226" s="60"/>
      <c r="DZZ226" s="60"/>
      <c r="EAA226" s="60"/>
      <c r="EAB226" s="60"/>
      <c r="EAC226" s="60"/>
      <c r="EAD226" s="60"/>
      <c r="EAE226" s="60"/>
      <c r="EAF226" s="60"/>
      <c r="EAG226" s="60"/>
      <c r="EAH226" s="60"/>
      <c r="EAI226" s="60"/>
      <c r="EAJ226" s="60"/>
      <c r="EAK226" s="60"/>
      <c r="EAL226" s="60"/>
      <c r="EAM226" s="60"/>
      <c r="EAN226" s="60"/>
      <c r="EAO226" s="60"/>
      <c r="EAP226" s="60"/>
      <c r="EAQ226" s="60"/>
      <c r="EAR226" s="60"/>
      <c r="EAS226" s="60"/>
      <c r="EAT226" s="60"/>
      <c r="EAU226" s="60"/>
      <c r="EAV226" s="60"/>
      <c r="EAW226" s="60"/>
      <c r="EAX226" s="60"/>
      <c r="EAY226" s="60"/>
      <c r="EAZ226" s="60"/>
      <c r="EBA226" s="60"/>
      <c r="EBB226" s="60"/>
      <c r="EBC226" s="60"/>
      <c r="EBD226" s="60"/>
      <c r="EBE226" s="60"/>
      <c r="EBF226" s="60"/>
      <c r="EBG226" s="60"/>
      <c r="EBH226" s="60"/>
      <c r="EBI226" s="60"/>
      <c r="EBJ226" s="60"/>
      <c r="EBK226" s="60"/>
      <c r="EBL226" s="60"/>
      <c r="EBM226" s="60"/>
      <c r="EBN226" s="60"/>
      <c r="EBO226" s="60"/>
      <c r="EBP226" s="60"/>
      <c r="EBQ226" s="60"/>
      <c r="EBR226" s="60"/>
      <c r="EBS226" s="60"/>
      <c r="EBT226" s="60"/>
      <c r="EBU226" s="60"/>
      <c r="EBV226" s="60"/>
      <c r="EBW226" s="60"/>
      <c r="EBX226" s="60"/>
      <c r="EBY226" s="60"/>
      <c r="EBZ226" s="60"/>
      <c r="ECA226" s="60"/>
      <c r="ECB226" s="60"/>
      <c r="ECC226" s="60"/>
      <c r="ECD226" s="60"/>
      <c r="ECE226" s="60"/>
      <c r="ECF226" s="60"/>
      <c r="ECG226" s="60"/>
      <c r="ECH226" s="60"/>
      <c r="ECI226" s="60"/>
      <c r="ECJ226" s="60"/>
      <c r="ECK226" s="60"/>
      <c r="ECL226" s="60"/>
      <c r="ECM226" s="60"/>
      <c r="ECN226" s="60"/>
      <c r="ECO226" s="60"/>
      <c r="ECP226" s="60"/>
      <c r="ECQ226" s="60"/>
      <c r="ECR226" s="60"/>
      <c r="ECS226" s="60"/>
      <c r="ECT226" s="60"/>
      <c r="ECU226" s="60"/>
      <c r="ECV226" s="60"/>
      <c r="ECW226" s="60"/>
      <c r="ECX226" s="60"/>
      <c r="ECY226" s="60"/>
      <c r="ECZ226" s="60"/>
      <c r="EDA226" s="60"/>
      <c r="EDB226" s="60"/>
      <c r="EDC226" s="60"/>
      <c r="EDD226" s="60"/>
      <c r="EDE226" s="60"/>
      <c r="EDF226" s="60"/>
      <c r="EDG226" s="60"/>
      <c r="EDH226" s="60"/>
      <c r="EDI226" s="60"/>
      <c r="EDJ226" s="60"/>
      <c r="EDK226" s="60"/>
      <c r="EDL226" s="60"/>
      <c r="EDM226" s="60"/>
      <c r="EDN226" s="60"/>
      <c r="EDO226" s="60"/>
      <c r="EDP226" s="60"/>
      <c r="EDQ226" s="60"/>
      <c r="EDR226" s="60"/>
      <c r="EDS226" s="60"/>
      <c r="EDT226" s="60"/>
      <c r="EDU226" s="60"/>
      <c r="EDV226" s="60"/>
      <c r="EDW226" s="60"/>
      <c r="EDX226" s="60"/>
      <c r="EDY226" s="60"/>
      <c r="EDZ226" s="60"/>
      <c r="EEA226" s="60"/>
      <c r="EEB226" s="60"/>
      <c r="EEC226" s="60"/>
      <c r="EED226" s="60"/>
      <c r="EEE226" s="60"/>
      <c r="EEF226" s="60"/>
      <c r="EEG226" s="60"/>
      <c r="EEH226" s="60"/>
      <c r="EEI226" s="60"/>
      <c r="EEJ226" s="60"/>
      <c r="EEK226" s="60"/>
      <c r="EEL226" s="60"/>
      <c r="EEM226" s="60"/>
      <c r="EEN226" s="60"/>
      <c r="EEO226" s="60"/>
      <c r="EEP226" s="60"/>
      <c r="EEQ226" s="60"/>
      <c r="EER226" s="60"/>
      <c r="EES226" s="60"/>
      <c r="EET226" s="60"/>
      <c r="EEU226" s="60"/>
      <c r="EEV226" s="60"/>
      <c r="EEW226" s="60"/>
      <c r="EEX226" s="60"/>
      <c r="EEY226" s="60"/>
      <c r="EEZ226" s="60"/>
      <c r="EFA226" s="60"/>
      <c r="EFB226" s="60"/>
      <c r="EFC226" s="60"/>
      <c r="EFD226" s="60"/>
      <c r="EFE226" s="60"/>
      <c r="EFF226" s="60"/>
      <c r="EFG226" s="60"/>
      <c r="EFH226" s="60"/>
      <c r="EFI226" s="60"/>
      <c r="EFJ226" s="60"/>
      <c r="EFK226" s="60"/>
      <c r="EFL226" s="60"/>
      <c r="EFM226" s="60"/>
      <c r="EFN226" s="60"/>
      <c r="EFO226" s="60"/>
      <c r="EFP226" s="60"/>
      <c r="EFQ226" s="60"/>
      <c r="EFR226" s="60"/>
      <c r="EFS226" s="60"/>
      <c r="EFT226" s="60"/>
      <c r="EFU226" s="60"/>
      <c r="EFV226" s="60"/>
      <c r="EFW226" s="60"/>
      <c r="EFX226" s="60"/>
      <c r="EFY226" s="60"/>
      <c r="EFZ226" s="60"/>
      <c r="EGA226" s="60"/>
      <c r="EGB226" s="60"/>
      <c r="EGC226" s="60"/>
      <c r="EGD226" s="60"/>
      <c r="EGE226" s="60"/>
      <c r="EGF226" s="60"/>
      <c r="EGG226" s="60"/>
      <c r="EGH226" s="60"/>
      <c r="EGI226" s="60"/>
      <c r="EGJ226" s="60"/>
      <c r="EGK226" s="60"/>
      <c r="EGL226" s="60"/>
      <c r="EGM226" s="60"/>
      <c r="EGN226" s="60"/>
      <c r="EGO226" s="60"/>
      <c r="EGP226" s="60"/>
      <c r="EGQ226" s="60"/>
      <c r="EGR226" s="60"/>
      <c r="EGS226" s="60"/>
      <c r="EGT226" s="60"/>
      <c r="EGU226" s="60"/>
      <c r="EGV226" s="60"/>
      <c r="EGW226" s="60"/>
      <c r="EGX226" s="60"/>
      <c r="EGY226" s="60"/>
      <c r="EGZ226" s="60"/>
      <c r="EHA226" s="60"/>
      <c r="EHB226" s="60"/>
      <c r="EHC226" s="60"/>
      <c r="EHD226" s="60"/>
      <c r="EHE226" s="60"/>
      <c r="EHF226" s="60"/>
      <c r="EHG226" s="60"/>
      <c r="EHH226" s="60"/>
      <c r="EHI226" s="60"/>
      <c r="EHJ226" s="60"/>
      <c r="EHK226" s="60"/>
      <c r="EHL226" s="60"/>
      <c r="EHM226" s="60"/>
      <c r="EHN226" s="60"/>
      <c r="EHO226" s="60"/>
      <c r="EHP226" s="60"/>
      <c r="EHQ226" s="60"/>
      <c r="EHR226" s="60"/>
      <c r="EHS226" s="60"/>
      <c r="EHT226" s="60"/>
      <c r="EHU226" s="60"/>
      <c r="EHV226" s="60"/>
      <c r="EHW226" s="60"/>
      <c r="EHX226" s="60"/>
      <c r="EHY226" s="60"/>
      <c r="EHZ226" s="60"/>
      <c r="EIA226" s="60"/>
      <c r="EIB226" s="60"/>
      <c r="EIC226" s="60"/>
      <c r="EID226" s="60"/>
      <c r="EIE226" s="60"/>
      <c r="EIF226" s="60"/>
      <c r="EIG226" s="60"/>
      <c r="EIH226" s="60"/>
      <c r="EII226" s="60"/>
      <c r="EIJ226" s="60"/>
      <c r="EIK226" s="60"/>
      <c r="EIL226" s="60"/>
      <c r="EIM226" s="60"/>
      <c r="EIN226" s="60"/>
      <c r="EIO226" s="60"/>
      <c r="EIP226" s="60"/>
      <c r="EIQ226" s="60"/>
      <c r="EIR226" s="60"/>
      <c r="EIS226" s="60"/>
      <c r="EIT226" s="60"/>
      <c r="EIU226" s="60"/>
      <c r="EIV226" s="60"/>
      <c r="EIW226" s="60"/>
      <c r="EIX226" s="60"/>
      <c r="EIY226" s="60"/>
      <c r="EIZ226" s="60"/>
      <c r="EJA226" s="60"/>
      <c r="EJB226" s="60"/>
      <c r="EJC226" s="60"/>
      <c r="EJD226" s="60"/>
      <c r="EJE226" s="60"/>
      <c r="EJF226" s="60"/>
      <c r="EJG226" s="60"/>
      <c r="EJH226" s="60"/>
      <c r="EJI226" s="60"/>
      <c r="EJJ226" s="60"/>
      <c r="EJK226" s="60"/>
      <c r="EJL226" s="60"/>
      <c r="EJM226" s="60"/>
      <c r="EJN226" s="60"/>
      <c r="EJO226" s="60"/>
      <c r="EJP226" s="60"/>
      <c r="EJQ226" s="60"/>
      <c r="EJR226" s="60"/>
      <c r="EJS226" s="60"/>
      <c r="EJT226" s="60"/>
      <c r="EJU226" s="60"/>
      <c r="EJV226" s="60"/>
      <c r="EJW226" s="60"/>
      <c r="EJX226" s="60"/>
      <c r="EJY226" s="60"/>
      <c r="EJZ226" s="60"/>
      <c r="EKA226" s="60"/>
      <c r="EKB226" s="60"/>
      <c r="EKC226" s="60"/>
      <c r="EKD226" s="60"/>
      <c r="EKE226" s="60"/>
      <c r="EKF226" s="60"/>
      <c r="EKG226" s="60"/>
      <c r="EKH226" s="60"/>
      <c r="EKI226" s="60"/>
      <c r="EKJ226" s="60"/>
      <c r="EKK226" s="60"/>
      <c r="EKL226" s="60"/>
      <c r="EKM226" s="60"/>
      <c r="EKN226" s="60"/>
      <c r="EKO226" s="60"/>
      <c r="EKP226" s="60"/>
      <c r="EKQ226" s="60"/>
      <c r="EKR226" s="60"/>
      <c r="EKS226" s="60"/>
      <c r="EKT226" s="60"/>
      <c r="EKU226" s="60"/>
      <c r="EKV226" s="60"/>
      <c r="EKW226" s="60"/>
      <c r="EKX226" s="60"/>
      <c r="EKY226" s="60"/>
      <c r="EKZ226" s="60"/>
      <c r="ELA226" s="60"/>
      <c r="ELB226" s="60"/>
      <c r="ELC226" s="60"/>
      <c r="ELD226" s="60"/>
      <c r="ELE226" s="60"/>
      <c r="ELF226" s="60"/>
      <c r="ELG226" s="60"/>
      <c r="ELH226" s="60"/>
      <c r="ELI226" s="60"/>
      <c r="ELJ226" s="60"/>
      <c r="ELK226" s="60"/>
      <c r="ELL226" s="60"/>
      <c r="ELM226" s="60"/>
      <c r="ELN226" s="60"/>
      <c r="ELO226" s="60"/>
      <c r="ELP226" s="60"/>
      <c r="ELQ226" s="60"/>
      <c r="ELR226" s="60"/>
      <c r="ELS226" s="60"/>
      <c r="ELT226" s="60"/>
      <c r="ELU226" s="60"/>
      <c r="ELV226" s="60"/>
      <c r="ELW226" s="60"/>
      <c r="ELX226" s="60"/>
      <c r="ELY226" s="60"/>
      <c r="ELZ226" s="60"/>
      <c r="EMA226" s="60"/>
      <c r="EMB226" s="60"/>
      <c r="EMC226" s="60"/>
      <c r="EMD226" s="60"/>
      <c r="EME226" s="60"/>
      <c r="EMF226" s="60"/>
      <c r="EMG226" s="60"/>
      <c r="EMH226" s="60"/>
      <c r="EMI226" s="60"/>
      <c r="EMJ226" s="60"/>
      <c r="EMK226" s="60"/>
      <c r="EML226" s="60"/>
      <c r="EMM226" s="60"/>
      <c r="EMN226" s="60"/>
      <c r="EMO226" s="60"/>
      <c r="EMP226" s="60"/>
      <c r="EMQ226" s="60"/>
      <c r="EMR226" s="60"/>
      <c r="EMS226" s="60"/>
      <c r="EMT226" s="60"/>
      <c r="EMU226" s="60"/>
      <c r="EMV226" s="60"/>
      <c r="EMW226" s="60"/>
      <c r="EMX226" s="60"/>
      <c r="EMY226" s="60"/>
      <c r="EMZ226" s="60"/>
      <c r="ENA226" s="60"/>
      <c r="ENB226" s="60"/>
      <c r="ENC226" s="60"/>
      <c r="END226" s="60"/>
      <c r="ENE226" s="60"/>
      <c r="ENF226" s="60"/>
      <c r="ENG226" s="60"/>
      <c r="ENH226" s="60"/>
      <c r="ENI226" s="60"/>
      <c r="ENJ226" s="60"/>
      <c r="ENK226" s="60"/>
      <c r="ENL226" s="60"/>
      <c r="ENM226" s="60"/>
      <c r="ENN226" s="60"/>
      <c r="ENO226" s="60"/>
      <c r="ENP226" s="60"/>
      <c r="ENQ226" s="60"/>
      <c r="ENR226" s="60"/>
      <c r="ENS226" s="60"/>
      <c r="ENT226" s="60"/>
      <c r="ENU226" s="60"/>
      <c r="ENV226" s="60"/>
      <c r="ENW226" s="60"/>
      <c r="ENX226" s="60"/>
      <c r="ENY226" s="60"/>
      <c r="ENZ226" s="60"/>
      <c r="EOA226" s="60"/>
      <c r="EOB226" s="60"/>
      <c r="EOC226" s="60"/>
      <c r="EOD226" s="60"/>
      <c r="EOE226" s="60"/>
      <c r="EOF226" s="60"/>
      <c r="EOG226" s="60"/>
      <c r="EOH226" s="60"/>
      <c r="EOI226" s="60"/>
      <c r="EOJ226" s="60"/>
      <c r="EOK226" s="60"/>
      <c r="EOL226" s="60"/>
      <c r="EOM226" s="60"/>
      <c r="EON226" s="60"/>
      <c r="EOO226" s="60"/>
      <c r="EOP226" s="60"/>
      <c r="EOQ226" s="60"/>
      <c r="EOR226" s="60"/>
      <c r="EOS226" s="60"/>
      <c r="EOT226" s="60"/>
      <c r="EOU226" s="60"/>
      <c r="EOV226" s="60"/>
      <c r="EOW226" s="60"/>
      <c r="EOX226" s="60"/>
      <c r="EOY226" s="60"/>
      <c r="EOZ226" s="60"/>
      <c r="EPA226" s="60"/>
      <c r="EPB226" s="60"/>
      <c r="EPC226" s="60"/>
      <c r="EPD226" s="60"/>
      <c r="EPE226" s="60"/>
      <c r="EPF226" s="60"/>
      <c r="EPG226" s="60"/>
      <c r="EPH226" s="60"/>
      <c r="EPI226" s="60"/>
      <c r="EPJ226" s="60"/>
      <c r="EPK226" s="60"/>
      <c r="EPL226" s="60"/>
      <c r="EPM226" s="60"/>
      <c r="EPN226" s="60"/>
      <c r="EPO226" s="60"/>
      <c r="EPP226" s="60"/>
      <c r="EPQ226" s="60"/>
      <c r="EPR226" s="60"/>
      <c r="EPS226" s="60"/>
      <c r="EPT226" s="60"/>
      <c r="EPU226" s="60"/>
      <c r="EPV226" s="60"/>
      <c r="EPW226" s="60"/>
      <c r="EPX226" s="60"/>
      <c r="EPY226" s="60"/>
      <c r="EPZ226" s="60"/>
      <c r="EQA226" s="60"/>
      <c r="EQB226" s="60"/>
      <c r="EQC226" s="60"/>
      <c r="EQD226" s="60"/>
      <c r="EQE226" s="60"/>
      <c r="EQF226" s="60"/>
      <c r="EQG226" s="60"/>
      <c r="EQH226" s="60"/>
      <c r="EQI226" s="60"/>
      <c r="EQJ226" s="60"/>
      <c r="EQK226" s="60"/>
      <c r="EQL226" s="60"/>
      <c r="EQM226" s="60"/>
      <c r="EQN226" s="60"/>
      <c r="EQO226" s="60"/>
      <c r="EQP226" s="60"/>
      <c r="EQQ226" s="60"/>
      <c r="EQR226" s="60"/>
      <c r="EQS226" s="60"/>
      <c r="EQT226" s="60"/>
      <c r="EQU226" s="60"/>
      <c r="EQV226" s="60"/>
      <c r="EQW226" s="60"/>
      <c r="EQX226" s="60"/>
      <c r="EQY226" s="60"/>
      <c r="EQZ226" s="60"/>
      <c r="ERA226" s="60"/>
      <c r="ERB226" s="60"/>
      <c r="ERC226" s="60"/>
      <c r="ERD226" s="60"/>
      <c r="ERE226" s="60"/>
      <c r="ERF226" s="60"/>
      <c r="ERG226" s="60"/>
      <c r="ERH226" s="60"/>
      <c r="ERI226" s="60"/>
      <c r="ERJ226" s="60"/>
      <c r="ERK226" s="60"/>
      <c r="ERL226" s="60"/>
      <c r="ERM226" s="60"/>
      <c r="ERN226" s="60"/>
      <c r="ERO226" s="60"/>
      <c r="ERP226" s="60"/>
      <c r="ERQ226" s="60"/>
      <c r="ERR226" s="60"/>
      <c r="ERS226" s="60"/>
      <c r="ERT226" s="60"/>
      <c r="ERU226" s="60"/>
      <c r="ERV226" s="60"/>
      <c r="ERW226" s="60"/>
      <c r="ERX226" s="60"/>
      <c r="ERY226" s="60"/>
      <c r="ERZ226" s="60"/>
      <c r="ESA226" s="60"/>
      <c r="ESB226" s="60"/>
      <c r="ESC226" s="60"/>
      <c r="ESD226" s="60"/>
      <c r="ESE226" s="60"/>
      <c r="ESF226" s="60"/>
      <c r="ESG226" s="60"/>
      <c r="ESH226" s="60"/>
      <c r="ESI226" s="60"/>
      <c r="ESJ226" s="60"/>
      <c r="ESK226" s="60"/>
      <c r="ESL226" s="60"/>
      <c r="ESM226" s="60"/>
      <c r="ESN226" s="60"/>
      <c r="ESO226" s="60"/>
      <c r="ESP226" s="60"/>
      <c r="ESQ226" s="60"/>
      <c r="ESR226" s="60"/>
      <c r="ESS226" s="60"/>
      <c r="EST226" s="60"/>
      <c r="ESU226" s="60"/>
      <c r="ESV226" s="60"/>
      <c r="ESW226" s="60"/>
      <c r="ESX226" s="60"/>
      <c r="ESY226" s="60"/>
      <c r="ESZ226" s="60"/>
      <c r="ETA226" s="60"/>
      <c r="ETB226" s="60"/>
      <c r="ETC226" s="60"/>
      <c r="ETD226" s="60"/>
      <c r="ETE226" s="60"/>
      <c r="ETF226" s="60"/>
      <c r="ETG226" s="60"/>
      <c r="ETH226" s="60"/>
      <c r="ETI226" s="60"/>
      <c r="ETJ226" s="60"/>
      <c r="ETK226" s="60"/>
      <c r="ETL226" s="60"/>
      <c r="ETM226" s="60"/>
      <c r="ETN226" s="60"/>
      <c r="ETO226" s="60"/>
      <c r="ETP226" s="60"/>
      <c r="ETQ226" s="60"/>
      <c r="ETR226" s="60"/>
      <c r="ETS226" s="60"/>
      <c r="ETT226" s="60"/>
      <c r="ETU226" s="60"/>
      <c r="ETV226" s="60"/>
      <c r="ETW226" s="60"/>
      <c r="ETX226" s="60"/>
      <c r="ETY226" s="60"/>
      <c r="ETZ226" s="60"/>
      <c r="EUA226" s="60"/>
      <c r="EUB226" s="60"/>
      <c r="EUC226" s="60"/>
      <c r="EUD226" s="60"/>
      <c r="EUE226" s="60"/>
      <c r="EUF226" s="60"/>
      <c r="EUG226" s="60"/>
      <c r="EUH226" s="60"/>
      <c r="EUI226" s="60"/>
      <c r="EUJ226" s="60"/>
      <c r="EUK226" s="60"/>
      <c r="EUL226" s="60"/>
      <c r="EUM226" s="60"/>
      <c r="EUN226" s="60"/>
      <c r="EUO226" s="60"/>
      <c r="EUP226" s="60"/>
      <c r="EUQ226" s="60"/>
      <c r="EUR226" s="60"/>
      <c r="EUS226" s="60"/>
      <c r="EUT226" s="60"/>
      <c r="EUU226" s="60"/>
      <c r="EUV226" s="60"/>
      <c r="EUW226" s="60"/>
      <c r="EUX226" s="60"/>
      <c r="EUY226" s="60"/>
      <c r="EUZ226" s="60"/>
      <c r="EVA226" s="60"/>
      <c r="EVB226" s="60"/>
      <c r="EVC226" s="60"/>
      <c r="EVD226" s="60"/>
      <c r="EVE226" s="60"/>
      <c r="EVF226" s="60"/>
      <c r="EVG226" s="60"/>
      <c r="EVH226" s="60"/>
      <c r="EVI226" s="60"/>
      <c r="EVJ226" s="60"/>
      <c r="EVK226" s="60"/>
      <c r="EVL226" s="60"/>
      <c r="EVM226" s="60"/>
      <c r="EVN226" s="60"/>
      <c r="EVO226" s="60"/>
      <c r="EVP226" s="60"/>
      <c r="EVQ226" s="60"/>
      <c r="EVR226" s="60"/>
      <c r="EVS226" s="60"/>
      <c r="EVT226" s="60"/>
      <c r="EVU226" s="60"/>
      <c r="EVV226" s="60"/>
      <c r="EVW226" s="60"/>
      <c r="EVX226" s="60"/>
      <c r="EVY226" s="60"/>
      <c r="EVZ226" s="60"/>
      <c r="EWA226" s="60"/>
      <c r="EWB226" s="60"/>
      <c r="EWC226" s="60"/>
      <c r="EWD226" s="60"/>
      <c r="EWE226" s="60"/>
      <c r="EWF226" s="60"/>
      <c r="EWG226" s="60"/>
      <c r="EWH226" s="60"/>
      <c r="EWI226" s="60"/>
      <c r="EWJ226" s="60"/>
      <c r="EWK226" s="60"/>
      <c r="EWL226" s="60"/>
      <c r="EWM226" s="60"/>
      <c r="EWN226" s="60"/>
      <c r="EWO226" s="60"/>
      <c r="EWP226" s="60"/>
      <c r="EWQ226" s="60"/>
      <c r="EWR226" s="60"/>
      <c r="EWS226" s="60"/>
      <c r="EWT226" s="60"/>
      <c r="EWU226" s="60"/>
      <c r="EWV226" s="60"/>
      <c r="EWW226" s="60"/>
      <c r="EWX226" s="60"/>
      <c r="EWY226" s="60"/>
      <c r="EWZ226" s="60"/>
      <c r="EXA226" s="60"/>
      <c r="EXB226" s="60"/>
      <c r="EXC226" s="60"/>
      <c r="EXD226" s="60"/>
      <c r="EXE226" s="60"/>
      <c r="EXF226" s="60"/>
      <c r="EXG226" s="60"/>
      <c r="EXH226" s="60"/>
      <c r="EXI226" s="60"/>
      <c r="EXJ226" s="60"/>
      <c r="EXK226" s="60"/>
      <c r="EXL226" s="60"/>
      <c r="EXM226" s="60"/>
      <c r="EXN226" s="60"/>
      <c r="EXO226" s="60"/>
      <c r="EXP226" s="60"/>
      <c r="EXQ226" s="60"/>
      <c r="EXR226" s="60"/>
      <c r="EXS226" s="60"/>
      <c r="EXT226" s="60"/>
      <c r="EXU226" s="60"/>
      <c r="EXV226" s="60"/>
      <c r="EXW226" s="60"/>
      <c r="EXX226" s="60"/>
      <c r="EXY226" s="60"/>
      <c r="EXZ226" s="60"/>
      <c r="EYA226" s="60"/>
      <c r="EYB226" s="60"/>
      <c r="EYC226" s="60"/>
      <c r="EYD226" s="60"/>
      <c r="EYE226" s="60"/>
      <c r="EYF226" s="60"/>
      <c r="EYG226" s="60"/>
      <c r="EYH226" s="60"/>
      <c r="EYI226" s="60"/>
      <c r="EYJ226" s="60"/>
      <c r="EYK226" s="60"/>
      <c r="EYL226" s="60"/>
      <c r="EYM226" s="60"/>
      <c r="EYN226" s="60"/>
      <c r="EYO226" s="60"/>
      <c r="EYP226" s="60"/>
      <c r="EYQ226" s="60"/>
      <c r="EYR226" s="60"/>
      <c r="EYS226" s="60"/>
      <c r="EYT226" s="60"/>
      <c r="EYU226" s="60"/>
      <c r="EYV226" s="60"/>
      <c r="EYW226" s="60"/>
      <c r="EYX226" s="60"/>
      <c r="EYY226" s="60"/>
      <c r="EYZ226" s="60"/>
      <c r="EZA226" s="60"/>
      <c r="EZB226" s="60"/>
      <c r="EZC226" s="60"/>
      <c r="EZD226" s="60"/>
      <c r="EZE226" s="60"/>
      <c r="EZF226" s="60"/>
      <c r="EZG226" s="60"/>
      <c r="EZH226" s="60"/>
      <c r="EZI226" s="60"/>
      <c r="EZJ226" s="60"/>
      <c r="EZK226" s="60"/>
      <c r="EZL226" s="60"/>
      <c r="EZM226" s="60"/>
      <c r="EZN226" s="60"/>
      <c r="EZO226" s="60"/>
      <c r="EZP226" s="60"/>
      <c r="EZQ226" s="60"/>
      <c r="EZR226" s="60"/>
      <c r="EZS226" s="60"/>
      <c r="EZT226" s="60"/>
      <c r="EZU226" s="60"/>
      <c r="EZV226" s="60"/>
      <c r="EZW226" s="60"/>
      <c r="EZX226" s="60"/>
      <c r="EZY226" s="60"/>
      <c r="EZZ226" s="60"/>
      <c r="FAA226" s="60"/>
      <c r="FAB226" s="60"/>
      <c r="FAC226" s="60"/>
      <c r="FAD226" s="60"/>
      <c r="FAE226" s="60"/>
      <c r="FAF226" s="60"/>
      <c r="FAG226" s="60"/>
      <c r="FAH226" s="60"/>
      <c r="FAI226" s="60"/>
      <c r="FAJ226" s="60"/>
      <c r="FAK226" s="60"/>
      <c r="FAL226" s="60"/>
      <c r="FAM226" s="60"/>
      <c r="FAN226" s="60"/>
      <c r="FAO226" s="60"/>
      <c r="FAP226" s="60"/>
      <c r="FAQ226" s="60"/>
      <c r="FAR226" s="60"/>
      <c r="FAS226" s="60"/>
      <c r="FAT226" s="60"/>
      <c r="FAU226" s="60"/>
      <c r="FAV226" s="60"/>
      <c r="FAW226" s="60"/>
      <c r="FAX226" s="60"/>
      <c r="FAY226" s="60"/>
      <c r="FAZ226" s="60"/>
      <c r="FBA226" s="60"/>
      <c r="FBB226" s="60"/>
      <c r="FBC226" s="60"/>
      <c r="FBD226" s="60"/>
      <c r="FBE226" s="60"/>
      <c r="FBF226" s="60"/>
      <c r="FBG226" s="60"/>
      <c r="FBH226" s="60"/>
      <c r="FBI226" s="60"/>
      <c r="FBJ226" s="60"/>
      <c r="FBK226" s="60"/>
      <c r="FBL226" s="60"/>
      <c r="FBM226" s="60"/>
      <c r="FBN226" s="60"/>
      <c r="FBO226" s="60"/>
      <c r="FBP226" s="60"/>
      <c r="FBQ226" s="60"/>
      <c r="FBR226" s="60"/>
      <c r="FBS226" s="60"/>
      <c r="FBT226" s="60"/>
      <c r="FBU226" s="60"/>
      <c r="FBV226" s="60"/>
      <c r="FBW226" s="60"/>
      <c r="FBX226" s="60"/>
      <c r="FBY226" s="60"/>
      <c r="FBZ226" s="60"/>
      <c r="FCA226" s="60"/>
      <c r="FCB226" s="60"/>
      <c r="FCC226" s="60"/>
      <c r="FCD226" s="60"/>
      <c r="FCE226" s="60"/>
      <c r="FCF226" s="60"/>
      <c r="FCG226" s="60"/>
      <c r="FCH226" s="60"/>
      <c r="FCI226" s="60"/>
      <c r="FCJ226" s="60"/>
      <c r="FCK226" s="60"/>
      <c r="FCL226" s="60"/>
      <c r="FCM226" s="60"/>
      <c r="FCN226" s="60"/>
      <c r="FCO226" s="60"/>
      <c r="FCP226" s="60"/>
      <c r="FCQ226" s="60"/>
      <c r="FCR226" s="60"/>
      <c r="FCS226" s="60"/>
      <c r="FCT226" s="60"/>
      <c r="FCU226" s="60"/>
      <c r="FCV226" s="60"/>
      <c r="FCW226" s="60"/>
      <c r="FCX226" s="60"/>
      <c r="FCY226" s="60"/>
      <c r="FCZ226" s="60"/>
      <c r="FDA226" s="60"/>
      <c r="FDB226" s="60"/>
      <c r="FDC226" s="60"/>
      <c r="FDD226" s="60"/>
      <c r="FDE226" s="60"/>
      <c r="FDF226" s="60"/>
      <c r="FDG226" s="60"/>
      <c r="FDH226" s="60"/>
      <c r="FDI226" s="60"/>
      <c r="FDJ226" s="60"/>
      <c r="FDK226" s="60"/>
      <c r="FDL226" s="60"/>
      <c r="FDM226" s="60"/>
      <c r="FDN226" s="60"/>
      <c r="FDO226" s="60"/>
      <c r="FDP226" s="60"/>
      <c r="FDQ226" s="60"/>
      <c r="FDR226" s="60"/>
      <c r="FDS226" s="60"/>
      <c r="FDT226" s="60"/>
      <c r="FDU226" s="60"/>
      <c r="FDV226" s="60"/>
      <c r="FDW226" s="60"/>
      <c r="FDX226" s="60"/>
      <c r="FDY226" s="60"/>
      <c r="FDZ226" s="60"/>
      <c r="FEA226" s="60"/>
      <c r="FEB226" s="60"/>
      <c r="FEC226" s="60"/>
      <c r="FED226" s="60"/>
      <c r="FEE226" s="60"/>
      <c r="FEF226" s="60"/>
      <c r="FEG226" s="60"/>
      <c r="FEH226" s="60"/>
      <c r="FEI226" s="60"/>
      <c r="FEJ226" s="60"/>
      <c r="FEK226" s="60"/>
      <c r="FEL226" s="60"/>
      <c r="FEM226" s="60"/>
      <c r="FEN226" s="60"/>
      <c r="FEO226" s="60"/>
      <c r="FEP226" s="60"/>
      <c r="FEQ226" s="60"/>
      <c r="FER226" s="60"/>
      <c r="FES226" s="60"/>
      <c r="FET226" s="60"/>
      <c r="FEU226" s="60"/>
      <c r="FEV226" s="60"/>
      <c r="FEW226" s="60"/>
      <c r="FEX226" s="60"/>
      <c r="FEY226" s="60"/>
      <c r="FEZ226" s="60"/>
      <c r="FFA226" s="60"/>
      <c r="FFB226" s="60"/>
      <c r="FFC226" s="60"/>
      <c r="FFD226" s="60"/>
      <c r="FFE226" s="60"/>
      <c r="FFF226" s="60"/>
      <c r="FFG226" s="60"/>
      <c r="FFH226" s="60"/>
      <c r="FFI226" s="60"/>
      <c r="FFJ226" s="60"/>
      <c r="FFK226" s="60"/>
      <c r="FFL226" s="60"/>
      <c r="FFM226" s="60"/>
      <c r="FFN226" s="60"/>
      <c r="FFO226" s="60"/>
      <c r="FFP226" s="60"/>
      <c r="FFQ226" s="60"/>
      <c r="FFR226" s="60"/>
      <c r="FFS226" s="60"/>
      <c r="FFT226" s="60"/>
      <c r="FFU226" s="60"/>
      <c r="FFV226" s="60"/>
      <c r="FFW226" s="60"/>
      <c r="FFX226" s="60"/>
      <c r="FFY226" s="60"/>
      <c r="FFZ226" s="60"/>
      <c r="FGA226" s="60"/>
      <c r="FGB226" s="60"/>
      <c r="FGC226" s="60"/>
      <c r="FGD226" s="60"/>
      <c r="FGE226" s="60"/>
      <c r="FGF226" s="60"/>
      <c r="FGG226" s="60"/>
      <c r="FGH226" s="60"/>
      <c r="FGI226" s="60"/>
      <c r="FGJ226" s="60"/>
      <c r="FGK226" s="60"/>
      <c r="FGL226" s="60"/>
      <c r="FGM226" s="60"/>
      <c r="FGN226" s="60"/>
      <c r="FGO226" s="60"/>
      <c r="FGP226" s="60"/>
      <c r="FGQ226" s="60"/>
      <c r="FGR226" s="60"/>
      <c r="FGS226" s="60"/>
      <c r="FGT226" s="60"/>
      <c r="FGU226" s="60"/>
      <c r="FGV226" s="60"/>
      <c r="FGW226" s="60"/>
      <c r="FGX226" s="60"/>
      <c r="FGY226" s="60"/>
      <c r="FGZ226" s="60"/>
      <c r="FHA226" s="60"/>
      <c r="FHB226" s="60"/>
      <c r="FHC226" s="60"/>
      <c r="FHD226" s="60"/>
      <c r="FHE226" s="60"/>
      <c r="FHF226" s="60"/>
      <c r="FHG226" s="60"/>
      <c r="FHH226" s="60"/>
      <c r="FHI226" s="60"/>
      <c r="FHJ226" s="60"/>
      <c r="FHK226" s="60"/>
      <c r="FHL226" s="60"/>
      <c r="FHM226" s="60"/>
      <c r="FHN226" s="60"/>
      <c r="FHO226" s="60"/>
      <c r="FHP226" s="60"/>
      <c r="FHQ226" s="60"/>
      <c r="FHR226" s="60"/>
      <c r="FHS226" s="60"/>
      <c r="FHT226" s="60"/>
      <c r="FHU226" s="60"/>
      <c r="FHV226" s="60"/>
      <c r="FHW226" s="60"/>
      <c r="FHX226" s="60"/>
      <c r="FHY226" s="60"/>
      <c r="FHZ226" s="60"/>
      <c r="FIA226" s="60"/>
      <c r="FIB226" s="60"/>
      <c r="FIC226" s="60"/>
      <c r="FID226" s="60"/>
      <c r="FIE226" s="60"/>
      <c r="FIF226" s="60"/>
      <c r="FIG226" s="60"/>
      <c r="FIH226" s="60"/>
      <c r="FII226" s="60"/>
      <c r="FIJ226" s="60"/>
      <c r="FIK226" s="60"/>
      <c r="FIL226" s="60"/>
      <c r="FIM226" s="60"/>
      <c r="FIN226" s="60"/>
      <c r="FIO226" s="60"/>
      <c r="FIP226" s="60"/>
      <c r="FIQ226" s="60"/>
      <c r="FIR226" s="60"/>
      <c r="FIS226" s="60"/>
      <c r="FIT226" s="60"/>
      <c r="FIU226" s="60"/>
      <c r="FIV226" s="60"/>
      <c r="FIW226" s="60"/>
      <c r="FIX226" s="60"/>
      <c r="FIY226" s="60"/>
      <c r="FIZ226" s="60"/>
      <c r="FJA226" s="60"/>
      <c r="FJB226" s="60"/>
      <c r="FJC226" s="60"/>
      <c r="FJD226" s="60"/>
      <c r="FJE226" s="60"/>
      <c r="FJF226" s="60"/>
      <c r="FJG226" s="60"/>
      <c r="FJH226" s="60"/>
      <c r="FJI226" s="60"/>
      <c r="FJJ226" s="60"/>
      <c r="FJK226" s="60"/>
      <c r="FJL226" s="60"/>
      <c r="FJM226" s="60"/>
      <c r="FJN226" s="60"/>
      <c r="FJO226" s="60"/>
      <c r="FJP226" s="60"/>
      <c r="FJQ226" s="60"/>
      <c r="FJR226" s="60"/>
      <c r="FJS226" s="60"/>
      <c r="FJT226" s="60"/>
      <c r="FJU226" s="60"/>
      <c r="FJV226" s="60"/>
      <c r="FJW226" s="60"/>
      <c r="FJX226" s="60"/>
      <c r="FJY226" s="60"/>
      <c r="FJZ226" s="60"/>
      <c r="FKA226" s="60"/>
      <c r="FKB226" s="60"/>
      <c r="FKC226" s="60"/>
      <c r="FKD226" s="60"/>
      <c r="FKE226" s="60"/>
      <c r="FKF226" s="60"/>
      <c r="FKG226" s="60"/>
      <c r="FKH226" s="60"/>
      <c r="FKI226" s="60"/>
      <c r="FKJ226" s="60"/>
      <c r="FKK226" s="60"/>
      <c r="FKL226" s="60"/>
      <c r="FKM226" s="60"/>
      <c r="FKN226" s="60"/>
      <c r="FKO226" s="60"/>
      <c r="FKP226" s="60"/>
      <c r="FKQ226" s="60"/>
      <c r="FKR226" s="60"/>
      <c r="FKS226" s="60"/>
      <c r="FKT226" s="60"/>
      <c r="FKU226" s="60"/>
      <c r="FKV226" s="60"/>
      <c r="FKW226" s="60"/>
      <c r="FKX226" s="60"/>
      <c r="FKY226" s="60"/>
      <c r="FKZ226" s="60"/>
      <c r="FLA226" s="60"/>
      <c r="FLB226" s="60"/>
      <c r="FLC226" s="60"/>
      <c r="FLD226" s="60"/>
      <c r="FLE226" s="60"/>
      <c r="FLF226" s="60"/>
      <c r="FLG226" s="60"/>
      <c r="FLH226" s="60"/>
      <c r="FLI226" s="60"/>
      <c r="FLJ226" s="60"/>
      <c r="FLK226" s="60"/>
      <c r="FLL226" s="60"/>
      <c r="FLM226" s="60"/>
      <c r="FLN226" s="60"/>
      <c r="FLO226" s="60"/>
      <c r="FLP226" s="60"/>
      <c r="FLQ226" s="60"/>
      <c r="FLR226" s="60"/>
      <c r="FLS226" s="60"/>
      <c r="FLT226" s="60"/>
      <c r="FLU226" s="60"/>
      <c r="FLV226" s="60"/>
      <c r="FLW226" s="60"/>
      <c r="FLX226" s="60"/>
      <c r="FLY226" s="60"/>
      <c r="FLZ226" s="60"/>
      <c r="FMA226" s="60"/>
      <c r="FMB226" s="60"/>
      <c r="FMC226" s="60"/>
      <c r="FMD226" s="60"/>
      <c r="FME226" s="60"/>
      <c r="FMF226" s="60"/>
      <c r="FMG226" s="60"/>
      <c r="FMH226" s="60"/>
      <c r="FMI226" s="60"/>
      <c r="FMJ226" s="60"/>
      <c r="FMK226" s="60"/>
      <c r="FML226" s="60"/>
      <c r="FMM226" s="60"/>
      <c r="FMN226" s="60"/>
      <c r="FMO226" s="60"/>
      <c r="FMP226" s="60"/>
      <c r="FMQ226" s="60"/>
      <c r="FMR226" s="60"/>
      <c r="FMS226" s="60"/>
      <c r="FMT226" s="60"/>
      <c r="FMU226" s="60"/>
      <c r="FMV226" s="60"/>
      <c r="FMW226" s="60"/>
      <c r="FMX226" s="60"/>
      <c r="FMY226" s="60"/>
      <c r="FMZ226" s="60"/>
      <c r="FNA226" s="60"/>
      <c r="FNB226" s="60"/>
      <c r="FNC226" s="60"/>
      <c r="FND226" s="60"/>
      <c r="FNE226" s="60"/>
      <c r="FNF226" s="60"/>
      <c r="FNG226" s="60"/>
      <c r="FNH226" s="60"/>
      <c r="FNI226" s="60"/>
      <c r="FNJ226" s="60"/>
      <c r="FNK226" s="60"/>
      <c r="FNL226" s="60"/>
      <c r="FNM226" s="60"/>
      <c r="FNN226" s="60"/>
      <c r="FNO226" s="60"/>
      <c r="FNP226" s="60"/>
      <c r="FNQ226" s="60"/>
      <c r="FNR226" s="60"/>
      <c r="FNS226" s="60"/>
      <c r="FNT226" s="60"/>
      <c r="FNU226" s="60"/>
      <c r="FNV226" s="60"/>
      <c r="FNW226" s="60"/>
      <c r="FNX226" s="60"/>
      <c r="FNY226" s="60"/>
      <c r="FNZ226" s="60"/>
      <c r="FOA226" s="60"/>
      <c r="FOB226" s="60"/>
      <c r="FOC226" s="60"/>
      <c r="FOD226" s="60"/>
      <c r="FOE226" s="60"/>
      <c r="FOF226" s="60"/>
      <c r="FOG226" s="60"/>
      <c r="FOH226" s="60"/>
      <c r="FOI226" s="60"/>
      <c r="FOJ226" s="60"/>
      <c r="FOK226" s="60"/>
      <c r="FOL226" s="60"/>
      <c r="FOM226" s="60"/>
      <c r="FON226" s="60"/>
      <c r="FOO226" s="60"/>
      <c r="FOP226" s="60"/>
      <c r="FOQ226" s="60"/>
      <c r="FOR226" s="60"/>
      <c r="FOS226" s="60"/>
      <c r="FOT226" s="60"/>
      <c r="FOU226" s="60"/>
      <c r="FOV226" s="60"/>
      <c r="FOW226" s="60"/>
      <c r="FOX226" s="60"/>
      <c r="FOY226" s="60"/>
      <c r="FOZ226" s="60"/>
      <c r="FPA226" s="60"/>
      <c r="FPB226" s="60"/>
      <c r="FPC226" s="60"/>
      <c r="FPD226" s="60"/>
      <c r="FPE226" s="60"/>
      <c r="FPF226" s="60"/>
      <c r="FPG226" s="60"/>
      <c r="FPH226" s="60"/>
      <c r="FPI226" s="60"/>
      <c r="FPJ226" s="60"/>
      <c r="FPK226" s="60"/>
      <c r="FPL226" s="60"/>
      <c r="FPM226" s="60"/>
      <c r="FPN226" s="60"/>
      <c r="FPO226" s="60"/>
      <c r="FPP226" s="60"/>
      <c r="FPQ226" s="60"/>
      <c r="FPR226" s="60"/>
      <c r="FPS226" s="60"/>
      <c r="FPT226" s="60"/>
      <c r="FPU226" s="60"/>
      <c r="FPV226" s="60"/>
      <c r="FPW226" s="60"/>
      <c r="FPX226" s="60"/>
      <c r="FPY226" s="60"/>
      <c r="FPZ226" s="60"/>
      <c r="FQA226" s="60"/>
      <c r="FQB226" s="60"/>
      <c r="FQC226" s="60"/>
      <c r="FQD226" s="60"/>
      <c r="FQE226" s="60"/>
      <c r="FQF226" s="60"/>
      <c r="FQG226" s="60"/>
      <c r="FQH226" s="60"/>
      <c r="FQI226" s="60"/>
      <c r="FQJ226" s="60"/>
      <c r="FQK226" s="60"/>
      <c r="FQL226" s="60"/>
      <c r="FQM226" s="60"/>
      <c r="FQN226" s="60"/>
      <c r="FQO226" s="60"/>
      <c r="FQP226" s="60"/>
      <c r="FQQ226" s="60"/>
      <c r="FQR226" s="60"/>
      <c r="FQS226" s="60"/>
      <c r="FQT226" s="60"/>
      <c r="FQU226" s="60"/>
      <c r="FQV226" s="60"/>
      <c r="FQW226" s="60"/>
      <c r="FQX226" s="60"/>
      <c r="FQY226" s="60"/>
      <c r="FQZ226" s="60"/>
      <c r="FRA226" s="60"/>
      <c r="FRB226" s="60"/>
      <c r="FRC226" s="60"/>
      <c r="FRD226" s="60"/>
      <c r="FRE226" s="60"/>
      <c r="FRF226" s="60"/>
      <c r="FRG226" s="60"/>
      <c r="FRH226" s="60"/>
      <c r="FRI226" s="60"/>
      <c r="FRJ226" s="60"/>
      <c r="FRK226" s="60"/>
      <c r="FRL226" s="60"/>
      <c r="FRM226" s="60"/>
      <c r="FRN226" s="60"/>
      <c r="FRO226" s="60"/>
      <c r="FRP226" s="60"/>
      <c r="FRQ226" s="60"/>
      <c r="FRR226" s="60"/>
      <c r="FRS226" s="60"/>
      <c r="FRT226" s="60"/>
      <c r="FRU226" s="60"/>
      <c r="FRV226" s="60"/>
      <c r="FRW226" s="60"/>
      <c r="FRX226" s="60"/>
      <c r="FRY226" s="60"/>
      <c r="FRZ226" s="60"/>
      <c r="FSA226" s="60"/>
      <c r="FSB226" s="60"/>
      <c r="FSC226" s="60"/>
      <c r="FSD226" s="60"/>
      <c r="FSE226" s="60"/>
      <c r="FSF226" s="60"/>
      <c r="FSG226" s="60"/>
      <c r="FSH226" s="60"/>
      <c r="FSI226" s="60"/>
      <c r="FSJ226" s="60"/>
      <c r="FSK226" s="60"/>
      <c r="FSL226" s="60"/>
      <c r="FSM226" s="60"/>
      <c r="FSN226" s="60"/>
      <c r="FSO226" s="60"/>
      <c r="FSP226" s="60"/>
      <c r="FSQ226" s="60"/>
      <c r="FSR226" s="60"/>
      <c r="FSS226" s="60"/>
      <c r="FST226" s="60"/>
      <c r="FSU226" s="60"/>
      <c r="FSV226" s="60"/>
      <c r="FSW226" s="60"/>
      <c r="FSX226" s="60"/>
      <c r="FSY226" s="60"/>
      <c r="FSZ226" s="60"/>
      <c r="FTA226" s="60"/>
      <c r="FTB226" s="60"/>
      <c r="FTC226" s="60"/>
      <c r="FTD226" s="60"/>
      <c r="FTE226" s="60"/>
      <c r="FTF226" s="60"/>
      <c r="FTG226" s="60"/>
      <c r="FTH226" s="60"/>
      <c r="FTI226" s="60"/>
      <c r="FTJ226" s="60"/>
      <c r="FTK226" s="60"/>
      <c r="FTL226" s="60"/>
      <c r="FTM226" s="60"/>
      <c r="FTN226" s="60"/>
      <c r="FTO226" s="60"/>
      <c r="FTP226" s="60"/>
      <c r="FTQ226" s="60"/>
      <c r="FTR226" s="60"/>
      <c r="FTS226" s="60"/>
      <c r="FTT226" s="60"/>
      <c r="FTU226" s="60"/>
      <c r="FTV226" s="60"/>
      <c r="FTW226" s="60"/>
      <c r="FTX226" s="60"/>
      <c r="FTY226" s="60"/>
      <c r="FTZ226" s="60"/>
      <c r="FUA226" s="60"/>
      <c r="FUB226" s="60"/>
      <c r="FUC226" s="60"/>
      <c r="FUD226" s="60"/>
      <c r="FUE226" s="60"/>
      <c r="FUF226" s="60"/>
      <c r="FUG226" s="60"/>
      <c r="FUH226" s="60"/>
      <c r="FUI226" s="60"/>
      <c r="FUJ226" s="60"/>
      <c r="FUK226" s="60"/>
      <c r="FUL226" s="60"/>
      <c r="FUM226" s="60"/>
      <c r="FUN226" s="60"/>
      <c r="FUO226" s="60"/>
      <c r="FUP226" s="60"/>
      <c r="FUQ226" s="60"/>
      <c r="FUR226" s="60"/>
      <c r="FUS226" s="60"/>
      <c r="FUT226" s="60"/>
      <c r="FUU226" s="60"/>
      <c r="FUV226" s="60"/>
      <c r="FUW226" s="60"/>
      <c r="FUX226" s="60"/>
      <c r="FUY226" s="60"/>
      <c r="FUZ226" s="60"/>
      <c r="FVA226" s="60"/>
      <c r="FVB226" s="60"/>
      <c r="FVC226" s="60"/>
      <c r="FVD226" s="60"/>
      <c r="FVE226" s="60"/>
      <c r="FVF226" s="60"/>
      <c r="FVG226" s="60"/>
      <c r="FVH226" s="60"/>
      <c r="FVI226" s="60"/>
      <c r="FVJ226" s="60"/>
      <c r="FVK226" s="60"/>
      <c r="FVL226" s="60"/>
      <c r="FVM226" s="60"/>
      <c r="FVN226" s="60"/>
      <c r="FVO226" s="60"/>
      <c r="FVP226" s="60"/>
      <c r="FVQ226" s="60"/>
      <c r="FVR226" s="60"/>
      <c r="FVS226" s="60"/>
      <c r="FVT226" s="60"/>
      <c r="FVU226" s="60"/>
      <c r="FVV226" s="60"/>
      <c r="FVW226" s="60"/>
      <c r="FVX226" s="60"/>
      <c r="FVY226" s="60"/>
      <c r="FVZ226" s="60"/>
      <c r="FWA226" s="60"/>
      <c r="FWB226" s="60"/>
      <c r="FWC226" s="60"/>
      <c r="FWD226" s="60"/>
      <c r="FWE226" s="60"/>
      <c r="FWF226" s="60"/>
      <c r="FWG226" s="60"/>
      <c r="FWH226" s="60"/>
      <c r="FWI226" s="60"/>
      <c r="FWJ226" s="60"/>
      <c r="FWK226" s="60"/>
      <c r="FWL226" s="60"/>
      <c r="FWM226" s="60"/>
      <c r="FWN226" s="60"/>
      <c r="FWO226" s="60"/>
      <c r="FWP226" s="60"/>
      <c r="FWQ226" s="60"/>
      <c r="FWR226" s="60"/>
      <c r="FWS226" s="60"/>
      <c r="FWT226" s="60"/>
      <c r="FWU226" s="60"/>
      <c r="FWV226" s="60"/>
      <c r="FWW226" s="60"/>
      <c r="FWX226" s="60"/>
      <c r="FWY226" s="60"/>
      <c r="FWZ226" s="60"/>
      <c r="FXA226" s="60"/>
      <c r="FXB226" s="60"/>
      <c r="FXC226" s="60"/>
      <c r="FXD226" s="60"/>
      <c r="FXE226" s="60"/>
      <c r="FXF226" s="60"/>
      <c r="FXG226" s="60"/>
      <c r="FXH226" s="60"/>
      <c r="FXI226" s="60"/>
      <c r="FXJ226" s="60"/>
      <c r="FXK226" s="60"/>
      <c r="FXL226" s="60"/>
      <c r="FXM226" s="60"/>
      <c r="FXN226" s="60"/>
      <c r="FXO226" s="60"/>
      <c r="FXP226" s="60"/>
      <c r="FXQ226" s="60"/>
      <c r="FXR226" s="60"/>
      <c r="FXS226" s="60"/>
      <c r="FXT226" s="60"/>
      <c r="FXU226" s="60"/>
      <c r="FXV226" s="60"/>
      <c r="FXW226" s="60"/>
      <c r="FXX226" s="60"/>
      <c r="FXY226" s="60"/>
      <c r="FXZ226" s="60"/>
      <c r="FYA226" s="60"/>
      <c r="FYB226" s="60"/>
      <c r="FYC226" s="60"/>
      <c r="FYD226" s="60"/>
      <c r="FYE226" s="60"/>
      <c r="FYF226" s="60"/>
      <c r="FYG226" s="60"/>
      <c r="FYH226" s="60"/>
      <c r="FYI226" s="60"/>
      <c r="FYJ226" s="60"/>
      <c r="FYK226" s="60"/>
      <c r="FYL226" s="60"/>
      <c r="FYM226" s="60"/>
      <c r="FYN226" s="60"/>
      <c r="FYO226" s="60"/>
      <c r="FYP226" s="60"/>
      <c r="FYQ226" s="60"/>
      <c r="FYR226" s="60"/>
      <c r="FYS226" s="60"/>
      <c r="FYT226" s="60"/>
      <c r="FYU226" s="60"/>
      <c r="FYV226" s="60"/>
      <c r="FYW226" s="60"/>
      <c r="FYX226" s="60"/>
      <c r="FYY226" s="60"/>
      <c r="FYZ226" s="60"/>
      <c r="FZA226" s="60"/>
      <c r="FZB226" s="60"/>
      <c r="FZC226" s="60"/>
      <c r="FZD226" s="60"/>
      <c r="FZE226" s="60"/>
      <c r="FZF226" s="60"/>
      <c r="FZG226" s="60"/>
      <c r="FZH226" s="60"/>
      <c r="FZI226" s="60"/>
      <c r="FZJ226" s="60"/>
      <c r="FZK226" s="60"/>
      <c r="FZL226" s="60"/>
      <c r="FZM226" s="60"/>
      <c r="FZN226" s="60"/>
      <c r="FZO226" s="60"/>
      <c r="FZP226" s="60"/>
      <c r="FZQ226" s="60"/>
      <c r="FZR226" s="60"/>
      <c r="FZS226" s="60"/>
      <c r="FZT226" s="60"/>
      <c r="FZU226" s="60"/>
      <c r="FZV226" s="60"/>
      <c r="FZW226" s="60"/>
      <c r="FZX226" s="60"/>
      <c r="FZY226" s="60"/>
      <c r="FZZ226" s="60"/>
      <c r="GAA226" s="60"/>
      <c r="GAB226" s="60"/>
      <c r="GAC226" s="60"/>
      <c r="GAD226" s="60"/>
      <c r="GAE226" s="60"/>
      <c r="GAF226" s="60"/>
      <c r="GAG226" s="60"/>
      <c r="GAH226" s="60"/>
      <c r="GAI226" s="60"/>
      <c r="GAJ226" s="60"/>
      <c r="GAK226" s="60"/>
      <c r="GAL226" s="60"/>
      <c r="GAM226" s="60"/>
      <c r="GAN226" s="60"/>
      <c r="GAO226" s="60"/>
      <c r="GAP226" s="60"/>
      <c r="GAQ226" s="60"/>
      <c r="GAR226" s="60"/>
      <c r="GAS226" s="60"/>
      <c r="GAT226" s="60"/>
      <c r="GAU226" s="60"/>
      <c r="GAV226" s="60"/>
      <c r="GAW226" s="60"/>
      <c r="GAX226" s="60"/>
      <c r="GAY226" s="60"/>
      <c r="GAZ226" s="60"/>
      <c r="GBA226" s="60"/>
      <c r="GBB226" s="60"/>
      <c r="GBC226" s="60"/>
      <c r="GBD226" s="60"/>
      <c r="GBE226" s="60"/>
      <c r="GBF226" s="60"/>
      <c r="GBG226" s="60"/>
      <c r="GBH226" s="60"/>
      <c r="GBI226" s="60"/>
      <c r="GBJ226" s="60"/>
      <c r="GBK226" s="60"/>
      <c r="GBL226" s="60"/>
      <c r="GBM226" s="60"/>
      <c r="GBN226" s="60"/>
      <c r="GBO226" s="60"/>
      <c r="GBP226" s="60"/>
      <c r="GBQ226" s="60"/>
      <c r="GBR226" s="60"/>
      <c r="GBS226" s="60"/>
      <c r="GBT226" s="60"/>
      <c r="GBU226" s="60"/>
      <c r="GBV226" s="60"/>
      <c r="GBW226" s="60"/>
      <c r="GBX226" s="60"/>
      <c r="GBY226" s="60"/>
      <c r="GBZ226" s="60"/>
      <c r="GCA226" s="60"/>
      <c r="GCB226" s="60"/>
      <c r="GCC226" s="60"/>
      <c r="GCD226" s="60"/>
      <c r="GCE226" s="60"/>
      <c r="GCF226" s="60"/>
      <c r="GCG226" s="60"/>
      <c r="GCH226" s="60"/>
      <c r="GCI226" s="60"/>
      <c r="GCJ226" s="60"/>
      <c r="GCK226" s="60"/>
      <c r="GCL226" s="60"/>
      <c r="GCM226" s="60"/>
      <c r="GCN226" s="60"/>
      <c r="GCO226" s="60"/>
      <c r="GCP226" s="60"/>
      <c r="GCQ226" s="60"/>
      <c r="GCR226" s="60"/>
      <c r="GCS226" s="60"/>
      <c r="GCT226" s="60"/>
      <c r="GCU226" s="60"/>
      <c r="GCV226" s="60"/>
      <c r="GCW226" s="60"/>
      <c r="GCX226" s="60"/>
      <c r="GCY226" s="60"/>
      <c r="GCZ226" s="60"/>
      <c r="GDA226" s="60"/>
      <c r="GDB226" s="60"/>
      <c r="GDC226" s="60"/>
      <c r="GDD226" s="60"/>
      <c r="GDE226" s="60"/>
      <c r="GDF226" s="60"/>
      <c r="GDG226" s="60"/>
      <c r="GDH226" s="60"/>
      <c r="GDI226" s="60"/>
      <c r="GDJ226" s="60"/>
      <c r="GDK226" s="60"/>
      <c r="GDL226" s="60"/>
      <c r="GDM226" s="60"/>
      <c r="GDN226" s="60"/>
      <c r="GDO226" s="60"/>
      <c r="GDP226" s="60"/>
      <c r="GDQ226" s="60"/>
      <c r="GDR226" s="60"/>
      <c r="GDS226" s="60"/>
      <c r="GDT226" s="60"/>
      <c r="GDU226" s="60"/>
      <c r="GDV226" s="60"/>
      <c r="GDW226" s="60"/>
      <c r="GDX226" s="60"/>
      <c r="GDY226" s="60"/>
      <c r="GDZ226" s="60"/>
      <c r="GEA226" s="60"/>
      <c r="GEB226" s="60"/>
      <c r="GEC226" s="60"/>
      <c r="GED226" s="60"/>
      <c r="GEE226" s="60"/>
      <c r="GEF226" s="60"/>
      <c r="GEG226" s="60"/>
      <c r="GEH226" s="60"/>
      <c r="GEI226" s="60"/>
      <c r="GEJ226" s="60"/>
      <c r="GEK226" s="60"/>
      <c r="GEL226" s="60"/>
      <c r="GEM226" s="60"/>
      <c r="GEN226" s="60"/>
      <c r="GEO226" s="60"/>
      <c r="GEP226" s="60"/>
      <c r="GEQ226" s="60"/>
      <c r="GER226" s="60"/>
      <c r="GES226" s="60"/>
      <c r="GET226" s="60"/>
      <c r="GEU226" s="60"/>
      <c r="GEV226" s="60"/>
      <c r="GEW226" s="60"/>
      <c r="GEX226" s="60"/>
      <c r="GEY226" s="60"/>
      <c r="GEZ226" s="60"/>
      <c r="GFA226" s="60"/>
      <c r="GFB226" s="60"/>
      <c r="GFC226" s="60"/>
      <c r="GFD226" s="60"/>
      <c r="GFE226" s="60"/>
      <c r="GFF226" s="60"/>
      <c r="GFG226" s="60"/>
      <c r="GFH226" s="60"/>
      <c r="GFI226" s="60"/>
      <c r="GFJ226" s="60"/>
      <c r="GFK226" s="60"/>
      <c r="GFL226" s="60"/>
      <c r="GFM226" s="60"/>
      <c r="GFN226" s="60"/>
      <c r="GFO226" s="60"/>
      <c r="GFP226" s="60"/>
      <c r="GFQ226" s="60"/>
      <c r="GFR226" s="60"/>
      <c r="GFS226" s="60"/>
      <c r="GFT226" s="60"/>
      <c r="GFU226" s="60"/>
      <c r="GFV226" s="60"/>
      <c r="GFW226" s="60"/>
      <c r="GFX226" s="60"/>
      <c r="GFY226" s="60"/>
      <c r="GFZ226" s="60"/>
      <c r="GGA226" s="60"/>
      <c r="GGB226" s="60"/>
      <c r="GGC226" s="60"/>
      <c r="GGD226" s="60"/>
      <c r="GGE226" s="60"/>
      <c r="GGF226" s="60"/>
      <c r="GGG226" s="60"/>
      <c r="GGH226" s="60"/>
      <c r="GGI226" s="60"/>
      <c r="GGJ226" s="60"/>
      <c r="GGK226" s="60"/>
      <c r="GGL226" s="60"/>
      <c r="GGM226" s="60"/>
      <c r="GGN226" s="60"/>
      <c r="GGO226" s="60"/>
      <c r="GGP226" s="60"/>
      <c r="GGQ226" s="60"/>
      <c r="GGR226" s="60"/>
      <c r="GGS226" s="60"/>
      <c r="GGT226" s="60"/>
      <c r="GGU226" s="60"/>
      <c r="GGV226" s="60"/>
      <c r="GGW226" s="60"/>
      <c r="GGX226" s="60"/>
      <c r="GGY226" s="60"/>
      <c r="GGZ226" s="60"/>
      <c r="GHA226" s="60"/>
      <c r="GHB226" s="60"/>
      <c r="GHC226" s="60"/>
      <c r="GHD226" s="60"/>
      <c r="GHE226" s="60"/>
      <c r="GHF226" s="60"/>
      <c r="GHG226" s="60"/>
      <c r="GHH226" s="60"/>
      <c r="GHI226" s="60"/>
      <c r="GHJ226" s="60"/>
      <c r="GHK226" s="60"/>
      <c r="GHL226" s="60"/>
      <c r="GHM226" s="60"/>
      <c r="GHN226" s="60"/>
      <c r="GHO226" s="60"/>
      <c r="GHP226" s="60"/>
      <c r="GHQ226" s="60"/>
      <c r="GHR226" s="60"/>
      <c r="GHS226" s="60"/>
      <c r="GHT226" s="60"/>
      <c r="GHU226" s="60"/>
      <c r="GHV226" s="60"/>
      <c r="GHW226" s="60"/>
      <c r="GHX226" s="60"/>
      <c r="GHY226" s="60"/>
      <c r="GHZ226" s="60"/>
      <c r="GIA226" s="60"/>
      <c r="GIB226" s="60"/>
      <c r="GIC226" s="60"/>
      <c r="GID226" s="60"/>
      <c r="GIE226" s="60"/>
      <c r="GIF226" s="60"/>
      <c r="GIG226" s="60"/>
      <c r="GIH226" s="60"/>
      <c r="GII226" s="60"/>
      <c r="GIJ226" s="60"/>
      <c r="GIK226" s="60"/>
      <c r="GIL226" s="60"/>
      <c r="GIM226" s="60"/>
      <c r="GIN226" s="60"/>
      <c r="GIO226" s="60"/>
      <c r="GIP226" s="60"/>
      <c r="GIQ226" s="60"/>
      <c r="GIR226" s="60"/>
      <c r="GIS226" s="60"/>
      <c r="GIT226" s="60"/>
      <c r="GIU226" s="60"/>
      <c r="GIV226" s="60"/>
      <c r="GIW226" s="60"/>
      <c r="GIX226" s="60"/>
      <c r="GIY226" s="60"/>
      <c r="GIZ226" s="60"/>
      <c r="GJA226" s="60"/>
      <c r="GJB226" s="60"/>
      <c r="GJC226" s="60"/>
      <c r="GJD226" s="60"/>
      <c r="GJE226" s="60"/>
      <c r="GJF226" s="60"/>
      <c r="GJG226" s="60"/>
      <c r="GJH226" s="60"/>
      <c r="GJI226" s="60"/>
      <c r="GJJ226" s="60"/>
      <c r="GJK226" s="60"/>
      <c r="GJL226" s="60"/>
      <c r="GJM226" s="60"/>
      <c r="GJN226" s="60"/>
      <c r="GJO226" s="60"/>
      <c r="GJP226" s="60"/>
      <c r="GJQ226" s="60"/>
      <c r="GJR226" s="60"/>
      <c r="GJS226" s="60"/>
      <c r="GJT226" s="60"/>
      <c r="GJU226" s="60"/>
      <c r="GJV226" s="60"/>
      <c r="GJW226" s="60"/>
      <c r="GJX226" s="60"/>
      <c r="GJY226" s="60"/>
      <c r="GJZ226" s="60"/>
      <c r="GKA226" s="60"/>
      <c r="GKB226" s="60"/>
      <c r="GKC226" s="60"/>
      <c r="GKD226" s="60"/>
      <c r="GKE226" s="60"/>
      <c r="GKF226" s="60"/>
      <c r="GKG226" s="60"/>
      <c r="GKH226" s="60"/>
      <c r="GKI226" s="60"/>
      <c r="GKJ226" s="60"/>
      <c r="GKK226" s="60"/>
      <c r="GKL226" s="60"/>
      <c r="GKM226" s="60"/>
      <c r="GKN226" s="60"/>
      <c r="GKO226" s="60"/>
      <c r="GKP226" s="60"/>
      <c r="GKQ226" s="60"/>
      <c r="GKR226" s="60"/>
      <c r="GKS226" s="60"/>
      <c r="GKT226" s="60"/>
      <c r="GKU226" s="60"/>
      <c r="GKV226" s="60"/>
      <c r="GKW226" s="60"/>
      <c r="GKX226" s="60"/>
      <c r="GKY226" s="60"/>
      <c r="GKZ226" s="60"/>
      <c r="GLA226" s="60"/>
      <c r="GLB226" s="60"/>
      <c r="GLC226" s="60"/>
      <c r="GLD226" s="60"/>
      <c r="GLE226" s="60"/>
      <c r="GLF226" s="60"/>
      <c r="GLG226" s="60"/>
      <c r="GLH226" s="60"/>
      <c r="GLI226" s="60"/>
      <c r="GLJ226" s="60"/>
      <c r="GLK226" s="60"/>
      <c r="GLL226" s="60"/>
      <c r="GLM226" s="60"/>
      <c r="GLN226" s="60"/>
      <c r="GLO226" s="60"/>
      <c r="GLP226" s="60"/>
      <c r="GLQ226" s="60"/>
      <c r="GLR226" s="60"/>
      <c r="GLS226" s="60"/>
      <c r="GLT226" s="60"/>
      <c r="GLU226" s="60"/>
      <c r="GLV226" s="60"/>
      <c r="GLW226" s="60"/>
      <c r="GLX226" s="60"/>
      <c r="GLY226" s="60"/>
      <c r="GLZ226" s="60"/>
      <c r="GMA226" s="60"/>
      <c r="GMB226" s="60"/>
      <c r="GMC226" s="60"/>
      <c r="GMD226" s="60"/>
      <c r="GME226" s="60"/>
      <c r="GMF226" s="60"/>
      <c r="GMG226" s="60"/>
      <c r="GMH226" s="60"/>
      <c r="GMI226" s="60"/>
      <c r="GMJ226" s="60"/>
      <c r="GMK226" s="60"/>
      <c r="GML226" s="60"/>
      <c r="GMM226" s="60"/>
      <c r="GMN226" s="60"/>
      <c r="GMO226" s="60"/>
      <c r="GMP226" s="60"/>
      <c r="GMQ226" s="60"/>
      <c r="GMR226" s="60"/>
      <c r="GMS226" s="60"/>
      <c r="GMT226" s="60"/>
      <c r="GMU226" s="60"/>
      <c r="GMV226" s="60"/>
      <c r="GMW226" s="60"/>
      <c r="GMX226" s="60"/>
      <c r="GMY226" s="60"/>
      <c r="GMZ226" s="60"/>
      <c r="GNA226" s="60"/>
      <c r="GNB226" s="60"/>
      <c r="GNC226" s="60"/>
      <c r="GND226" s="60"/>
      <c r="GNE226" s="60"/>
      <c r="GNF226" s="60"/>
      <c r="GNG226" s="60"/>
      <c r="GNH226" s="60"/>
      <c r="GNI226" s="60"/>
      <c r="GNJ226" s="60"/>
      <c r="GNK226" s="60"/>
      <c r="GNL226" s="60"/>
      <c r="GNM226" s="60"/>
      <c r="GNN226" s="60"/>
      <c r="GNO226" s="60"/>
      <c r="GNP226" s="60"/>
      <c r="GNQ226" s="60"/>
      <c r="GNR226" s="60"/>
      <c r="GNS226" s="60"/>
      <c r="GNT226" s="60"/>
      <c r="GNU226" s="60"/>
      <c r="GNV226" s="60"/>
      <c r="GNW226" s="60"/>
      <c r="GNX226" s="60"/>
      <c r="GNY226" s="60"/>
      <c r="GNZ226" s="60"/>
      <c r="GOA226" s="60"/>
      <c r="GOB226" s="60"/>
      <c r="GOC226" s="60"/>
      <c r="GOD226" s="60"/>
      <c r="GOE226" s="60"/>
      <c r="GOF226" s="60"/>
      <c r="GOG226" s="60"/>
      <c r="GOH226" s="60"/>
      <c r="GOI226" s="60"/>
      <c r="GOJ226" s="60"/>
      <c r="GOK226" s="60"/>
      <c r="GOL226" s="60"/>
      <c r="GOM226" s="60"/>
      <c r="GON226" s="60"/>
      <c r="GOO226" s="60"/>
      <c r="GOP226" s="60"/>
      <c r="GOQ226" s="60"/>
      <c r="GOR226" s="60"/>
      <c r="GOS226" s="60"/>
      <c r="GOT226" s="60"/>
      <c r="GOU226" s="60"/>
      <c r="GOV226" s="60"/>
      <c r="GOW226" s="60"/>
      <c r="GOX226" s="60"/>
      <c r="GOY226" s="60"/>
      <c r="GOZ226" s="60"/>
      <c r="GPA226" s="60"/>
      <c r="GPB226" s="60"/>
      <c r="GPC226" s="60"/>
      <c r="GPD226" s="60"/>
      <c r="GPE226" s="60"/>
      <c r="GPF226" s="60"/>
      <c r="GPG226" s="60"/>
      <c r="GPH226" s="60"/>
      <c r="GPI226" s="60"/>
      <c r="GPJ226" s="60"/>
      <c r="GPK226" s="60"/>
      <c r="GPL226" s="60"/>
      <c r="GPM226" s="60"/>
      <c r="GPN226" s="60"/>
      <c r="GPO226" s="60"/>
      <c r="GPP226" s="60"/>
      <c r="GPQ226" s="60"/>
      <c r="GPR226" s="60"/>
      <c r="GPS226" s="60"/>
      <c r="GPT226" s="60"/>
      <c r="GPU226" s="60"/>
      <c r="GPV226" s="60"/>
      <c r="GPW226" s="60"/>
      <c r="GPX226" s="60"/>
      <c r="GPY226" s="60"/>
      <c r="GPZ226" s="60"/>
      <c r="GQA226" s="60"/>
      <c r="GQB226" s="60"/>
      <c r="GQC226" s="60"/>
      <c r="GQD226" s="60"/>
      <c r="GQE226" s="60"/>
      <c r="GQF226" s="60"/>
      <c r="GQG226" s="60"/>
      <c r="GQH226" s="60"/>
      <c r="GQI226" s="60"/>
      <c r="GQJ226" s="60"/>
      <c r="GQK226" s="60"/>
      <c r="GQL226" s="60"/>
      <c r="GQM226" s="60"/>
      <c r="GQN226" s="60"/>
      <c r="GQO226" s="60"/>
      <c r="GQP226" s="60"/>
      <c r="GQQ226" s="60"/>
      <c r="GQR226" s="60"/>
      <c r="GQS226" s="60"/>
      <c r="GQT226" s="60"/>
      <c r="GQU226" s="60"/>
      <c r="GQV226" s="60"/>
      <c r="GQW226" s="60"/>
      <c r="GQX226" s="60"/>
      <c r="GQY226" s="60"/>
      <c r="GQZ226" s="60"/>
      <c r="GRA226" s="60"/>
      <c r="GRB226" s="60"/>
      <c r="GRC226" s="60"/>
      <c r="GRD226" s="60"/>
      <c r="GRE226" s="60"/>
      <c r="GRF226" s="60"/>
      <c r="GRG226" s="60"/>
      <c r="GRH226" s="60"/>
      <c r="GRI226" s="60"/>
      <c r="GRJ226" s="60"/>
      <c r="GRK226" s="60"/>
      <c r="GRL226" s="60"/>
      <c r="GRM226" s="60"/>
      <c r="GRN226" s="60"/>
      <c r="GRO226" s="60"/>
      <c r="GRP226" s="60"/>
      <c r="GRQ226" s="60"/>
      <c r="GRR226" s="60"/>
      <c r="GRS226" s="60"/>
      <c r="GRT226" s="60"/>
      <c r="GRU226" s="60"/>
      <c r="GRV226" s="60"/>
      <c r="GRW226" s="60"/>
      <c r="GRX226" s="60"/>
      <c r="GRY226" s="60"/>
      <c r="GRZ226" s="60"/>
      <c r="GSA226" s="60"/>
      <c r="GSB226" s="60"/>
      <c r="GSC226" s="60"/>
      <c r="GSD226" s="60"/>
      <c r="GSE226" s="60"/>
      <c r="GSF226" s="60"/>
      <c r="GSG226" s="60"/>
      <c r="GSH226" s="60"/>
      <c r="GSI226" s="60"/>
      <c r="GSJ226" s="60"/>
      <c r="GSK226" s="60"/>
      <c r="GSL226" s="60"/>
      <c r="GSM226" s="60"/>
      <c r="GSN226" s="60"/>
      <c r="GSO226" s="60"/>
      <c r="GSP226" s="60"/>
      <c r="GSQ226" s="60"/>
      <c r="GSR226" s="60"/>
      <c r="GSS226" s="60"/>
      <c r="GST226" s="60"/>
      <c r="GSU226" s="60"/>
      <c r="GSV226" s="60"/>
      <c r="GSW226" s="60"/>
      <c r="GSX226" s="60"/>
      <c r="GSY226" s="60"/>
      <c r="GSZ226" s="60"/>
      <c r="GTA226" s="60"/>
      <c r="GTB226" s="60"/>
      <c r="GTC226" s="60"/>
      <c r="GTD226" s="60"/>
      <c r="GTE226" s="60"/>
      <c r="GTF226" s="60"/>
      <c r="GTG226" s="60"/>
      <c r="GTH226" s="60"/>
      <c r="GTI226" s="60"/>
      <c r="GTJ226" s="60"/>
      <c r="GTK226" s="60"/>
      <c r="GTL226" s="60"/>
      <c r="GTM226" s="60"/>
      <c r="GTN226" s="60"/>
      <c r="GTO226" s="60"/>
      <c r="GTP226" s="60"/>
      <c r="GTQ226" s="60"/>
      <c r="GTR226" s="60"/>
      <c r="GTS226" s="60"/>
      <c r="GTT226" s="60"/>
      <c r="GTU226" s="60"/>
      <c r="GTV226" s="60"/>
      <c r="GTW226" s="60"/>
      <c r="GTX226" s="60"/>
      <c r="GTY226" s="60"/>
      <c r="GTZ226" s="60"/>
      <c r="GUA226" s="60"/>
      <c r="GUB226" s="60"/>
      <c r="GUC226" s="60"/>
      <c r="GUD226" s="60"/>
      <c r="GUE226" s="60"/>
      <c r="GUF226" s="60"/>
      <c r="GUG226" s="60"/>
      <c r="GUH226" s="60"/>
      <c r="GUI226" s="60"/>
      <c r="GUJ226" s="60"/>
      <c r="GUK226" s="60"/>
      <c r="GUL226" s="60"/>
      <c r="GUM226" s="60"/>
      <c r="GUN226" s="60"/>
      <c r="GUO226" s="60"/>
      <c r="GUP226" s="60"/>
      <c r="GUQ226" s="60"/>
      <c r="GUR226" s="60"/>
      <c r="GUS226" s="60"/>
      <c r="GUT226" s="60"/>
      <c r="GUU226" s="60"/>
      <c r="GUV226" s="60"/>
      <c r="GUW226" s="60"/>
      <c r="GUX226" s="60"/>
      <c r="GUY226" s="60"/>
      <c r="GUZ226" s="60"/>
      <c r="GVA226" s="60"/>
      <c r="GVB226" s="60"/>
      <c r="GVC226" s="60"/>
      <c r="GVD226" s="60"/>
      <c r="GVE226" s="60"/>
      <c r="GVF226" s="60"/>
      <c r="GVG226" s="60"/>
      <c r="GVH226" s="60"/>
      <c r="GVI226" s="60"/>
      <c r="GVJ226" s="60"/>
      <c r="GVK226" s="60"/>
      <c r="GVL226" s="60"/>
      <c r="GVM226" s="60"/>
      <c r="GVN226" s="60"/>
      <c r="GVO226" s="60"/>
      <c r="GVP226" s="60"/>
      <c r="GVQ226" s="60"/>
      <c r="GVR226" s="60"/>
      <c r="GVS226" s="60"/>
      <c r="GVT226" s="60"/>
      <c r="GVU226" s="60"/>
      <c r="GVV226" s="60"/>
      <c r="GVW226" s="60"/>
      <c r="GVX226" s="60"/>
      <c r="GVY226" s="60"/>
      <c r="GVZ226" s="60"/>
      <c r="GWA226" s="60"/>
      <c r="GWB226" s="60"/>
      <c r="GWC226" s="60"/>
      <c r="GWD226" s="60"/>
      <c r="GWE226" s="60"/>
      <c r="GWF226" s="60"/>
      <c r="GWG226" s="60"/>
      <c r="GWH226" s="60"/>
      <c r="GWI226" s="60"/>
      <c r="GWJ226" s="60"/>
      <c r="GWK226" s="60"/>
      <c r="GWL226" s="60"/>
      <c r="GWM226" s="60"/>
      <c r="GWN226" s="60"/>
      <c r="GWO226" s="60"/>
      <c r="GWP226" s="60"/>
      <c r="GWQ226" s="60"/>
      <c r="GWR226" s="60"/>
      <c r="GWS226" s="60"/>
      <c r="GWT226" s="60"/>
      <c r="GWU226" s="60"/>
      <c r="GWV226" s="60"/>
      <c r="GWW226" s="60"/>
      <c r="GWX226" s="60"/>
      <c r="GWY226" s="60"/>
      <c r="GWZ226" s="60"/>
      <c r="GXA226" s="60"/>
      <c r="GXB226" s="60"/>
      <c r="GXC226" s="60"/>
      <c r="GXD226" s="60"/>
      <c r="GXE226" s="60"/>
      <c r="GXF226" s="60"/>
      <c r="GXG226" s="60"/>
      <c r="GXH226" s="60"/>
      <c r="GXI226" s="60"/>
      <c r="GXJ226" s="60"/>
      <c r="GXK226" s="60"/>
      <c r="GXL226" s="60"/>
      <c r="GXM226" s="60"/>
      <c r="GXN226" s="60"/>
      <c r="GXO226" s="60"/>
      <c r="GXP226" s="60"/>
      <c r="GXQ226" s="60"/>
      <c r="GXR226" s="60"/>
      <c r="GXS226" s="60"/>
      <c r="GXT226" s="60"/>
      <c r="GXU226" s="60"/>
      <c r="GXV226" s="60"/>
      <c r="GXW226" s="60"/>
      <c r="GXX226" s="60"/>
      <c r="GXY226" s="60"/>
      <c r="GXZ226" s="60"/>
      <c r="GYA226" s="60"/>
      <c r="GYB226" s="60"/>
      <c r="GYC226" s="60"/>
      <c r="GYD226" s="60"/>
      <c r="GYE226" s="60"/>
      <c r="GYF226" s="60"/>
      <c r="GYG226" s="60"/>
      <c r="GYH226" s="60"/>
      <c r="GYI226" s="60"/>
      <c r="GYJ226" s="60"/>
      <c r="GYK226" s="60"/>
      <c r="GYL226" s="60"/>
      <c r="GYM226" s="60"/>
      <c r="GYN226" s="60"/>
      <c r="GYO226" s="60"/>
      <c r="GYP226" s="60"/>
      <c r="GYQ226" s="60"/>
      <c r="GYR226" s="60"/>
      <c r="GYS226" s="60"/>
      <c r="GYT226" s="60"/>
      <c r="GYU226" s="60"/>
      <c r="GYV226" s="60"/>
      <c r="GYW226" s="60"/>
      <c r="GYX226" s="60"/>
      <c r="GYY226" s="60"/>
      <c r="GYZ226" s="60"/>
      <c r="GZA226" s="60"/>
      <c r="GZB226" s="60"/>
      <c r="GZC226" s="60"/>
      <c r="GZD226" s="60"/>
      <c r="GZE226" s="60"/>
      <c r="GZF226" s="60"/>
      <c r="GZG226" s="60"/>
      <c r="GZH226" s="60"/>
      <c r="GZI226" s="60"/>
      <c r="GZJ226" s="60"/>
      <c r="GZK226" s="60"/>
      <c r="GZL226" s="60"/>
      <c r="GZM226" s="60"/>
      <c r="GZN226" s="60"/>
      <c r="GZO226" s="60"/>
      <c r="GZP226" s="60"/>
      <c r="GZQ226" s="60"/>
      <c r="GZR226" s="60"/>
      <c r="GZS226" s="60"/>
      <c r="GZT226" s="60"/>
      <c r="GZU226" s="60"/>
      <c r="GZV226" s="60"/>
      <c r="GZW226" s="60"/>
      <c r="GZX226" s="60"/>
      <c r="GZY226" s="60"/>
      <c r="GZZ226" s="60"/>
      <c r="HAA226" s="60"/>
      <c r="HAB226" s="60"/>
      <c r="HAC226" s="60"/>
      <c r="HAD226" s="60"/>
      <c r="HAE226" s="60"/>
      <c r="HAF226" s="60"/>
      <c r="HAG226" s="60"/>
      <c r="HAH226" s="60"/>
      <c r="HAI226" s="60"/>
      <c r="HAJ226" s="60"/>
      <c r="HAK226" s="60"/>
      <c r="HAL226" s="60"/>
      <c r="HAM226" s="60"/>
      <c r="HAN226" s="60"/>
      <c r="HAO226" s="60"/>
      <c r="HAP226" s="60"/>
      <c r="HAQ226" s="60"/>
      <c r="HAR226" s="60"/>
      <c r="HAS226" s="60"/>
      <c r="HAT226" s="60"/>
      <c r="HAU226" s="60"/>
      <c r="HAV226" s="60"/>
      <c r="HAW226" s="60"/>
      <c r="HAX226" s="60"/>
      <c r="HAY226" s="60"/>
      <c r="HAZ226" s="60"/>
      <c r="HBA226" s="60"/>
      <c r="HBB226" s="60"/>
      <c r="HBC226" s="60"/>
      <c r="HBD226" s="60"/>
      <c r="HBE226" s="60"/>
      <c r="HBF226" s="60"/>
      <c r="HBG226" s="60"/>
      <c r="HBH226" s="60"/>
      <c r="HBI226" s="60"/>
      <c r="HBJ226" s="60"/>
      <c r="HBK226" s="60"/>
      <c r="HBL226" s="60"/>
      <c r="HBM226" s="60"/>
      <c r="HBN226" s="60"/>
      <c r="HBO226" s="60"/>
      <c r="HBP226" s="60"/>
      <c r="HBQ226" s="60"/>
      <c r="HBR226" s="60"/>
      <c r="HBS226" s="60"/>
      <c r="HBT226" s="60"/>
      <c r="HBU226" s="60"/>
      <c r="HBV226" s="60"/>
      <c r="HBW226" s="60"/>
      <c r="HBX226" s="60"/>
      <c r="HBY226" s="60"/>
      <c r="HBZ226" s="60"/>
      <c r="HCA226" s="60"/>
      <c r="HCB226" s="60"/>
      <c r="HCC226" s="60"/>
      <c r="HCD226" s="60"/>
      <c r="HCE226" s="60"/>
      <c r="HCF226" s="60"/>
      <c r="HCG226" s="60"/>
      <c r="HCH226" s="60"/>
      <c r="HCI226" s="60"/>
      <c r="HCJ226" s="60"/>
      <c r="HCK226" s="60"/>
      <c r="HCL226" s="60"/>
      <c r="HCM226" s="60"/>
      <c r="HCN226" s="60"/>
      <c r="HCO226" s="60"/>
      <c r="HCP226" s="60"/>
      <c r="HCQ226" s="60"/>
      <c r="HCR226" s="60"/>
      <c r="HCS226" s="60"/>
      <c r="HCT226" s="60"/>
      <c r="HCU226" s="60"/>
      <c r="HCV226" s="60"/>
      <c r="HCW226" s="60"/>
      <c r="HCX226" s="60"/>
      <c r="HCY226" s="60"/>
      <c r="HCZ226" s="60"/>
      <c r="HDA226" s="60"/>
      <c r="HDB226" s="60"/>
      <c r="HDC226" s="60"/>
      <c r="HDD226" s="60"/>
      <c r="HDE226" s="60"/>
      <c r="HDF226" s="60"/>
      <c r="HDG226" s="60"/>
      <c r="HDH226" s="60"/>
      <c r="HDI226" s="60"/>
      <c r="HDJ226" s="60"/>
      <c r="HDK226" s="60"/>
      <c r="HDL226" s="60"/>
      <c r="HDM226" s="60"/>
      <c r="HDN226" s="60"/>
      <c r="HDO226" s="60"/>
      <c r="HDP226" s="60"/>
      <c r="HDQ226" s="60"/>
      <c r="HDR226" s="60"/>
      <c r="HDS226" s="60"/>
      <c r="HDT226" s="60"/>
      <c r="HDU226" s="60"/>
      <c r="HDV226" s="60"/>
      <c r="HDW226" s="60"/>
      <c r="HDX226" s="60"/>
      <c r="HDY226" s="60"/>
      <c r="HDZ226" s="60"/>
      <c r="HEA226" s="60"/>
      <c r="HEB226" s="60"/>
      <c r="HEC226" s="60"/>
      <c r="HED226" s="60"/>
      <c r="HEE226" s="60"/>
      <c r="HEF226" s="60"/>
      <c r="HEG226" s="60"/>
      <c r="HEH226" s="60"/>
      <c r="HEI226" s="60"/>
      <c r="HEJ226" s="60"/>
      <c r="HEK226" s="60"/>
      <c r="HEL226" s="60"/>
      <c r="HEM226" s="60"/>
      <c r="HEN226" s="60"/>
      <c r="HEO226" s="60"/>
      <c r="HEP226" s="60"/>
      <c r="HEQ226" s="60"/>
      <c r="HER226" s="60"/>
      <c r="HES226" s="60"/>
      <c r="HET226" s="60"/>
      <c r="HEU226" s="60"/>
      <c r="HEV226" s="60"/>
      <c r="HEW226" s="60"/>
      <c r="HEX226" s="60"/>
      <c r="HEY226" s="60"/>
      <c r="HEZ226" s="60"/>
      <c r="HFA226" s="60"/>
      <c r="HFB226" s="60"/>
      <c r="HFC226" s="60"/>
      <c r="HFD226" s="60"/>
      <c r="HFE226" s="60"/>
      <c r="HFF226" s="60"/>
      <c r="HFG226" s="60"/>
      <c r="HFH226" s="60"/>
      <c r="HFI226" s="60"/>
      <c r="HFJ226" s="60"/>
      <c r="HFK226" s="60"/>
      <c r="HFL226" s="60"/>
      <c r="HFM226" s="60"/>
      <c r="HFN226" s="60"/>
      <c r="HFO226" s="60"/>
      <c r="HFP226" s="60"/>
      <c r="HFQ226" s="60"/>
      <c r="HFR226" s="60"/>
      <c r="HFS226" s="60"/>
      <c r="HFT226" s="60"/>
      <c r="HFU226" s="60"/>
      <c r="HFV226" s="60"/>
      <c r="HFW226" s="60"/>
      <c r="HFX226" s="60"/>
      <c r="HFY226" s="60"/>
      <c r="HFZ226" s="60"/>
      <c r="HGA226" s="60"/>
      <c r="HGB226" s="60"/>
      <c r="HGC226" s="60"/>
      <c r="HGD226" s="60"/>
      <c r="HGE226" s="60"/>
      <c r="HGF226" s="60"/>
      <c r="HGG226" s="60"/>
      <c r="HGH226" s="60"/>
      <c r="HGI226" s="60"/>
      <c r="HGJ226" s="60"/>
      <c r="HGK226" s="60"/>
      <c r="HGL226" s="60"/>
      <c r="HGM226" s="60"/>
      <c r="HGN226" s="60"/>
      <c r="HGO226" s="60"/>
      <c r="HGP226" s="60"/>
      <c r="HGQ226" s="60"/>
      <c r="HGR226" s="60"/>
      <c r="HGS226" s="60"/>
      <c r="HGT226" s="60"/>
      <c r="HGU226" s="60"/>
      <c r="HGV226" s="60"/>
      <c r="HGW226" s="60"/>
      <c r="HGX226" s="60"/>
      <c r="HGY226" s="60"/>
      <c r="HGZ226" s="60"/>
      <c r="HHA226" s="60"/>
      <c r="HHB226" s="60"/>
      <c r="HHC226" s="60"/>
      <c r="HHD226" s="60"/>
      <c r="HHE226" s="60"/>
      <c r="HHF226" s="60"/>
      <c r="HHG226" s="60"/>
      <c r="HHH226" s="60"/>
      <c r="HHI226" s="60"/>
      <c r="HHJ226" s="60"/>
      <c r="HHK226" s="60"/>
      <c r="HHL226" s="60"/>
      <c r="HHM226" s="60"/>
      <c r="HHN226" s="60"/>
      <c r="HHO226" s="60"/>
      <c r="HHP226" s="60"/>
      <c r="HHQ226" s="60"/>
      <c r="HHR226" s="60"/>
      <c r="HHS226" s="60"/>
      <c r="HHT226" s="60"/>
      <c r="HHU226" s="60"/>
      <c r="HHV226" s="60"/>
      <c r="HHW226" s="60"/>
      <c r="HHX226" s="60"/>
      <c r="HHY226" s="60"/>
      <c r="HHZ226" s="60"/>
      <c r="HIA226" s="60"/>
      <c r="HIB226" s="60"/>
      <c r="HIC226" s="60"/>
      <c r="HID226" s="60"/>
      <c r="HIE226" s="60"/>
      <c r="HIF226" s="60"/>
      <c r="HIG226" s="60"/>
      <c r="HIH226" s="60"/>
      <c r="HII226" s="60"/>
      <c r="HIJ226" s="60"/>
      <c r="HIK226" s="60"/>
      <c r="HIL226" s="60"/>
      <c r="HIM226" s="60"/>
      <c r="HIN226" s="60"/>
      <c r="HIO226" s="60"/>
      <c r="HIP226" s="60"/>
      <c r="HIQ226" s="60"/>
      <c r="HIR226" s="60"/>
      <c r="HIS226" s="60"/>
      <c r="HIT226" s="60"/>
      <c r="HIU226" s="60"/>
      <c r="HIV226" s="60"/>
      <c r="HIW226" s="60"/>
      <c r="HIX226" s="60"/>
      <c r="HIY226" s="60"/>
      <c r="HIZ226" s="60"/>
      <c r="HJA226" s="60"/>
      <c r="HJB226" s="60"/>
      <c r="HJC226" s="60"/>
      <c r="HJD226" s="60"/>
      <c r="HJE226" s="60"/>
      <c r="HJF226" s="60"/>
      <c r="HJG226" s="60"/>
      <c r="HJH226" s="60"/>
      <c r="HJI226" s="60"/>
      <c r="HJJ226" s="60"/>
      <c r="HJK226" s="60"/>
      <c r="HJL226" s="60"/>
      <c r="HJM226" s="60"/>
      <c r="HJN226" s="60"/>
      <c r="HJO226" s="60"/>
      <c r="HJP226" s="60"/>
      <c r="HJQ226" s="60"/>
      <c r="HJR226" s="60"/>
      <c r="HJS226" s="60"/>
      <c r="HJT226" s="60"/>
      <c r="HJU226" s="60"/>
      <c r="HJV226" s="60"/>
      <c r="HJW226" s="60"/>
      <c r="HJX226" s="60"/>
      <c r="HJY226" s="60"/>
      <c r="HJZ226" s="60"/>
      <c r="HKA226" s="60"/>
      <c r="HKB226" s="60"/>
      <c r="HKC226" s="60"/>
      <c r="HKD226" s="60"/>
      <c r="HKE226" s="60"/>
      <c r="HKF226" s="60"/>
      <c r="HKG226" s="60"/>
      <c r="HKH226" s="60"/>
      <c r="HKI226" s="60"/>
      <c r="HKJ226" s="60"/>
      <c r="HKK226" s="60"/>
      <c r="HKL226" s="60"/>
      <c r="HKM226" s="60"/>
      <c r="HKN226" s="60"/>
      <c r="HKO226" s="60"/>
      <c r="HKP226" s="60"/>
      <c r="HKQ226" s="60"/>
      <c r="HKR226" s="60"/>
      <c r="HKS226" s="60"/>
      <c r="HKT226" s="60"/>
      <c r="HKU226" s="60"/>
      <c r="HKV226" s="60"/>
      <c r="HKW226" s="60"/>
      <c r="HKX226" s="60"/>
      <c r="HKY226" s="60"/>
      <c r="HKZ226" s="60"/>
      <c r="HLA226" s="60"/>
      <c r="HLB226" s="60"/>
      <c r="HLC226" s="60"/>
      <c r="HLD226" s="60"/>
      <c r="HLE226" s="60"/>
      <c r="HLF226" s="60"/>
      <c r="HLG226" s="60"/>
      <c r="HLH226" s="60"/>
      <c r="HLI226" s="60"/>
      <c r="HLJ226" s="60"/>
      <c r="HLK226" s="60"/>
      <c r="HLL226" s="60"/>
      <c r="HLM226" s="60"/>
      <c r="HLN226" s="60"/>
      <c r="HLO226" s="60"/>
      <c r="HLP226" s="60"/>
      <c r="HLQ226" s="60"/>
      <c r="HLR226" s="60"/>
      <c r="HLS226" s="60"/>
      <c r="HLT226" s="60"/>
      <c r="HLU226" s="60"/>
      <c r="HLV226" s="60"/>
      <c r="HLW226" s="60"/>
      <c r="HLX226" s="60"/>
      <c r="HLY226" s="60"/>
      <c r="HLZ226" s="60"/>
      <c r="HMA226" s="60"/>
      <c r="HMB226" s="60"/>
      <c r="HMC226" s="60"/>
      <c r="HMD226" s="60"/>
      <c r="HME226" s="60"/>
      <c r="HMF226" s="60"/>
      <c r="HMG226" s="60"/>
      <c r="HMH226" s="60"/>
      <c r="HMI226" s="60"/>
      <c r="HMJ226" s="60"/>
      <c r="HMK226" s="60"/>
      <c r="HML226" s="60"/>
      <c r="HMM226" s="60"/>
      <c r="HMN226" s="60"/>
      <c r="HMO226" s="60"/>
      <c r="HMP226" s="60"/>
      <c r="HMQ226" s="60"/>
      <c r="HMR226" s="60"/>
      <c r="HMS226" s="60"/>
      <c r="HMT226" s="60"/>
      <c r="HMU226" s="60"/>
      <c r="HMV226" s="60"/>
      <c r="HMW226" s="60"/>
      <c r="HMX226" s="60"/>
      <c r="HMY226" s="60"/>
      <c r="HMZ226" s="60"/>
      <c r="HNA226" s="60"/>
      <c r="HNB226" s="60"/>
      <c r="HNC226" s="60"/>
      <c r="HND226" s="60"/>
      <c r="HNE226" s="60"/>
      <c r="HNF226" s="60"/>
      <c r="HNG226" s="60"/>
      <c r="HNH226" s="60"/>
      <c r="HNI226" s="60"/>
      <c r="HNJ226" s="60"/>
      <c r="HNK226" s="60"/>
      <c r="HNL226" s="60"/>
      <c r="HNM226" s="60"/>
      <c r="HNN226" s="60"/>
      <c r="HNO226" s="60"/>
      <c r="HNP226" s="60"/>
      <c r="HNQ226" s="60"/>
      <c r="HNR226" s="60"/>
      <c r="HNS226" s="60"/>
      <c r="HNT226" s="60"/>
      <c r="HNU226" s="60"/>
      <c r="HNV226" s="60"/>
      <c r="HNW226" s="60"/>
      <c r="HNX226" s="60"/>
      <c r="HNY226" s="60"/>
      <c r="HNZ226" s="60"/>
      <c r="HOA226" s="60"/>
      <c r="HOB226" s="60"/>
      <c r="HOC226" s="60"/>
      <c r="HOD226" s="60"/>
      <c r="HOE226" s="60"/>
      <c r="HOF226" s="60"/>
      <c r="HOG226" s="60"/>
      <c r="HOH226" s="60"/>
      <c r="HOI226" s="60"/>
      <c r="HOJ226" s="60"/>
      <c r="HOK226" s="60"/>
      <c r="HOL226" s="60"/>
      <c r="HOM226" s="60"/>
      <c r="HON226" s="60"/>
      <c r="HOO226" s="60"/>
      <c r="HOP226" s="60"/>
      <c r="HOQ226" s="60"/>
      <c r="HOR226" s="60"/>
      <c r="HOS226" s="60"/>
      <c r="HOT226" s="60"/>
      <c r="HOU226" s="60"/>
      <c r="HOV226" s="60"/>
      <c r="HOW226" s="60"/>
      <c r="HOX226" s="60"/>
      <c r="HOY226" s="60"/>
      <c r="HOZ226" s="60"/>
      <c r="HPA226" s="60"/>
      <c r="HPB226" s="60"/>
      <c r="HPC226" s="60"/>
      <c r="HPD226" s="60"/>
      <c r="HPE226" s="60"/>
      <c r="HPF226" s="60"/>
      <c r="HPG226" s="60"/>
      <c r="HPH226" s="60"/>
      <c r="HPI226" s="60"/>
      <c r="HPJ226" s="60"/>
      <c r="HPK226" s="60"/>
      <c r="HPL226" s="60"/>
      <c r="HPM226" s="60"/>
      <c r="HPN226" s="60"/>
      <c r="HPO226" s="60"/>
      <c r="HPP226" s="60"/>
      <c r="HPQ226" s="60"/>
      <c r="HPR226" s="60"/>
      <c r="HPS226" s="60"/>
      <c r="HPT226" s="60"/>
      <c r="HPU226" s="60"/>
      <c r="HPV226" s="60"/>
      <c r="HPW226" s="60"/>
      <c r="HPX226" s="60"/>
      <c r="HPY226" s="60"/>
      <c r="HPZ226" s="60"/>
      <c r="HQA226" s="60"/>
      <c r="HQB226" s="60"/>
      <c r="HQC226" s="60"/>
      <c r="HQD226" s="60"/>
      <c r="HQE226" s="60"/>
      <c r="HQF226" s="60"/>
      <c r="HQG226" s="60"/>
      <c r="HQH226" s="60"/>
      <c r="HQI226" s="60"/>
      <c r="HQJ226" s="60"/>
      <c r="HQK226" s="60"/>
      <c r="HQL226" s="60"/>
      <c r="HQM226" s="60"/>
      <c r="HQN226" s="60"/>
      <c r="HQO226" s="60"/>
      <c r="HQP226" s="60"/>
      <c r="HQQ226" s="60"/>
      <c r="HQR226" s="60"/>
      <c r="HQS226" s="60"/>
      <c r="HQT226" s="60"/>
      <c r="HQU226" s="60"/>
      <c r="HQV226" s="60"/>
      <c r="HQW226" s="60"/>
      <c r="HQX226" s="60"/>
      <c r="HQY226" s="60"/>
      <c r="HQZ226" s="60"/>
      <c r="HRA226" s="60"/>
      <c r="HRB226" s="60"/>
      <c r="HRC226" s="60"/>
      <c r="HRD226" s="60"/>
      <c r="HRE226" s="60"/>
      <c r="HRF226" s="60"/>
      <c r="HRG226" s="60"/>
      <c r="HRH226" s="60"/>
      <c r="HRI226" s="60"/>
      <c r="HRJ226" s="60"/>
      <c r="HRK226" s="60"/>
      <c r="HRL226" s="60"/>
      <c r="HRM226" s="60"/>
      <c r="HRN226" s="60"/>
      <c r="HRO226" s="60"/>
      <c r="HRP226" s="60"/>
      <c r="HRQ226" s="60"/>
      <c r="HRR226" s="60"/>
      <c r="HRS226" s="60"/>
      <c r="HRT226" s="60"/>
      <c r="HRU226" s="60"/>
      <c r="HRV226" s="60"/>
      <c r="HRW226" s="60"/>
      <c r="HRX226" s="60"/>
      <c r="HRY226" s="60"/>
      <c r="HRZ226" s="60"/>
      <c r="HSA226" s="60"/>
      <c r="HSB226" s="60"/>
      <c r="HSC226" s="60"/>
      <c r="HSD226" s="60"/>
      <c r="HSE226" s="60"/>
      <c r="HSF226" s="60"/>
      <c r="HSG226" s="60"/>
      <c r="HSH226" s="60"/>
      <c r="HSI226" s="60"/>
      <c r="HSJ226" s="60"/>
      <c r="HSK226" s="60"/>
      <c r="HSL226" s="60"/>
      <c r="HSM226" s="60"/>
      <c r="HSN226" s="60"/>
      <c r="HSO226" s="60"/>
      <c r="HSP226" s="60"/>
      <c r="HSQ226" s="60"/>
      <c r="HSR226" s="60"/>
      <c r="HSS226" s="60"/>
      <c r="HST226" s="60"/>
      <c r="HSU226" s="60"/>
      <c r="HSV226" s="60"/>
      <c r="HSW226" s="60"/>
      <c r="HSX226" s="60"/>
      <c r="HSY226" s="60"/>
      <c r="HSZ226" s="60"/>
      <c r="HTA226" s="60"/>
      <c r="HTB226" s="60"/>
      <c r="HTC226" s="60"/>
      <c r="HTD226" s="60"/>
      <c r="HTE226" s="60"/>
      <c r="HTF226" s="60"/>
      <c r="HTG226" s="60"/>
      <c r="HTH226" s="60"/>
      <c r="HTI226" s="60"/>
      <c r="HTJ226" s="60"/>
      <c r="HTK226" s="60"/>
      <c r="HTL226" s="60"/>
      <c r="HTM226" s="60"/>
      <c r="HTN226" s="60"/>
      <c r="HTO226" s="60"/>
      <c r="HTP226" s="60"/>
      <c r="HTQ226" s="60"/>
      <c r="HTR226" s="60"/>
      <c r="HTS226" s="60"/>
      <c r="HTT226" s="60"/>
      <c r="HTU226" s="60"/>
      <c r="HTV226" s="60"/>
      <c r="HTW226" s="60"/>
      <c r="HTX226" s="60"/>
      <c r="HTY226" s="60"/>
      <c r="HTZ226" s="60"/>
      <c r="HUA226" s="60"/>
      <c r="HUB226" s="60"/>
      <c r="HUC226" s="60"/>
      <c r="HUD226" s="60"/>
      <c r="HUE226" s="60"/>
      <c r="HUF226" s="60"/>
      <c r="HUG226" s="60"/>
      <c r="HUH226" s="60"/>
      <c r="HUI226" s="60"/>
      <c r="HUJ226" s="60"/>
      <c r="HUK226" s="60"/>
      <c r="HUL226" s="60"/>
      <c r="HUM226" s="60"/>
      <c r="HUN226" s="60"/>
      <c r="HUO226" s="60"/>
      <c r="HUP226" s="60"/>
      <c r="HUQ226" s="60"/>
      <c r="HUR226" s="60"/>
      <c r="HUS226" s="60"/>
      <c r="HUT226" s="60"/>
      <c r="HUU226" s="60"/>
      <c r="HUV226" s="60"/>
      <c r="HUW226" s="60"/>
      <c r="HUX226" s="60"/>
      <c r="HUY226" s="60"/>
      <c r="HUZ226" s="60"/>
      <c r="HVA226" s="60"/>
      <c r="HVB226" s="60"/>
      <c r="HVC226" s="60"/>
      <c r="HVD226" s="60"/>
      <c r="HVE226" s="60"/>
      <c r="HVF226" s="60"/>
      <c r="HVG226" s="60"/>
      <c r="HVH226" s="60"/>
      <c r="HVI226" s="60"/>
      <c r="HVJ226" s="60"/>
      <c r="HVK226" s="60"/>
      <c r="HVL226" s="60"/>
      <c r="HVM226" s="60"/>
      <c r="HVN226" s="60"/>
      <c r="HVO226" s="60"/>
      <c r="HVP226" s="60"/>
      <c r="HVQ226" s="60"/>
      <c r="HVR226" s="60"/>
      <c r="HVS226" s="60"/>
      <c r="HVT226" s="60"/>
      <c r="HVU226" s="60"/>
      <c r="HVV226" s="60"/>
      <c r="HVW226" s="60"/>
      <c r="HVX226" s="60"/>
      <c r="HVY226" s="60"/>
      <c r="HVZ226" s="60"/>
      <c r="HWA226" s="60"/>
      <c r="HWB226" s="60"/>
      <c r="HWC226" s="60"/>
      <c r="HWD226" s="60"/>
      <c r="HWE226" s="60"/>
      <c r="HWF226" s="60"/>
      <c r="HWG226" s="60"/>
      <c r="HWH226" s="60"/>
      <c r="HWI226" s="60"/>
      <c r="HWJ226" s="60"/>
      <c r="HWK226" s="60"/>
      <c r="HWL226" s="60"/>
      <c r="HWM226" s="60"/>
      <c r="HWN226" s="60"/>
      <c r="HWO226" s="60"/>
      <c r="HWP226" s="60"/>
      <c r="HWQ226" s="60"/>
      <c r="HWR226" s="60"/>
      <c r="HWS226" s="60"/>
      <c r="HWT226" s="60"/>
      <c r="HWU226" s="60"/>
      <c r="HWV226" s="60"/>
      <c r="HWW226" s="60"/>
      <c r="HWX226" s="60"/>
      <c r="HWY226" s="60"/>
      <c r="HWZ226" s="60"/>
      <c r="HXA226" s="60"/>
      <c r="HXB226" s="60"/>
      <c r="HXC226" s="60"/>
      <c r="HXD226" s="60"/>
      <c r="HXE226" s="60"/>
      <c r="HXF226" s="60"/>
      <c r="HXG226" s="60"/>
      <c r="HXH226" s="60"/>
      <c r="HXI226" s="60"/>
      <c r="HXJ226" s="60"/>
      <c r="HXK226" s="60"/>
      <c r="HXL226" s="60"/>
      <c r="HXM226" s="60"/>
      <c r="HXN226" s="60"/>
      <c r="HXO226" s="60"/>
      <c r="HXP226" s="60"/>
      <c r="HXQ226" s="60"/>
      <c r="HXR226" s="60"/>
      <c r="HXS226" s="60"/>
      <c r="HXT226" s="60"/>
      <c r="HXU226" s="60"/>
      <c r="HXV226" s="60"/>
      <c r="HXW226" s="60"/>
      <c r="HXX226" s="60"/>
      <c r="HXY226" s="60"/>
      <c r="HXZ226" s="60"/>
      <c r="HYA226" s="60"/>
      <c r="HYB226" s="60"/>
      <c r="HYC226" s="60"/>
      <c r="HYD226" s="60"/>
      <c r="HYE226" s="60"/>
      <c r="HYF226" s="60"/>
      <c r="HYG226" s="60"/>
      <c r="HYH226" s="60"/>
      <c r="HYI226" s="60"/>
      <c r="HYJ226" s="60"/>
      <c r="HYK226" s="60"/>
      <c r="HYL226" s="60"/>
      <c r="HYM226" s="60"/>
      <c r="HYN226" s="60"/>
      <c r="HYO226" s="60"/>
      <c r="HYP226" s="60"/>
      <c r="HYQ226" s="60"/>
      <c r="HYR226" s="60"/>
      <c r="HYS226" s="60"/>
      <c r="HYT226" s="60"/>
      <c r="HYU226" s="60"/>
      <c r="HYV226" s="60"/>
      <c r="HYW226" s="60"/>
      <c r="HYX226" s="60"/>
      <c r="HYY226" s="60"/>
      <c r="HYZ226" s="60"/>
      <c r="HZA226" s="60"/>
      <c r="HZB226" s="60"/>
      <c r="HZC226" s="60"/>
      <c r="HZD226" s="60"/>
      <c r="HZE226" s="60"/>
      <c r="HZF226" s="60"/>
      <c r="HZG226" s="60"/>
      <c r="HZH226" s="60"/>
      <c r="HZI226" s="60"/>
      <c r="HZJ226" s="60"/>
      <c r="HZK226" s="60"/>
      <c r="HZL226" s="60"/>
      <c r="HZM226" s="60"/>
      <c r="HZN226" s="60"/>
      <c r="HZO226" s="60"/>
      <c r="HZP226" s="60"/>
      <c r="HZQ226" s="60"/>
      <c r="HZR226" s="60"/>
      <c r="HZS226" s="60"/>
      <c r="HZT226" s="60"/>
      <c r="HZU226" s="60"/>
      <c r="HZV226" s="60"/>
      <c r="HZW226" s="60"/>
      <c r="HZX226" s="60"/>
      <c r="HZY226" s="60"/>
      <c r="HZZ226" s="60"/>
      <c r="IAA226" s="60"/>
      <c r="IAB226" s="60"/>
      <c r="IAC226" s="60"/>
      <c r="IAD226" s="60"/>
      <c r="IAE226" s="60"/>
      <c r="IAF226" s="60"/>
      <c r="IAG226" s="60"/>
      <c r="IAH226" s="60"/>
      <c r="IAI226" s="60"/>
      <c r="IAJ226" s="60"/>
      <c r="IAK226" s="60"/>
      <c r="IAL226" s="60"/>
      <c r="IAM226" s="60"/>
      <c r="IAN226" s="60"/>
      <c r="IAO226" s="60"/>
      <c r="IAP226" s="60"/>
      <c r="IAQ226" s="60"/>
      <c r="IAR226" s="60"/>
      <c r="IAS226" s="60"/>
      <c r="IAT226" s="60"/>
      <c r="IAU226" s="60"/>
      <c r="IAV226" s="60"/>
      <c r="IAW226" s="60"/>
      <c r="IAX226" s="60"/>
      <c r="IAY226" s="60"/>
      <c r="IAZ226" s="60"/>
      <c r="IBA226" s="60"/>
      <c r="IBB226" s="60"/>
      <c r="IBC226" s="60"/>
      <c r="IBD226" s="60"/>
      <c r="IBE226" s="60"/>
      <c r="IBF226" s="60"/>
      <c r="IBG226" s="60"/>
      <c r="IBH226" s="60"/>
      <c r="IBI226" s="60"/>
      <c r="IBJ226" s="60"/>
      <c r="IBK226" s="60"/>
      <c r="IBL226" s="60"/>
      <c r="IBM226" s="60"/>
      <c r="IBN226" s="60"/>
      <c r="IBO226" s="60"/>
      <c r="IBP226" s="60"/>
      <c r="IBQ226" s="60"/>
      <c r="IBR226" s="60"/>
      <c r="IBS226" s="60"/>
      <c r="IBT226" s="60"/>
      <c r="IBU226" s="60"/>
      <c r="IBV226" s="60"/>
      <c r="IBW226" s="60"/>
      <c r="IBX226" s="60"/>
      <c r="IBY226" s="60"/>
      <c r="IBZ226" s="60"/>
      <c r="ICA226" s="60"/>
      <c r="ICB226" s="60"/>
      <c r="ICC226" s="60"/>
      <c r="ICD226" s="60"/>
      <c r="ICE226" s="60"/>
      <c r="ICF226" s="60"/>
      <c r="ICG226" s="60"/>
      <c r="ICH226" s="60"/>
      <c r="ICI226" s="60"/>
      <c r="ICJ226" s="60"/>
      <c r="ICK226" s="60"/>
      <c r="ICL226" s="60"/>
      <c r="ICM226" s="60"/>
      <c r="ICN226" s="60"/>
      <c r="ICO226" s="60"/>
      <c r="ICP226" s="60"/>
      <c r="ICQ226" s="60"/>
      <c r="ICR226" s="60"/>
      <c r="ICS226" s="60"/>
      <c r="ICT226" s="60"/>
      <c r="ICU226" s="60"/>
      <c r="ICV226" s="60"/>
      <c r="ICW226" s="60"/>
      <c r="ICX226" s="60"/>
      <c r="ICY226" s="60"/>
      <c r="ICZ226" s="60"/>
      <c r="IDA226" s="60"/>
      <c r="IDB226" s="60"/>
      <c r="IDC226" s="60"/>
      <c r="IDD226" s="60"/>
      <c r="IDE226" s="60"/>
      <c r="IDF226" s="60"/>
      <c r="IDG226" s="60"/>
      <c r="IDH226" s="60"/>
      <c r="IDI226" s="60"/>
      <c r="IDJ226" s="60"/>
      <c r="IDK226" s="60"/>
      <c r="IDL226" s="60"/>
      <c r="IDM226" s="60"/>
      <c r="IDN226" s="60"/>
      <c r="IDO226" s="60"/>
      <c r="IDP226" s="60"/>
      <c r="IDQ226" s="60"/>
      <c r="IDR226" s="60"/>
      <c r="IDS226" s="60"/>
      <c r="IDT226" s="60"/>
      <c r="IDU226" s="60"/>
      <c r="IDV226" s="60"/>
      <c r="IDW226" s="60"/>
      <c r="IDX226" s="60"/>
      <c r="IDY226" s="60"/>
      <c r="IDZ226" s="60"/>
      <c r="IEA226" s="60"/>
      <c r="IEB226" s="60"/>
      <c r="IEC226" s="60"/>
      <c r="IED226" s="60"/>
      <c r="IEE226" s="60"/>
      <c r="IEF226" s="60"/>
      <c r="IEG226" s="60"/>
      <c r="IEH226" s="60"/>
      <c r="IEI226" s="60"/>
      <c r="IEJ226" s="60"/>
      <c r="IEK226" s="60"/>
      <c r="IEL226" s="60"/>
      <c r="IEM226" s="60"/>
      <c r="IEN226" s="60"/>
      <c r="IEO226" s="60"/>
      <c r="IEP226" s="60"/>
      <c r="IEQ226" s="60"/>
      <c r="IER226" s="60"/>
      <c r="IES226" s="60"/>
      <c r="IET226" s="60"/>
      <c r="IEU226" s="60"/>
      <c r="IEV226" s="60"/>
      <c r="IEW226" s="60"/>
      <c r="IEX226" s="60"/>
      <c r="IEY226" s="60"/>
      <c r="IEZ226" s="60"/>
      <c r="IFA226" s="60"/>
      <c r="IFB226" s="60"/>
      <c r="IFC226" s="60"/>
      <c r="IFD226" s="60"/>
      <c r="IFE226" s="60"/>
      <c r="IFF226" s="60"/>
      <c r="IFG226" s="60"/>
      <c r="IFH226" s="60"/>
      <c r="IFI226" s="60"/>
      <c r="IFJ226" s="60"/>
      <c r="IFK226" s="60"/>
      <c r="IFL226" s="60"/>
      <c r="IFM226" s="60"/>
      <c r="IFN226" s="60"/>
      <c r="IFO226" s="60"/>
      <c r="IFP226" s="60"/>
      <c r="IFQ226" s="60"/>
      <c r="IFR226" s="60"/>
      <c r="IFS226" s="60"/>
      <c r="IFT226" s="60"/>
      <c r="IFU226" s="60"/>
      <c r="IFV226" s="60"/>
      <c r="IFW226" s="60"/>
      <c r="IFX226" s="60"/>
      <c r="IFY226" s="60"/>
      <c r="IFZ226" s="60"/>
      <c r="IGA226" s="60"/>
      <c r="IGB226" s="60"/>
      <c r="IGC226" s="60"/>
      <c r="IGD226" s="60"/>
      <c r="IGE226" s="60"/>
      <c r="IGF226" s="60"/>
      <c r="IGG226" s="60"/>
      <c r="IGH226" s="60"/>
      <c r="IGI226" s="60"/>
      <c r="IGJ226" s="60"/>
      <c r="IGK226" s="60"/>
      <c r="IGL226" s="60"/>
      <c r="IGM226" s="60"/>
      <c r="IGN226" s="60"/>
      <c r="IGO226" s="60"/>
      <c r="IGP226" s="60"/>
      <c r="IGQ226" s="60"/>
      <c r="IGR226" s="60"/>
      <c r="IGS226" s="60"/>
      <c r="IGT226" s="60"/>
      <c r="IGU226" s="60"/>
      <c r="IGV226" s="60"/>
      <c r="IGW226" s="60"/>
      <c r="IGX226" s="60"/>
      <c r="IGY226" s="60"/>
      <c r="IGZ226" s="60"/>
      <c r="IHA226" s="60"/>
      <c r="IHB226" s="60"/>
      <c r="IHC226" s="60"/>
      <c r="IHD226" s="60"/>
      <c r="IHE226" s="60"/>
      <c r="IHF226" s="60"/>
      <c r="IHG226" s="60"/>
      <c r="IHH226" s="60"/>
      <c r="IHI226" s="60"/>
      <c r="IHJ226" s="60"/>
      <c r="IHK226" s="60"/>
      <c r="IHL226" s="60"/>
      <c r="IHM226" s="60"/>
      <c r="IHN226" s="60"/>
      <c r="IHO226" s="60"/>
      <c r="IHP226" s="60"/>
      <c r="IHQ226" s="60"/>
      <c r="IHR226" s="60"/>
      <c r="IHS226" s="60"/>
      <c r="IHT226" s="60"/>
      <c r="IHU226" s="60"/>
      <c r="IHV226" s="60"/>
      <c r="IHW226" s="60"/>
      <c r="IHX226" s="60"/>
      <c r="IHY226" s="60"/>
      <c r="IHZ226" s="60"/>
      <c r="IIA226" s="60"/>
      <c r="IIB226" s="60"/>
      <c r="IIC226" s="60"/>
      <c r="IID226" s="60"/>
      <c r="IIE226" s="60"/>
      <c r="IIF226" s="60"/>
      <c r="IIG226" s="60"/>
      <c r="IIH226" s="60"/>
      <c r="III226" s="60"/>
      <c r="IIJ226" s="60"/>
      <c r="IIK226" s="60"/>
      <c r="IIL226" s="60"/>
      <c r="IIM226" s="60"/>
      <c r="IIN226" s="60"/>
      <c r="IIO226" s="60"/>
      <c r="IIP226" s="60"/>
      <c r="IIQ226" s="60"/>
      <c r="IIR226" s="60"/>
      <c r="IIS226" s="60"/>
      <c r="IIT226" s="60"/>
      <c r="IIU226" s="60"/>
      <c r="IIV226" s="60"/>
      <c r="IIW226" s="60"/>
      <c r="IIX226" s="60"/>
      <c r="IIY226" s="60"/>
      <c r="IIZ226" s="60"/>
      <c r="IJA226" s="60"/>
      <c r="IJB226" s="60"/>
      <c r="IJC226" s="60"/>
      <c r="IJD226" s="60"/>
      <c r="IJE226" s="60"/>
      <c r="IJF226" s="60"/>
      <c r="IJG226" s="60"/>
      <c r="IJH226" s="60"/>
      <c r="IJI226" s="60"/>
      <c r="IJJ226" s="60"/>
      <c r="IJK226" s="60"/>
      <c r="IJL226" s="60"/>
      <c r="IJM226" s="60"/>
      <c r="IJN226" s="60"/>
      <c r="IJO226" s="60"/>
      <c r="IJP226" s="60"/>
      <c r="IJQ226" s="60"/>
      <c r="IJR226" s="60"/>
      <c r="IJS226" s="60"/>
      <c r="IJT226" s="60"/>
      <c r="IJU226" s="60"/>
      <c r="IJV226" s="60"/>
      <c r="IJW226" s="60"/>
      <c r="IJX226" s="60"/>
      <c r="IJY226" s="60"/>
      <c r="IJZ226" s="60"/>
      <c r="IKA226" s="60"/>
      <c r="IKB226" s="60"/>
      <c r="IKC226" s="60"/>
      <c r="IKD226" s="60"/>
      <c r="IKE226" s="60"/>
      <c r="IKF226" s="60"/>
      <c r="IKG226" s="60"/>
      <c r="IKH226" s="60"/>
      <c r="IKI226" s="60"/>
      <c r="IKJ226" s="60"/>
      <c r="IKK226" s="60"/>
      <c r="IKL226" s="60"/>
      <c r="IKM226" s="60"/>
      <c r="IKN226" s="60"/>
      <c r="IKO226" s="60"/>
      <c r="IKP226" s="60"/>
      <c r="IKQ226" s="60"/>
      <c r="IKR226" s="60"/>
      <c r="IKS226" s="60"/>
      <c r="IKT226" s="60"/>
      <c r="IKU226" s="60"/>
      <c r="IKV226" s="60"/>
      <c r="IKW226" s="60"/>
      <c r="IKX226" s="60"/>
      <c r="IKY226" s="60"/>
      <c r="IKZ226" s="60"/>
      <c r="ILA226" s="60"/>
      <c r="ILB226" s="60"/>
      <c r="ILC226" s="60"/>
      <c r="ILD226" s="60"/>
      <c r="ILE226" s="60"/>
      <c r="ILF226" s="60"/>
      <c r="ILG226" s="60"/>
      <c r="ILH226" s="60"/>
      <c r="ILI226" s="60"/>
      <c r="ILJ226" s="60"/>
      <c r="ILK226" s="60"/>
      <c r="ILL226" s="60"/>
      <c r="ILM226" s="60"/>
      <c r="ILN226" s="60"/>
      <c r="ILO226" s="60"/>
      <c r="ILP226" s="60"/>
      <c r="ILQ226" s="60"/>
      <c r="ILR226" s="60"/>
      <c r="ILS226" s="60"/>
      <c r="ILT226" s="60"/>
      <c r="ILU226" s="60"/>
      <c r="ILV226" s="60"/>
      <c r="ILW226" s="60"/>
      <c r="ILX226" s="60"/>
      <c r="ILY226" s="60"/>
      <c r="ILZ226" s="60"/>
      <c r="IMA226" s="60"/>
      <c r="IMB226" s="60"/>
      <c r="IMC226" s="60"/>
      <c r="IMD226" s="60"/>
      <c r="IME226" s="60"/>
      <c r="IMF226" s="60"/>
      <c r="IMG226" s="60"/>
      <c r="IMH226" s="60"/>
      <c r="IMI226" s="60"/>
      <c r="IMJ226" s="60"/>
      <c r="IMK226" s="60"/>
      <c r="IML226" s="60"/>
      <c r="IMM226" s="60"/>
      <c r="IMN226" s="60"/>
      <c r="IMO226" s="60"/>
      <c r="IMP226" s="60"/>
      <c r="IMQ226" s="60"/>
      <c r="IMR226" s="60"/>
      <c r="IMS226" s="60"/>
      <c r="IMT226" s="60"/>
      <c r="IMU226" s="60"/>
      <c r="IMV226" s="60"/>
      <c r="IMW226" s="60"/>
      <c r="IMX226" s="60"/>
      <c r="IMY226" s="60"/>
      <c r="IMZ226" s="60"/>
      <c r="INA226" s="60"/>
      <c r="INB226" s="60"/>
      <c r="INC226" s="60"/>
      <c r="IND226" s="60"/>
      <c r="INE226" s="60"/>
      <c r="INF226" s="60"/>
      <c r="ING226" s="60"/>
      <c r="INH226" s="60"/>
      <c r="INI226" s="60"/>
      <c r="INJ226" s="60"/>
      <c r="INK226" s="60"/>
      <c r="INL226" s="60"/>
      <c r="INM226" s="60"/>
      <c r="INN226" s="60"/>
      <c r="INO226" s="60"/>
      <c r="INP226" s="60"/>
      <c r="INQ226" s="60"/>
      <c r="INR226" s="60"/>
      <c r="INS226" s="60"/>
      <c r="INT226" s="60"/>
      <c r="INU226" s="60"/>
      <c r="INV226" s="60"/>
      <c r="INW226" s="60"/>
      <c r="INX226" s="60"/>
      <c r="INY226" s="60"/>
      <c r="INZ226" s="60"/>
      <c r="IOA226" s="60"/>
      <c r="IOB226" s="60"/>
      <c r="IOC226" s="60"/>
      <c r="IOD226" s="60"/>
      <c r="IOE226" s="60"/>
      <c r="IOF226" s="60"/>
      <c r="IOG226" s="60"/>
      <c r="IOH226" s="60"/>
      <c r="IOI226" s="60"/>
      <c r="IOJ226" s="60"/>
      <c r="IOK226" s="60"/>
      <c r="IOL226" s="60"/>
      <c r="IOM226" s="60"/>
      <c r="ION226" s="60"/>
      <c r="IOO226" s="60"/>
      <c r="IOP226" s="60"/>
      <c r="IOQ226" s="60"/>
      <c r="IOR226" s="60"/>
      <c r="IOS226" s="60"/>
      <c r="IOT226" s="60"/>
      <c r="IOU226" s="60"/>
      <c r="IOV226" s="60"/>
      <c r="IOW226" s="60"/>
      <c r="IOX226" s="60"/>
      <c r="IOY226" s="60"/>
      <c r="IOZ226" s="60"/>
      <c r="IPA226" s="60"/>
      <c r="IPB226" s="60"/>
      <c r="IPC226" s="60"/>
      <c r="IPD226" s="60"/>
      <c r="IPE226" s="60"/>
      <c r="IPF226" s="60"/>
      <c r="IPG226" s="60"/>
      <c r="IPH226" s="60"/>
      <c r="IPI226" s="60"/>
      <c r="IPJ226" s="60"/>
      <c r="IPK226" s="60"/>
      <c r="IPL226" s="60"/>
      <c r="IPM226" s="60"/>
      <c r="IPN226" s="60"/>
      <c r="IPO226" s="60"/>
      <c r="IPP226" s="60"/>
      <c r="IPQ226" s="60"/>
      <c r="IPR226" s="60"/>
      <c r="IPS226" s="60"/>
      <c r="IPT226" s="60"/>
      <c r="IPU226" s="60"/>
      <c r="IPV226" s="60"/>
      <c r="IPW226" s="60"/>
      <c r="IPX226" s="60"/>
      <c r="IPY226" s="60"/>
      <c r="IPZ226" s="60"/>
      <c r="IQA226" s="60"/>
      <c r="IQB226" s="60"/>
      <c r="IQC226" s="60"/>
      <c r="IQD226" s="60"/>
      <c r="IQE226" s="60"/>
      <c r="IQF226" s="60"/>
      <c r="IQG226" s="60"/>
      <c r="IQH226" s="60"/>
      <c r="IQI226" s="60"/>
      <c r="IQJ226" s="60"/>
      <c r="IQK226" s="60"/>
      <c r="IQL226" s="60"/>
      <c r="IQM226" s="60"/>
      <c r="IQN226" s="60"/>
      <c r="IQO226" s="60"/>
      <c r="IQP226" s="60"/>
      <c r="IQQ226" s="60"/>
      <c r="IQR226" s="60"/>
      <c r="IQS226" s="60"/>
      <c r="IQT226" s="60"/>
      <c r="IQU226" s="60"/>
      <c r="IQV226" s="60"/>
      <c r="IQW226" s="60"/>
      <c r="IQX226" s="60"/>
      <c r="IQY226" s="60"/>
      <c r="IQZ226" s="60"/>
      <c r="IRA226" s="60"/>
      <c r="IRB226" s="60"/>
      <c r="IRC226" s="60"/>
      <c r="IRD226" s="60"/>
      <c r="IRE226" s="60"/>
      <c r="IRF226" s="60"/>
      <c r="IRG226" s="60"/>
      <c r="IRH226" s="60"/>
      <c r="IRI226" s="60"/>
      <c r="IRJ226" s="60"/>
      <c r="IRK226" s="60"/>
      <c r="IRL226" s="60"/>
      <c r="IRM226" s="60"/>
      <c r="IRN226" s="60"/>
      <c r="IRO226" s="60"/>
      <c r="IRP226" s="60"/>
      <c r="IRQ226" s="60"/>
      <c r="IRR226" s="60"/>
      <c r="IRS226" s="60"/>
      <c r="IRT226" s="60"/>
      <c r="IRU226" s="60"/>
      <c r="IRV226" s="60"/>
      <c r="IRW226" s="60"/>
      <c r="IRX226" s="60"/>
      <c r="IRY226" s="60"/>
      <c r="IRZ226" s="60"/>
      <c r="ISA226" s="60"/>
      <c r="ISB226" s="60"/>
      <c r="ISC226" s="60"/>
      <c r="ISD226" s="60"/>
      <c r="ISE226" s="60"/>
      <c r="ISF226" s="60"/>
      <c r="ISG226" s="60"/>
      <c r="ISH226" s="60"/>
      <c r="ISI226" s="60"/>
      <c r="ISJ226" s="60"/>
      <c r="ISK226" s="60"/>
      <c r="ISL226" s="60"/>
      <c r="ISM226" s="60"/>
      <c r="ISN226" s="60"/>
      <c r="ISO226" s="60"/>
      <c r="ISP226" s="60"/>
      <c r="ISQ226" s="60"/>
      <c r="ISR226" s="60"/>
      <c r="ISS226" s="60"/>
      <c r="IST226" s="60"/>
      <c r="ISU226" s="60"/>
      <c r="ISV226" s="60"/>
      <c r="ISW226" s="60"/>
      <c r="ISX226" s="60"/>
      <c r="ISY226" s="60"/>
      <c r="ISZ226" s="60"/>
      <c r="ITA226" s="60"/>
      <c r="ITB226" s="60"/>
      <c r="ITC226" s="60"/>
      <c r="ITD226" s="60"/>
      <c r="ITE226" s="60"/>
      <c r="ITF226" s="60"/>
      <c r="ITG226" s="60"/>
      <c r="ITH226" s="60"/>
      <c r="ITI226" s="60"/>
      <c r="ITJ226" s="60"/>
      <c r="ITK226" s="60"/>
      <c r="ITL226" s="60"/>
      <c r="ITM226" s="60"/>
      <c r="ITN226" s="60"/>
      <c r="ITO226" s="60"/>
      <c r="ITP226" s="60"/>
      <c r="ITQ226" s="60"/>
      <c r="ITR226" s="60"/>
      <c r="ITS226" s="60"/>
      <c r="ITT226" s="60"/>
      <c r="ITU226" s="60"/>
      <c r="ITV226" s="60"/>
      <c r="ITW226" s="60"/>
      <c r="ITX226" s="60"/>
      <c r="ITY226" s="60"/>
      <c r="ITZ226" s="60"/>
      <c r="IUA226" s="60"/>
      <c r="IUB226" s="60"/>
      <c r="IUC226" s="60"/>
      <c r="IUD226" s="60"/>
      <c r="IUE226" s="60"/>
      <c r="IUF226" s="60"/>
      <c r="IUG226" s="60"/>
      <c r="IUH226" s="60"/>
      <c r="IUI226" s="60"/>
      <c r="IUJ226" s="60"/>
      <c r="IUK226" s="60"/>
      <c r="IUL226" s="60"/>
      <c r="IUM226" s="60"/>
      <c r="IUN226" s="60"/>
      <c r="IUO226" s="60"/>
      <c r="IUP226" s="60"/>
      <c r="IUQ226" s="60"/>
      <c r="IUR226" s="60"/>
      <c r="IUS226" s="60"/>
      <c r="IUT226" s="60"/>
      <c r="IUU226" s="60"/>
      <c r="IUV226" s="60"/>
      <c r="IUW226" s="60"/>
      <c r="IUX226" s="60"/>
      <c r="IUY226" s="60"/>
      <c r="IUZ226" s="60"/>
      <c r="IVA226" s="60"/>
      <c r="IVB226" s="60"/>
      <c r="IVC226" s="60"/>
      <c r="IVD226" s="60"/>
      <c r="IVE226" s="60"/>
      <c r="IVF226" s="60"/>
      <c r="IVG226" s="60"/>
      <c r="IVH226" s="60"/>
      <c r="IVI226" s="60"/>
      <c r="IVJ226" s="60"/>
      <c r="IVK226" s="60"/>
      <c r="IVL226" s="60"/>
      <c r="IVM226" s="60"/>
      <c r="IVN226" s="60"/>
      <c r="IVO226" s="60"/>
      <c r="IVP226" s="60"/>
      <c r="IVQ226" s="60"/>
      <c r="IVR226" s="60"/>
      <c r="IVS226" s="60"/>
      <c r="IVT226" s="60"/>
      <c r="IVU226" s="60"/>
      <c r="IVV226" s="60"/>
      <c r="IVW226" s="60"/>
      <c r="IVX226" s="60"/>
      <c r="IVY226" s="60"/>
      <c r="IVZ226" s="60"/>
      <c r="IWA226" s="60"/>
      <c r="IWB226" s="60"/>
      <c r="IWC226" s="60"/>
      <c r="IWD226" s="60"/>
      <c r="IWE226" s="60"/>
      <c r="IWF226" s="60"/>
      <c r="IWG226" s="60"/>
      <c r="IWH226" s="60"/>
      <c r="IWI226" s="60"/>
      <c r="IWJ226" s="60"/>
      <c r="IWK226" s="60"/>
      <c r="IWL226" s="60"/>
      <c r="IWM226" s="60"/>
      <c r="IWN226" s="60"/>
      <c r="IWO226" s="60"/>
      <c r="IWP226" s="60"/>
      <c r="IWQ226" s="60"/>
      <c r="IWR226" s="60"/>
      <c r="IWS226" s="60"/>
      <c r="IWT226" s="60"/>
      <c r="IWU226" s="60"/>
      <c r="IWV226" s="60"/>
      <c r="IWW226" s="60"/>
      <c r="IWX226" s="60"/>
      <c r="IWY226" s="60"/>
      <c r="IWZ226" s="60"/>
      <c r="IXA226" s="60"/>
      <c r="IXB226" s="60"/>
      <c r="IXC226" s="60"/>
      <c r="IXD226" s="60"/>
      <c r="IXE226" s="60"/>
      <c r="IXF226" s="60"/>
      <c r="IXG226" s="60"/>
      <c r="IXH226" s="60"/>
      <c r="IXI226" s="60"/>
      <c r="IXJ226" s="60"/>
      <c r="IXK226" s="60"/>
      <c r="IXL226" s="60"/>
      <c r="IXM226" s="60"/>
      <c r="IXN226" s="60"/>
      <c r="IXO226" s="60"/>
      <c r="IXP226" s="60"/>
      <c r="IXQ226" s="60"/>
      <c r="IXR226" s="60"/>
      <c r="IXS226" s="60"/>
      <c r="IXT226" s="60"/>
      <c r="IXU226" s="60"/>
      <c r="IXV226" s="60"/>
      <c r="IXW226" s="60"/>
      <c r="IXX226" s="60"/>
      <c r="IXY226" s="60"/>
      <c r="IXZ226" s="60"/>
      <c r="IYA226" s="60"/>
      <c r="IYB226" s="60"/>
      <c r="IYC226" s="60"/>
      <c r="IYD226" s="60"/>
      <c r="IYE226" s="60"/>
      <c r="IYF226" s="60"/>
      <c r="IYG226" s="60"/>
      <c r="IYH226" s="60"/>
      <c r="IYI226" s="60"/>
      <c r="IYJ226" s="60"/>
      <c r="IYK226" s="60"/>
      <c r="IYL226" s="60"/>
      <c r="IYM226" s="60"/>
      <c r="IYN226" s="60"/>
      <c r="IYO226" s="60"/>
      <c r="IYP226" s="60"/>
      <c r="IYQ226" s="60"/>
      <c r="IYR226" s="60"/>
      <c r="IYS226" s="60"/>
      <c r="IYT226" s="60"/>
      <c r="IYU226" s="60"/>
      <c r="IYV226" s="60"/>
      <c r="IYW226" s="60"/>
      <c r="IYX226" s="60"/>
      <c r="IYY226" s="60"/>
      <c r="IYZ226" s="60"/>
      <c r="IZA226" s="60"/>
      <c r="IZB226" s="60"/>
      <c r="IZC226" s="60"/>
      <c r="IZD226" s="60"/>
      <c r="IZE226" s="60"/>
      <c r="IZF226" s="60"/>
      <c r="IZG226" s="60"/>
      <c r="IZH226" s="60"/>
      <c r="IZI226" s="60"/>
      <c r="IZJ226" s="60"/>
      <c r="IZK226" s="60"/>
      <c r="IZL226" s="60"/>
      <c r="IZM226" s="60"/>
      <c r="IZN226" s="60"/>
      <c r="IZO226" s="60"/>
      <c r="IZP226" s="60"/>
      <c r="IZQ226" s="60"/>
      <c r="IZR226" s="60"/>
      <c r="IZS226" s="60"/>
      <c r="IZT226" s="60"/>
      <c r="IZU226" s="60"/>
      <c r="IZV226" s="60"/>
      <c r="IZW226" s="60"/>
      <c r="IZX226" s="60"/>
      <c r="IZY226" s="60"/>
      <c r="IZZ226" s="60"/>
      <c r="JAA226" s="60"/>
      <c r="JAB226" s="60"/>
      <c r="JAC226" s="60"/>
      <c r="JAD226" s="60"/>
      <c r="JAE226" s="60"/>
      <c r="JAF226" s="60"/>
      <c r="JAG226" s="60"/>
      <c r="JAH226" s="60"/>
      <c r="JAI226" s="60"/>
      <c r="JAJ226" s="60"/>
      <c r="JAK226" s="60"/>
      <c r="JAL226" s="60"/>
      <c r="JAM226" s="60"/>
      <c r="JAN226" s="60"/>
      <c r="JAO226" s="60"/>
      <c r="JAP226" s="60"/>
      <c r="JAQ226" s="60"/>
      <c r="JAR226" s="60"/>
      <c r="JAS226" s="60"/>
      <c r="JAT226" s="60"/>
      <c r="JAU226" s="60"/>
      <c r="JAV226" s="60"/>
      <c r="JAW226" s="60"/>
      <c r="JAX226" s="60"/>
      <c r="JAY226" s="60"/>
      <c r="JAZ226" s="60"/>
      <c r="JBA226" s="60"/>
      <c r="JBB226" s="60"/>
      <c r="JBC226" s="60"/>
      <c r="JBD226" s="60"/>
      <c r="JBE226" s="60"/>
      <c r="JBF226" s="60"/>
      <c r="JBG226" s="60"/>
      <c r="JBH226" s="60"/>
      <c r="JBI226" s="60"/>
      <c r="JBJ226" s="60"/>
      <c r="JBK226" s="60"/>
      <c r="JBL226" s="60"/>
      <c r="JBM226" s="60"/>
      <c r="JBN226" s="60"/>
      <c r="JBO226" s="60"/>
      <c r="JBP226" s="60"/>
      <c r="JBQ226" s="60"/>
      <c r="JBR226" s="60"/>
      <c r="JBS226" s="60"/>
      <c r="JBT226" s="60"/>
      <c r="JBU226" s="60"/>
      <c r="JBV226" s="60"/>
      <c r="JBW226" s="60"/>
      <c r="JBX226" s="60"/>
      <c r="JBY226" s="60"/>
      <c r="JBZ226" s="60"/>
      <c r="JCA226" s="60"/>
      <c r="JCB226" s="60"/>
      <c r="JCC226" s="60"/>
      <c r="JCD226" s="60"/>
      <c r="JCE226" s="60"/>
      <c r="JCF226" s="60"/>
      <c r="JCG226" s="60"/>
      <c r="JCH226" s="60"/>
      <c r="JCI226" s="60"/>
      <c r="JCJ226" s="60"/>
      <c r="JCK226" s="60"/>
      <c r="JCL226" s="60"/>
      <c r="JCM226" s="60"/>
      <c r="JCN226" s="60"/>
      <c r="JCO226" s="60"/>
      <c r="JCP226" s="60"/>
      <c r="JCQ226" s="60"/>
      <c r="JCR226" s="60"/>
      <c r="JCS226" s="60"/>
      <c r="JCT226" s="60"/>
      <c r="JCU226" s="60"/>
      <c r="JCV226" s="60"/>
      <c r="JCW226" s="60"/>
      <c r="JCX226" s="60"/>
      <c r="JCY226" s="60"/>
      <c r="JCZ226" s="60"/>
      <c r="JDA226" s="60"/>
      <c r="JDB226" s="60"/>
      <c r="JDC226" s="60"/>
      <c r="JDD226" s="60"/>
      <c r="JDE226" s="60"/>
      <c r="JDF226" s="60"/>
      <c r="JDG226" s="60"/>
      <c r="JDH226" s="60"/>
      <c r="JDI226" s="60"/>
      <c r="JDJ226" s="60"/>
      <c r="JDK226" s="60"/>
      <c r="JDL226" s="60"/>
      <c r="JDM226" s="60"/>
      <c r="JDN226" s="60"/>
      <c r="JDO226" s="60"/>
      <c r="JDP226" s="60"/>
      <c r="JDQ226" s="60"/>
      <c r="JDR226" s="60"/>
      <c r="JDS226" s="60"/>
      <c r="JDT226" s="60"/>
      <c r="JDU226" s="60"/>
      <c r="JDV226" s="60"/>
      <c r="JDW226" s="60"/>
      <c r="JDX226" s="60"/>
      <c r="JDY226" s="60"/>
      <c r="JDZ226" s="60"/>
      <c r="JEA226" s="60"/>
      <c r="JEB226" s="60"/>
      <c r="JEC226" s="60"/>
      <c r="JED226" s="60"/>
      <c r="JEE226" s="60"/>
      <c r="JEF226" s="60"/>
      <c r="JEG226" s="60"/>
      <c r="JEH226" s="60"/>
      <c r="JEI226" s="60"/>
      <c r="JEJ226" s="60"/>
      <c r="JEK226" s="60"/>
      <c r="JEL226" s="60"/>
      <c r="JEM226" s="60"/>
      <c r="JEN226" s="60"/>
      <c r="JEO226" s="60"/>
      <c r="JEP226" s="60"/>
      <c r="JEQ226" s="60"/>
      <c r="JER226" s="60"/>
      <c r="JES226" s="60"/>
      <c r="JET226" s="60"/>
      <c r="JEU226" s="60"/>
      <c r="JEV226" s="60"/>
      <c r="JEW226" s="60"/>
      <c r="JEX226" s="60"/>
      <c r="JEY226" s="60"/>
      <c r="JEZ226" s="60"/>
      <c r="JFA226" s="60"/>
      <c r="JFB226" s="60"/>
      <c r="JFC226" s="60"/>
      <c r="JFD226" s="60"/>
      <c r="JFE226" s="60"/>
      <c r="JFF226" s="60"/>
      <c r="JFG226" s="60"/>
      <c r="JFH226" s="60"/>
      <c r="JFI226" s="60"/>
      <c r="JFJ226" s="60"/>
      <c r="JFK226" s="60"/>
      <c r="JFL226" s="60"/>
      <c r="JFM226" s="60"/>
      <c r="JFN226" s="60"/>
      <c r="JFO226" s="60"/>
      <c r="JFP226" s="60"/>
      <c r="JFQ226" s="60"/>
      <c r="JFR226" s="60"/>
      <c r="JFS226" s="60"/>
      <c r="JFT226" s="60"/>
      <c r="JFU226" s="60"/>
      <c r="JFV226" s="60"/>
      <c r="JFW226" s="60"/>
      <c r="JFX226" s="60"/>
      <c r="JFY226" s="60"/>
      <c r="JFZ226" s="60"/>
      <c r="JGA226" s="60"/>
      <c r="JGB226" s="60"/>
      <c r="JGC226" s="60"/>
      <c r="JGD226" s="60"/>
      <c r="JGE226" s="60"/>
      <c r="JGF226" s="60"/>
      <c r="JGG226" s="60"/>
      <c r="JGH226" s="60"/>
      <c r="JGI226" s="60"/>
      <c r="JGJ226" s="60"/>
      <c r="JGK226" s="60"/>
      <c r="JGL226" s="60"/>
      <c r="JGM226" s="60"/>
      <c r="JGN226" s="60"/>
      <c r="JGO226" s="60"/>
      <c r="JGP226" s="60"/>
      <c r="JGQ226" s="60"/>
      <c r="JGR226" s="60"/>
      <c r="JGS226" s="60"/>
      <c r="JGT226" s="60"/>
      <c r="JGU226" s="60"/>
      <c r="JGV226" s="60"/>
      <c r="JGW226" s="60"/>
      <c r="JGX226" s="60"/>
      <c r="JGY226" s="60"/>
      <c r="JGZ226" s="60"/>
      <c r="JHA226" s="60"/>
      <c r="JHB226" s="60"/>
      <c r="JHC226" s="60"/>
      <c r="JHD226" s="60"/>
      <c r="JHE226" s="60"/>
      <c r="JHF226" s="60"/>
      <c r="JHG226" s="60"/>
      <c r="JHH226" s="60"/>
      <c r="JHI226" s="60"/>
      <c r="JHJ226" s="60"/>
      <c r="JHK226" s="60"/>
      <c r="JHL226" s="60"/>
      <c r="JHM226" s="60"/>
      <c r="JHN226" s="60"/>
      <c r="JHO226" s="60"/>
      <c r="JHP226" s="60"/>
      <c r="JHQ226" s="60"/>
      <c r="JHR226" s="60"/>
      <c r="JHS226" s="60"/>
      <c r="JHT226" s="60"/>
      <c r="JHU226" s="60"/>
      <c r="JHV226" s="60"/>
      <c r="JHW226" s="60"/>
      <c r="JHX226" s="60"/>
      <c r="JHY226" s="60"/>
      <c r="JHZ226" s="60"/>
      <c r="JIA226" s="60"/>
      <c r="JIB226" s="60"/>
      <c r="JIC226" s="60"/>
      <c r="JID226" s="60"/>
      <c r="JIE226" s="60"/>
      <c r="JIF226" s="60"/>
      <c r="JIG226" s="60"/>
      <c r="JIH226" s="60"/>
      <c r="JII226" s="60"/>
      <c r="JIJ226" s="60"/>
      <c r="JIK226" s="60"/>
      <c r="JIL226" s="60"/>
      <c r="JIM226" s="60"/>
      <c r="JIN226" s="60"/>
      <c r="JIO226" s="60"/>
      <c r="JIP226" s="60"/>
      <c r="JIQ226" s="60"/>
      <c r="JIR226" s="60"/>
      <c r="JIS226" s="60"/>
      <c r="JIT226" s="60"/>
      <c r="JIU226" s="60"/>
      <c r="JIV226" s="60"/>
      <c r="JIW226" s="60"/>
      <c r="JIX226" s="60"/>
      <c r="JIY226" s="60"/>
      <c r="JIZ226" s="60"/>
      <c r="JJA226" s="60"/>
      <c r="JJB226" s="60"/>
      <c r="JJC226" s="60"/>
      <c r="JJD226" s="60"/>
      <c r="JJE226" s="60"/>
      <c r="JJF226" s="60"/>
      <c r="JJG226" s="60"/>
      <c r="JJH226" s="60"/>
      <c r="JJI226" s="60"/>
      <c r="JJJ226" s="60"/>
      <c r="JJK226" s="60"/>
      <c r="JJL226" s="60"/>
      <c r="JJM226" s="60"/>
      <c r="JJN226" s="60"/>
      <c r="JJO226" s="60"/>
      <c r="JJP226" s="60"/>
      <c r="JJQ226" s="60"/>
      <c r="JJR226" s="60"/>
      <c r="JJS226" s="60"/>
      <c r="JJT226" s="60"/>
      <c r="JJU226" s="60"/>
      <c r="JJV226" s="60"/>
      <c r="JJW226" s="60"/>
      <c r="JJX226" s="60"/>
      <c r="JJY226" s="60"/>
      <c r="JJZ226" s="60"/>
      <c r="JKA226" s="60"/>
      <c r="JKB226" s="60"/>
      <c r="JKC226" s="60"/>
      <c r="JKD226" s="60"/>
      <c r="JKE226" s="60"/>
      <c r="JKF226" s="60"/>
      <c r="JKG226" s="60"/>
      <c r="JKH226" s="60"/>
      <c r="JKI226" s="60"/>
      <c r="JKJ226" s="60"/>
      <c r="JKK226" s="60"/>
      <c r="JKL226" s="60"/>
      <c r="JKM226" s="60"/>
      <c r="JKN226" s="60"/>
      <c r="JKO226" s="60"/>
      <c r="JKP226" s="60"/>
      <c r="JKQ226" s="60"/>
      <c r="JKR226" s="60"/>
      <c r="JKS226" s="60"/>
      <c r="JKT226" s="60"/>
      <c r="JKU226" s="60"/>
      <c r="JKV226" s="60"/>
      <c r="JKW226" s="60"/>
      <c r="JKX226" s="60"/>
      <c r="JKY226" s="60"/>
      <c r="JKZ226" s="60"/>
      <c r="JLA226" s="60"/>
      <c r="JLB226" s="60"/>
      <c r="JLC226" s="60"/>
      <c r="JLD226" s="60"/>
      <c r="JLE226" s="60"/>
      <c r="JLF226" s="60"/>
      <c r="JLG226" s="60"/>
      <c r="JLH226" s="60"/>
      <c r="JLI226" s="60"/>
      <c r="JLJ226" s="60"/>
      <c r="JLK226" s="60"/>
      <c r="JLL226" s="60"/>
      <c r="JLM226" s="60"/>
      <c r="JLN226" s="60"/>
      <c r="JLO226" s="60"/>
      <c r="JLP226" s="60"/>
      <c r="JLQ226" s="60"/>
      <c r="JLR226" s="60"/>
      <c r="JLS226" s="60"/>
      <c r="JLT226" s="60"/>
      <c r="JLU226" s="60"/>
      <c r="JLV226" s="60"/>
      <c r="JLW226" s="60"/>
      <c r="JLX226" s="60"/>
      <c r="JLY226" s="60"/>
      <c r="JLZ226" s="60"/>
      <c r="JMA226" s="60"/>
      <c r="JMB226" s="60"/>
      <c r="JMC226" s="60"/>
      <c r="JMD226" s="60"/>
      <c r="JME226" s="60"/>
      <c r="JMF226" s="60"/>
      <c r="JMG226" s="60"/>
      <c r="JMH226" s="60"/>
      <c r="JMI226" s="60"/>
      <c r="JMJ226" s="60"/>
      <c r="JMK226" s="60"/>
      <c r="JML226" s="60"/>
      <c r="JMM226" s="60"/>
      <c r="JMN226" s="60"/>
      <c r="JMO226" s="60"/>
      <c r="JMP226" s="60"/>
      <c r="JMQ226" s="60"/>
      <c r="JMR226" s="60"/>
      <c r="JMS226" s="60"/>
      <c r="JMT226" s="60"/>
      <c r="JMU226" s="60"/>
      <c r="JMV226" s="60"/>
      <c r="JMW226" s="60"/>
      <c r="JMX226" s="60"/>
      <c r="JMY226" s="60"/>
      <c r="JMZ226" s="60"/>
      <c r="JNA226" s="60"/>
      <c r="JNB226" s="60"/>
      <c r="JNC226" s="60"/>
      <c r="JND226" s="60"/>
      <c r="JNE226" s="60"/>
      <c r="JNF226" s="60"/>
      <c r="JNG226" s="60"/>
      <c r="JNH226" s="60"/>
      <c r="JNI226" s="60"/>
      <c r="JNJ226" s="60"/>
      <c r="JNK226" s="60"/>
      <c r="JNL226" s="60"/>
      <c r="JNM226" s="60"/>
      <c r="JNN226" s="60"/>
      <c r="JNO226" s="60"/>
      <c r="JNP226" s="60"/>
      <c r="JNQ226" s="60"/>
      <c r="JNR226" s="60"/>
      <c r="JNS226" s="60"/>
      <c r="JNT226" s="60"/>
      <c r="JNU226" s="60"/>
      <c r="JNV226" s="60"/>
      <c r="JNW226" s="60"/>
      <c r="JNX226" s="60"/>
      <c r="JNY226" s="60"/>
      <c r="JNZ226" s="60"/>
      <c r="JOA226" s="60"/>
      <c r="JOB226" s="60"/>
      <c r="JOC226" s="60"/>
      <c r="JOD226" s="60"/>
      <c r="JOE226" s="60"/>
      <c r="JOF226" s="60"/>
      <c r="JOG226" s="60"/>
      <c r="JOH226" s="60"/>
      <c r="JOI226" s="60"/>
      <c r="JOJ226" s="60"/>
      <c r="JOK226" s="60"/>
      <c r="JOL226" s="60"/>
      <c r="JOM226" s="60"/>
      <c r="JON226" s="60"/>
      <c r="JOO226" s="60"/>
      <c r="JOP226" s="60"/>
      <c r="JOQ226" s="60"/>
      <c r="JOR226" s="60"/>
      <c r="JOS226" s="60"/>
      <c r="JOT226" s="60"/>
      <c r="JOU226" s="60"/>
      <c r="JOV226" s="60"/>
      <c r="JOW226" s="60"/>
      <c r="JOX226" s="60"/>
      <c r="JOY226" s="60"/>
      <c r="JOZ226" s="60"/>
      <c r="JPA226" s="60"/>
      <c r="JPB226" s="60"/>
      <c r="JPC226" s="60"/>
      <c r="JPD226" s="60"/>
      <c r="JPE226" s="60"/>
      <c r="JPF226" s="60"/>
      <c r="JPG226" s="60"/>
      <c r="JPH226" s="60"/>
      <c r="JPI226" s="60"/>
      <c r="JPJ226" s="60"/>
      <c r="JPK226" s="60"/>
      <c r="JPL226" s="60"/>
      <c r="JPM226" s="60"/>
      <c r="JPN226" s="60"/>
      <c r="JPO226" s="60"/>
      <c r="JPP226" s="60"/>
      <c r="JPQ226" s="60"/>
      <c r="JPR226" s="60"/>
      <c r="JPS226" s="60"/>
      <c r="JPT226" s="60"/>
      <c r="JPU226" s="60"/>
      <c r="JPV226" s="60"/>
      <c r="JPW226" s="60"/>
      <c r="JPX226" s="60"/>
      <c r="JPY226" s="60"/>
      <c r="JPZ226" s="60"/>
      <c r="JQA226" s="60"/>
      <c r="JQB226" s="60"/>
      <c r="JQC226" s="60"/>
      <c r="JQD226" s="60"/>
      <c r="JQE226" s="60"/>
      <c r="JQF226" s="60"/>
      <c r="JQG226" s="60"/>
      <c r="JQH226" s="60"/>
      <c r="JQI226" s="60"/>
      <c r="JQJ226" s="60"/>
      <c r="JQK226" s="60"/>
      <c r="JQL226" s="60"/>
      <c r="JQM226" s="60"/>
      <c r="JQN226" s="60"/>
      <c r="JQO226" s="60"/>
      <c r="JQP226" s="60"/>
      <c r="JQQ226" s="60"/>
      <c r="JQR226" s="60"/>
      <c r="JQS226" s="60"/>
      <c r="JQT226" s="60"/>
      <c r="JQU226" s="60"/>
      <c r="JQV226" s="60"/>
      <c r="JQW226" s="60"/>
      <c r="JQX226" s="60"/>
      <c r="JQY226" s="60"/>
      <c r="JQZ226" s="60"/>
      <c r="JRA226" s="60"/>
      <c r="JRB226" s="60"/>
      <c r="JRC226" s="60"/>
      <c r="JRD226" s="60"/>
      <c r="JRE226" s="60"/>
      <c r="JRF226" s="60"/>
      <c r="JRG226" s="60"/>
      <c r="JRH226" s="60"/>
      <c r="JRI226" s="60"/>
      <c r="JRJ226" s="60"/>
      <c r="JRK226" s="60"/>
      <c r="JRL226" s="60"/>
      <c r="JRM226" s="60"/>
      <c r="JRN226" s="60"/>
      <c r="JRO226" s="60"/>
      <c r="JRP226" s="60"/>
      <c r="JRQ226" s="60"/>
      <c r="JRR226" s="60"/>
      <c r="JRS226" s="60"/>
      <c r="JRT226" s="60"/>
      <c r="JRU226" s="60"/>
      <c r="JRV226" s="60"/>
      <c r="JRW226" s="60"/>
      <c r="JRX226" s="60"/>
      <c r="JRY226" s="60"/>
      <c r="JRZ226" s="60"/>
      <c r="JSA226" s="60"/>
      <c r="JSB226" s="60"/>
      <c r="JSC226" s="60"/>
      <c r="JSD226" s="60"/>
      <c r="JSE226" s="60"/>
      <c r="JSF226" s="60"/>
      <c r="JSG226" s="60"/>
      <c r="JSH226" s="60"/>
      <c r="JSI226" s="60"/>
      <c r="JSJ226" s="60"/>
      <c r="JSK226" s="60"/>
      <c r="JSL226" s="60"/>
      <c r="JSM226" s="60"/>
      <c r="JSN226" s="60"/>
      <c r="JSO226" s="60"/>
      <c r="JSP226" s="60"/>
      <c r="JSQ226" s="60"/>
      <c r="JSR226" s="60"/>
      <c r="JSS226" s="60"/>
      <c r="JST226" s="60"/>
      <c r="JSU226" s="60"/>
      <c r="JSV226" s="60"/>
      <c r="JSW226" s="60"/>
      <c r="JSX226" s="60"/>
      <c r="JSY226" s="60"/>
      <c r="JSZ226" s="60"/>
      <c r="JTA226" s="60"/>
      <c r="JTB226" s="60"/>
      <c r="JTC226" s="60"/>
      <c r="JTD226" s="60"/>
      <c r="JTE226" s="60"/>
      <c r="JTF226" s="60"/>
      <c r="JTG226" s="60"/>
      <c r="JTH226" s="60"/>
      <c r="JTI226" s="60"/>
      <c r="JTJ226" s="60"/>
      <c r="JTK226" s="60"/>
      <c r="JTL226" s="60"/>
      <c r="JTM226" s="60"/>
      <c r="JTN226" s="60"/>
      <c r="JTO226" s="60"/>
      <c r="JTP226" s="60"/>
      <c r="JTQ226" s="60"/>
      <c r="JTR226" s="60"/>
      <c r="JTS226" s="60"/>
      <c r="JTT226" s="60"/>
      <c r="JTU226" s="60"/>
      <c r="JTV226" s="60"/>
      <c r="JTW226" s="60"/>
      <c r="JTX226" s="60"/>
      <c r="JTY226" s="60"/>
      <c r="JTZ226" s="60"/>
      <c r="JUA226" s="60"/>
      <c r="JUB226" s="60"/>
      <c r="JUC226" s="60"/>
      <c r="JUD226" s="60"/>
      <c r="JUE226" s="60"/>
      <c r="JUF226" s="60"/>
      <c r="JUG226" s="60"/>
      <c r="JUH226" s="60"/>
      <c r="JUI226" s="60"/>
      <c r="JUJ226" s="60"/>
      <c r="JUK226" s="60"/>
      <c r="JUL226" s="60"/>
      <c r="JUM226" s="60"/>
      <c r="JUN226" s="60"/>
      <c r="JUO226" s="60"/>
      <c r="JUP226" s="60"/>
      <c r="JUQ226" s="60"/>
      <c r="JUR226" s="60"/>
      <c r="JUS226" s="60"/>
      <c r="JUT226" s="60"/>
      <c r="JUU226" s="60"/>
      <c r="JUV226" s="60"/>
      <c r="JUW226" s="60"/>
      <c r="JUX226" s="60"/>
      <c r="JUY226" s="60"/>
      <c r="JUZ226" s="60"/>
      <c r="JVA226" s="60"/>
      <c r="JVB226" s="60"/>
      <c r="JVC226" s="60"/>
      <c r="JVD226" s="60"/>
      <c r="JVE226" s="60"/>
      <c r="JVF226" s="60"/>
      <c r="JVG226" s="60"/>
      <c r="JVH226" s="60"/>
      <c r="JVI226" s="60"/>
      <c r="JVJ226" s="60"/>
      <c r="JVK226" s="60"/>
      <c r="JVL226" s="60"/>
      <c r="JVM226" s="60"/>
      <c r="JVN226" s="60"/>
      <c r="JVO226" s="60"/>
      <c r="JVP226" s="60"/>
      <c r="JVQ226" s="60"/>
      <c r="JVR226" s="60"/>
      <c r="JVS226" s="60"/>
      <c r="JVT226" s="60"/>
      <c r="JVU226" s="60"/>
      <c r="JVV226" s="60"/>
      <c r="JVW226" s="60"/>
      <c r="JVX226" s="60"/>
      <c r="JVY226" s="60"/>
      <c r="JVZ226" s="60"/>
      <c r="JWA226" s="60"/>
      <c r="JWB226" s="60"/>
      <c r="JWC226" s="60"/>
      <c r="JWD226" s="60"/>
      <c r="JWE226" s="60"/>
      <c r="JWF226" s="60"/>
      <c r="JWG226" s="60"/>
      <c r="JWH226" s="60"/>
      <c r="JWI226" s="60"/>
      <c r="JWJ226" s="60"/>
      <c r="JWK226" s="60"/>
      <c r="JWL226" s="60"/>
      <c r="JWM226" s="60"/>
      <c r="JWN226" s="60"/>
      <c r="JWO226" s="60"/>
      <c r="JWP226" s="60"/>
      <c r="JWQ226" s="60"/>
      <c r="JWR226" s="60"/>
      <c r="JWS226" s="60"/>
      <c r="JWT226" s="60"/>
      <c r="JWU226" s="60"/>
      <c r="JWV226" s="60"/>
      <c r="JWW226" s="60"/>
      <c r="JWX226" s="60"/>
      <c r="JWY226" s="60"/>
      <c r="JWZ226" s="60"/>
      <c r="JXA226" s="60"/>
      <c r="JXB226" s="60"/>
      <c r="JXC226" s="60"/>
      <c r="JXD226" s="60"/>
      <c r="JXE226" s="60"/>
      <c r="JXF226" s="60"/>
      <c r="JXG226" s="60"/>
      <c r="JXH226" s="60"/>
      <c r="JXI226" s="60"/>
      <c r="JXJ226" s="60"/>
      <c r="JXK226" s="60"/>
      <c r="JXL226" s="60"/>
      <c r="JXM226" s="60"/>
      <c r="JXN226" s="60"/>
      <c r="JXO226" s="60"/>
      <c r="JXP226" s="60"/>
      <c r="JXQ226" s="60"/>
      <c r="JXR226" s="60"/>
      <c r="JXS226" s="60"/>
      <c r="JXT226" s="60"/>
      <c r="JXU226" s="60"/>
      <c r="JXV226" s="60"/>
      <c r="JXW226" s="60"/>
      <c r="JXX226" s="60"/>
      <c r="JXY226" s="60"/>
      <c r="JXZ226" s="60"/>
      <c r="JYA226" s="60"/>
      <c r="JYB226" s="60"/>
      <c r="JYC226" s="60"/>
      <c r="JYD226" s="60"/>
      <c r="JYE226" s="60"/>
      <c r="JYF226" s="60"/>
      <c r="JYG226" s="60"/>
      <c r="JYH226" s="60"/>
      <c r="JYI226" s="60"/>
      <c r="JYJ226" s="60"/>
      <c r="JYK226" s="60"/>
      <c r="JYL226" s="60"/>
      <c r="JYM226" s="60"/>
      <c r="JYN226" s="60"/>
      <c r="JYO226" s="60"/>
      <c r="JYP226" s="60"/>
      <c r="JYQ226" s="60"/>
      <c r="JYR226" s="60"/>
      <c r="JYS226" s="60"/>
      <c r="JYT226" s="60"/>
      <c r="JYU226" s="60"/>
      <c r="JYV226" s="60"/>
      <c r="JYW226" s="60"/>
      <c r="JYX226" s="60"/>
      <c r="JYY226" s="60"/>
      <c r="JYZ226" s="60"/>
      <c r="JZA226" s="60"/>
      <c r="JZB226" s="60"/>
      <c r="JZC226" s="60"/>
      <c r="JZD226" s="60"/>
      <c r="JZE226" s="60"/>
      <c r="JZF226" s="60"/>
      <c r="JZG226" s="60"/>
      <c r="JZH226" s="60"/>
      <c r="JZI226" s="60"/>
      <c r="JZJ226" s="60"/>
      <c r="JZK226" s="60"/>
      <c r="JZL226" s="60"/>
      <c r="JZM226" s="60"/>
      <c r="JZN226" s="60"/>
      <c r="JZO226" s="60"/>
      <c r="JZP226" s="60"/>
      <c r="JZQ226" s="60"/>
      <c r="JZR226" s="60"/>
      <c r="JZS226" s="60"/>
      <c r="JZT226" s="60"/>
      <c r="JZU226" s="60"/>
      <c r="JZV226" s="60"/>
      <c r="JZW226" s="60"/>
      <c r="JZX226" s="60"/>
      <c r="JZY226" s="60"/>
      <c r="JZZ226" s="60"/>
      <c r="KAA226" s="60"/>
      <c r="KAB226" s="60"/>
      <c r="KAC226" s="60"/>
      <c r="KAD226" s="60"/>
      <c r="KAE226" s="60"/>
      <c r="KAF226" s="60"/>
      <c r="KAG226" s="60"/>
      <c r="KAH226" s="60"/>
      <c r="KAI226" s="60"/>
      <c r="KAJ226" s="60"/>
      <c r="KAK226" s="60"/>
      <c r="KAL226" s="60"/>
      <c r="KAM226" s="60"/>
      <c r="KAN226" s="60"/>
      <c r="KAO226" s="60"/>
      <c r="KAP226" s="60"/>
      <c r="KAQ226" s="60"/>
      <c r="KAR226" s="60"/>
      <c r="KAS226" s="60"/>
      <c r="KAT226" s="60"/>
      <c r="KAU226" s="60"/>
      <c r="KAV226" s="60"/>
      <c r="KAW226" s="60"/>
      <c r="KAX226" s="60"/>
      <c r="KAY226" s="60"/>
      <c r="KAZ226" s="60"/>
      <c r="KBA226" s="60"/>
      <c r="KBB226" s="60"/>
      <c r="KBC226" s="60"/>
      <c r="KBD226" s="60"/>
      <c r="KBE226" s="60"/>
      <c r="KBF226" s="60"/>
      <c r="KBG226" s="60"/>
      <c r="KBH226" s="60"/>
      <c r="KBI226" s="60"/>
      <c r="KBJ226" s="60"/>
      <c r="KBK226" s="60"/>
      <c r="KBL226" s="60"/>
      <c r="KBM226" s="60"/>
      <c r="KBN226" s="60"/>
      <c r="KBO226" s="60"/>
      <c r="KBP226" s="60"/>
      <c r="KBQ226" s="60"/>
      <c r="KBR226" s="60"/>
      <c r="KBS226" s="60"/>
      <c r="KBT226" s="60"/>
      <c r="KBU226" s="60"/>
      <c r="KBV226" s="60"/>
      <c r="KBW226" s="60"/>
      <c r="KBX226" s="60"/>
      <c r="KBY226" s="60"/>
      <c r="KBZ226" s="60"/>
      <c r="KCA226" s="60"/>
      <c r="KCB226" s="60"/>
      <c r="KCC226" s="60"/>
      <c r="KCD226" s="60"/>
      <c r="KCE226" s="60"/>
      <c r="KCF226" s="60"/>
      <c r="KCG226" s="60"/>
      <c r="KCH226" s="60"/>
      <c r="KCI226" s="60"/>
      <c r="KCJ226" s="60"/>
      <c r="KCK226" s="60"/>
      <c r="KCL226" s="60"/>
      <c r="KCM226" s="60"/>
      <c r="KCN226" s="60"/>
      <c r="KCO226" s="60"/>
      <c r="KCP226" s="60"/>
      <c r="KCQ226" s="60"/>
      <c r="KCR226" s="60"/>
      <c r="KCS226" s="60"/>
      <c r="KCT226" s="60"/>
      <c r="KCU226" s="60"/>
      <c r="KCV226" s="60"/>
      <c r="KCW226" s="60"/>
      <c r="KCX226" s="60"/>
      <c r="KCY226" s="60"/>
      <c r="KCZ226" s="60"/>
      <c r="KDA226" s="60"/>
      <c r="KDB226" s="60"/>
      <c r="KDC226" s="60"/>
      <c r="KDD226" s="60"/>
      <c r="KDE226" s="60"/>
      <c r="KDF226" s="60"/>
      <c r="KDG226" s="60"/>
      <c r="KDH226" s="60"/>
      <c r="KDI226" s="60"/>
      <c r="KDJ226" s="60"/>
      <c r="KDK226" s="60"/>
      <c r="KDL226" s="60"/>
      <c r="KDM226" s="60"/>
      <c r="KDN226" s="60"/>
      <c r="KDO226" s="60"/>
      <c r="KDP226" s="60"/>
      <c r="KDQ226" s="60"/>
      <c r="KDR226" s="60"/>
      <c r="KDS226" s="60"/>
      <c r="KDT226" s="60"/>
      <c r="KDU226" s="60"/>
      <c r="KDV226" s="60"/>
      <c r="KDW226" s="60"/>
      <c r="KDX226" s="60"/>
      <c r="KDY226" s="60"/>
      <c r="KDZ226" s="60"/>
      <c r="KEA226" s="60"/>
      <c r="KEB226" s="60"/>
      <c r="KEC226" s="60"/>
      <c r="KED226" s="60"/>
      <c r="KEE226" s="60"/>
      <c r="KEF226" s="60"/>
      <c r="KEG226" s="60"/>
      <c r="KEH226" s="60"/>
      <c r="KEI226" s="60"/>
      <c r="KEJ226" s="60"/>
      <c r="KEK226" s="60"/>
      <c r="KEL226" s="60"/>
      <c r="KEM226" s="60"/>
      <c r="KEN226" s="60"/>
      <c r="KEO226" s="60"/>
      <c r="KEP226" s="60"/>
      <c r="KEQ226" s="60"/>
      <c r="KER226" s="60"/>
      <c r="KES226" s="60"/>
      <c r="KET226" s="60"/>
      <c r="KEU226" s="60"/>
      <c r="KEV226" s="60"/>
      <c r="KEW226" s="60"/>
      <c r="KEX226" s="60"/>
      <c r="KEY226" s="60"/>
      <c r="KEZ226" s="60"/>
      <c r="KFA226" s="60"/>
      <c r="KFB226" s="60"/>
      <c r="KFC226" s="60"/>
      <c r="KFD226" s="60"/>
      <c r="KFE226" s="60"/>
      <c r="KFF226" s="60"/>
      <c r="KFG226" s="60"/>
      <c r="KFH226" s="60"/>
      <c r="KFI226" s="60"/>
      <c r="KFJ226" s="60"/>
      <c r="KFK226" s="60"/>
      <c r="KFL226" s="60"/>
      <c r="KFM226" s="60"/>
      <c r="KFN226" s="60"/>
      <c r="KFO226" s="60"/>
      <c r="KFP226" s="60"/>
      <c r="KFQ226" s="60"/>
      <c r="KFR226" s="60"/>
      <c r="KFS226" s="60"/>
      <c r="KFT226" s="60"/>
      <c r="KFU226" s="60"/>
      <c r="KFV226" s="60"/>
      <c r="KFW226" s="60"/>
      <c r="KFX226" s="60"/>
      <c r="KFY226" s="60"/>
      <c r="KFZ226" s="60"/>
      <c r="KGA226" s="60"/>
      <c r="KGB226" s="60"/>
      <c r="KGC226" s="60"/>
      <c r="KGD226" s="60"/>
      <c r="KGE226" s="60"/>
      <c r="KGF226" s="60"/>
      <c r="KGG226" s="60"/>
      <c r="KGH226" s="60"/>
      <c r="KGI226" s="60"/>
      <c r="KGJ226" s="60"/>
      <c r="KGK226" s="60"/>
      <c r="KGL226" s="60"/>
      <c r="KGM226" s="60"/>
      <c r="KGN226" s="60"/>
      <c r="KGO226" s="60"/>
      <c r="KGP226" s="60"/>
      <c r="KGQ226" s="60"/>
      <c r="KGR226" s="60"/>
      <c r="KGS226" s="60"/>
      <c r="KGT226" s="60"/>
      <c r="KGU226" s="60"/>
      <c r="KGV226" s="60"/>
      <c r="KGW226" s="60"/>
      <c r="KGX226" s="60"/>
      <c r="KGY226" s="60"/>
      <c r="KGZ226" s="60"/>
      <c r="KHA226" s="60"/>
      <c r="KHB226" s="60"/>
      <c r="KHC226" s="60"/>
      <c r="KHD226" s="60"/>
      <c r="KHE226" s="60"/>
      <c r="KHF226" s="60"/>
      <c r="KHG226" s="60"/>
      <c r="KHH226" s="60"/>
      <c r="KHI226" s="60"/>
      <c r="KHJ226" s="60"/>
      <c r="KHK226" s="60"/>
      <c r="KHL226" s="60"/>
      <c r="KHM226" s="60"/>
      <c r="KHN226" s="60"/>
      <c r="KHO226" s="60"/>
      <c r="KHP226" s="60"/>
      <c r="KHQ226" s="60"/>
      <c r="KHR226" s="60"/>
      <c r="KHS226" s="60"/>
      <c r="KHT226" s="60"/>
      <c r="KHU226" s="60"/>
      <c r="KHV226" s="60"/>
      <c r="KHW226" s="60"/>
      <c r="KHX226" s="60"/>
      <c r="KHY226" s="60"/>
      <c r="KHZ226" s="60"/>
      <c r="KIA226" s="60"/>
      <c r="KIB226" s="60"/>
      <c r="KIC226" s="60"/>
      <c r="KID226" s="60"/>
      <c r="KIE226" s="60"/>
      <c r="KIF226" s="60"/>
      <c r="KIG226" s="60"/>
      <c r="KIH226" s="60"/>
      <c r="KII226" s="60"/>
      <c r="KIJ226" s="60"/>
      <c r="KIK226" s="60"/>
      <c r="KIL226" s="60"/>
      <c r="KIM226" s="60"/>
      <c r="KIN226" s="60"/>
      <c r="KIO226" s="60"/>
      <c r="KIP226" s="60"/>
      <c r="KIQ226" s="60"/>
      <c r="KIR226" s="60"/>
      <c r="KIS226" s="60"/>
      <c r="KIT226" s="60"/>
      <c r="KIU226" s="60"/>
      <c r="KIV226" s="60"/>
      <c r="KIW226" s="60"/>
      <c r="KIX226" s="60"/>
      <c r="KIY226" s="60"/>
      <c r="KIZ226" s="60"/>
      <c r="KJA226" s="60"/>
      <c r="KJB226" s="60"/>
      <c r="KJC226" s="60"/>
      <c r="KJD226" s="60"/>
      <c r="KJE226" s="60"/>
      <c r="KJF226" s="60"/>
      <c r="KJG226" s="60"/>
      <c r="KJH226" s="60"/>
      <c r="KJI226" s="60"/>
      <c r="KJJ226" s="60"/>
      <c r="KJK226" s="60"/>
      <c r="KJL226" s="60"/>
      <c r="KJM226" s="60"/>
      <c r="KJN226" s="60"/>
      <c r="KJO226" s="60"/>
      <c r="KJP226" s="60"/>
      <c r="KJQ226" s="60"/>
      <c r="KJR226" s="60"/>
      <c r="KJS226" s="60"/>
      <c r="KJT226" s="60"/>
      <c r="KJU226" s="60"/>
      <c r="KJV226" s="60"/>
      <c r="KJW226" s="60"/>
      <c r="KJX226" s="60"/>
      <c r="KJY226" s="60"/>
      <c r="KJZ226" s="60"/>
      <c r="KKA226" s="60"/>
      <c r="KKB226" s="60"/>
      <c r="KKC226" s="60"/>
      <c r="KKD226" s="60"/>
      <c r="KKE226" s="60"/>
      <c r="KKF226" s="60"/>
      <c r="KKG226" s="60"/>
      <c r="KKH226" s="60"/>
      <c r="KKI226" s="60"/>
      <c r="KKJ226" s="60"/>
      <c r="KKK226" s="60"/>
      <c r="KKL226" s="60"/>
      <c r="KKM226" s="60"/>
      <c r="KKN226" s="60"/>
      <c r="KKO226" s="60"/>
      <c r="KKP226" s="60"/>
      <c r="KKQ226" s="60"/>
      <c r="KKR226" s="60"/>
      <c r="KKS226" s="60"/>
      <c r="KKT226" s="60"/>
      <c r="KKU226" s="60"/>
      <c r="KKV226" s="60"/>
      <c r="KKW226" s="60"/>
      <c r="KKX226" s="60"/>
      <c r="KKY226" s="60"/>
      <c r="KKZ226" s="60"/>
      <c r="KLA226" s="60"/>
      <c r="KLB226" s="60"/>
      <c r="KLC226" s="60"/>
      <c r="KLD226" s="60"/>
      <c r="KLE226" s="60"/>
      <c r="KLF226" s="60"/>
      <c r="KLG226" s="60"/>
      <c r="KLH226" s="60"/>
      <c r="KLI226" s="60"/>
      <c r="KLJ226" s="60"/>
      <c r="KLK226" s="60"/>
      <c r="KLL226" s="60"/>
      <c r="KLM226" s="60"/>
      <c r="KLN226" s="60"/>
      <c r="KLO226" s="60"/>
      <c r="KLP226" s="60"/>
      <c r="KLQ226" s="60"/>
      <c r="KLR226" s="60"/>
      <c r="KLS226" s="60"/>
      <c r="KLT226" s="60"/>
      <c r="KLU226" s="60"/>
      <c r="KLV226" s="60"/>
      <c r="KLW226" s="60"/>
      <c r="KLX226" s="60"/>
      <c r="KLY226" s="60"/>
      <c r="KLZ226" s="60"/>
      <c r="KMA226" s="60"/>
      <c r="KMB226" s="60"/>
      <c r="KMC226" s="60"/>
      <c r="KMD226" s="60"/>
      <c r="KME226" s="60"/>
      <c r="KMF226" s="60"/>
      <c r="KMG226" s="60"/>
      <c r="KMH226" s="60"/>
      <c r="KMI226" s="60"/>
      <c r="KMJ226" s="60"/>
      <c r="KMK226" s="60"/>
      <c r="KML226" s="60"/>
      <c r="KMM226" s="60"/>
      <c r="KMN226" s="60"/>
      <c r="KMO226" s="60"/>
      <c r="KMP226" s="60"/>
      <c r="KMQ226" s="60"/>
      <c r="KMR226" s="60"/>
      <c r="KMS226" s="60"/>
      <c r="KMT226" s="60"/>
      <c r="KMU226" s="60"/>
      <c r="KMV226" s="60"/>
      <c r="KMW226" s="60"/>
      <c r="KMX226" s="60"/>
      <c r="KMY226" s="60"/>
      <c r="KMZ226" s="60"/>
      <c r="KNA226" s="60"/>
      <c r="KNB226" s="60"/>
      <c r="KNC226" s="60"/>
      <c r="KND226" s="60"/>
      <c r="KNE226" s="60"/>
      <c r="KNF226" s="60"/>
      <c r="KNG226" s="60"/>
      <c r="KNH226" s="60"/>
      <c r="KNI226" s="60"/>
      <c r="KNJ226" s="60"/>
      <c r="KNK226" s="60"/>
      <c r="KNL226" s="60"/>
      <c r="KNM226" s="60"/>
      <c r="KNN226" s="60"/>
      <c r="KNO226" s="60"/>
      <c r="KNP226" s="60"/>
      <c r="KNQ226" s="60"/>
      <c r="KNR226" s="60"/>
      <c r="KNS226" s="60"/>
      <c r="KNT226" s="60"/>
      <c r="KNU226" s="60"/>
      <c r="KNV226" s="60"/>
      <c r="KNW226" s="60"/>
      <c r="KNX226" s="60"/>
      <c r="KNY226" s="60"/>
      <c r="KNZ226" s="60"/>
      <c r="KOA226" s="60"/>
      <c r="KOB226" s="60"/>
      <c r="KOC226" s="60"/>
      <c r="KOD226" s="60"/>
      <c r="KOE226" s="60"/>
      <c r="KOF226" s="60"/>
      <c r="KOG226" s="60"/>
      <c r="KOH226" s="60"/>
      <c r="KOI226" s="60"/>
      <c r="KOJ226" s="60"/>
      <c r="KOK226" s="60"/>
      <c r="KOL226" s="60"/>
      <c r="KOM226" s="60"/>
      <c r="KON226" s="60"/>
      <c r="KOO226" s="60"/>
      <c r="KOP226" s="60"/>
      <c r="KOQ226" s="60"/>
      <c r="KOR226" s="60"/>
      <c r="KOS226" s="60"/>
      <c r="KOT226" s="60"/>
      <c r="KOU226" s="60"/>
      <c r="KOV226" s="60"/>
      <c r="KOW226" s="60"/>
      <c r="KOX226" s="60"/>
      <c r="KOY226" s="60"/>
      <c r="KOZ226" s="60"/>
      <c r="KPA226" s="60"/>
      <c r="KPB226" s="60"/>
      <c r="KPC226" s="60"/>
      <c r="KPD226" s="60"/>
      <c r="KPE226" s="60"/>
      <c r="KPF226" s="60"/>
      <c r="KPG226" s="60"/>
      <c r="KPH226" s="60"/>
      <c r="KPI226" s="60"/>
      <c r="KPJ226" s="60"/>
      <c r="KPK226" s="60"/>
      <c r="KPL226" s="60"/>
      <c r="KPM226" s="60"/>
      <c r="KPN226" s="60"/>
      <c r="KPO226" s="60"/>
      <c r="KPP226" s="60"/>
      <c r="KPQ226" s="60"/>
      <c r="KPR226" s="60"/>
      <c r="KPS226" s="60"/>
      <c r="KPT226" s="60"/>
      <c r="KPU226" s="60"/>
      <c r="KPV226" s="60"/>
      <c r="KPW226" s="60"/>
      <c r="KPX226" s="60"/>
      <c r="KPY226" s="60"/>
      <c r="KPZ226" s="60"/>
      <c r="KQA226" s="60"/>
      <c r="KQB226" s="60"/>
      <c r="KQC226" s="60"/>
      <c r="KQD226" s="60"/>
      <c r="KQE226" s="60"/>
      <c r="KQF226" s="60"/>
      <c r="KQG226" s="60"/>
      <c r="KQH226" s="60"/>
      <c r="KQI226" s="60"/>
      <c r="KQJ226" s="60"/>
      <c r="KQK226" s="60"/>
      <c r="KQL226" s="60"/>
      <c r="KQM226" s="60"/>
      <c r="KQN226" s="60"/>
      <c r="KQO226" s="60"/>
      <c r="KQP226" s="60"/>
      <c r="KQQ226" s="60"/>
      <c r="KQR226" s="60"/>
      <c r="KQS226" s="60"/>
      <c r="KQT226" s="60"/>
      <c r="KQU226" s="60"/>
      <c r="KQV226" s="60"/>
      <c r="KQW226" s="60"/>
      <c r="KQX226" s="60"/>
      <c r="KQY226" s="60"/>
      <c r="KQZ226" s="60"/>
      <c r="KRA226" s="60"/>
      <c r="KRB226" s="60"/>
      <c r="KRC226" s="60"/>
      <c r="KRD226" s="60"/>
      <c r="KRE226" s="60"/>
      <c r="KRF226" s="60"/>
      <c r="KRG226" s="60"/>
      <c r="KRH226" s="60"/>
      <c r="KRI226" s="60"/>
      <c r="KRJ226" s="60"/>
      <c r="KRK226" s="60"/>
      <c r="KRL226" s="60"/>
      <c r="KRM226" s="60"/>
      <c r="KRN226" s="60"/>
      <c r="KRO226" s="60"/>
      <c r="KRP226" s="60"/>
      <c r="KRQ226" s="60"/>
      <c r="KRR226" s="60"/>
      <c r="KRS226" s="60"/>
      <c r="KRT226" s="60"/>
      <c r="KRU226" s="60"/>
      <c r="KRV226" s="60"/>
      <c r="KRW226" s="60"/>
      <c r="KRX226" s="60"/>
      <c r="KRY226" s="60"/>
      <c r="KRZ226" s="60"/>
      <c r="KSA226" s="60"/>
      <c r="KSB226" s="60"/>
      <c r="KSC226" s="60"/>
      <c r="KSD226" s="60"/>
      <c r="KSE226" s="60"/>
      <c r="KSF226" s="60"/>
      <c r="KSG226" s="60"/>
      <c r="KSH226" s="60"/>
      <c r="KSI226" s="60"/>
      <c r="KSJ226" s="60"/>
      <c r="KSK226" s="60"/>
      <c r="KSL226" s="60"/>
      <c r="KSM226" s="60"/>
      <c r="KSN226" s="60"/>
      <c r="KSO226" s="60"/>
      <c r="KSP226" s="60"/>
      <c r="KSQ226" s="60"/>
      <c r="KSR226" s="60"/>
      <c r="KSS226" s="60"/>
      <c r="KST226" s="60"/>
      <c r="KSU226" s="60"/>
      <c r="KSV226" s="60"/>
      <c r="KSW226" s="60"/>
      <c r="KSX226" s="60"/>
      <c r="KSY226" s="60"/>
      <c r="KSZ226" s="60"/>
      <c r="KTA226" s="60"/>
      <c r="KTB226" s="60"/>
      <c r="KTC226" s="60"/>
      <c r="KTD226" s="60"/>
      <c r="KTE226" s="60"/>
      <c r="KTF226" s="60"/>
      <c r="KTG226" s="60"/>
      <c r="KTH226" s="60"/>
      <c r="KTI226" s="60"/>
      <c r="KTJ226" s="60"/>
      <c r="KTK226" s="60"/>
      <c r="KTL226" s="60"/>
      <c r="KTM226" s="60"/>
      <c r="KTN226" s="60"/>
      <c r="KTO226" s="60"/>
      <c r="KTP226" s="60"/>
      <c r="KTQ226" s="60"/>
      <c r="KTR226" s="60"/>
      <c r="KTS226" s="60"/>
      <c r="KTT226" s="60"/>
      <c r="KTU226" s="60"/>
      <c r="KTV226" s="60"/>
      <c r="KTW226" s="60"/>
      <c r="KTX226" s="60"/>
      <c r="KTY226" s="60"/>
      <c r="KTZ226" s="60"/>
      <c r="KUA226" s="60"/>
      <c r="KUB226" s="60"/>
      <c r="KUC226" s="60"/>
      <c r="KUD226" s="60"/>
      <c r="KUE226" s="60"/>
      <c r="KUF226" s="60"/>
      <c r="KUG226" s="60"/>
      <c r="KUH226" s="60"/>
      <c r="KUI226" s="60"/>
      <c r="KUJ226" s="60"/>
      <c r="KUK226" s="60"/>
      <c r="KUL226" s="60"/>
      <c r="KUM226" s="60"/>
      <c r="KUN226" s="60"/>
      <c r="KUO226" s="60"/>
      <c r="KUP226" s="60"/>
      <c r="KUQ226" s="60"/>
      <c r="KUR226" s="60"/>
      <c r="KUS226" s="60"/>
      <c r="KUT226" s="60"/>
      <c r="KUU226" s="60"/>
      <c r="KUV226" s="60"/>
      <c r="KUW226" s="60"/>
      <c r="KUX226" s="60"/>
      <c r="KUY226" s="60"/>
      <c r="KUZ226" s="60"/>
      <c r="KVA226" s="60"/>
      <c r="KVB226" s="60"/>
      <c r="KVC226" s="60"/>
      <c r="KVD226" s="60"/>
      <c r="KVE226" s="60"/>
      <c r="KVF226" s="60"/>
      <c r="KVG226" s="60"/>
      <c r="KVH226" s="60"/>
      <c r="KVI226" s="60"/>
      <c r="KVJ226" s="60"/>
      <c r="KVK226" s="60"/>
      <c r="KVL226" s="60"/>
      <c r="KVM226" s="60"/>
      <c r="KVN226" s="60"/>
      <c r="KVO226" s="60"/>
      <c r="KVP226" s="60"/>
      <c r="KVQ226" s="60"/>
      <c r="KVR226" s="60"/>
      <c r="KVS226" s="60"/>
      <c r="KVT226" s="60"/>
      <c r="KVU226" s="60"/>
      <c r="KVV226" s="60"/>
      <c r="KVW226" s="60"/>
      <c r="KVX226" s="60"/>
      <c r="KVY226" s="60"/>
      <c r="KVZ226" s="60"/>
      <c r="KWA226" s="60"/>
      <c r="KWB226" s="60"/>
      <c r="KWC226" s="60"/>
      <c r="KWD226" s="60"/>
      <c r="KWE226" s="60"/>
      <c r="KWF226" s="60"/>
      <c r="KWG226" s="60"/>
      <c r="KWH226" s="60"/>
      <c r="KWI226" s="60"/>
      <c r="KWJ226" s="60"/>
      <c r="KWK226" s="60"/>
      <c r="KWL226" s="60"/>
      <c r="KWM226" s="60"/>
      <c r="KWN226" s="60"/>
      <c r="KWO226" s="60"/>
      <c r="KWP226" s="60"/>
      <c r="KWQ226" s="60"/>
      <c r="KWR226" s="60"/>
      <c r="KWS226" s="60"/>
      <c r="KWT226" s="60"/>
      <c r="KWU226" s="60"/>
      <c r="KWV226" s="60"/>
      <c r="KWW226" s="60"/>
      <c r="KWX226" s="60"/>
      <c r="KWY226" s="60"/>
      <c r="KWZ226" s="60"/>
      <c r="KXA226" s="60"/>
      <c r="KXB226" s="60"/>
      <c r="KXC226" s="60"/>
      <c r="KXD226" s="60"/>
      <c r="KXE226" s="60"/>
      <c r="KXF226" s="60"/>
      <c r="KXG226" s="60"/>
      <c r="KXH226" s="60"/>
      <c r="KXI226" s="60"/>
      <c r="KXJ226" s="60"/>
      <c r="KXK226" s="60"/>
      <c r="KXL226" s="60"/>
      <c r="KXM226" s="60"/>
      <c r="KXN226" s="60"/>
      <c r="KXO226" s="60"/>
      <c r="KXP226" s="60"/>
      <c r="KXQ226" s="60"/>
      <c r="KXR226" s="60"/>
      <c r="KXS226" s="60"/>
      <c r="KXT226" s="60"/>
      <c r="KXU226" s="60"/>
      <c r="KXV226" s="60"/>
      <c r="KXW226" s="60"/>
      <c r="KXX226" s="60"/>
      <c r="KXY226" s="60"/>
      <c r="KXZ226" s="60"/>
      <c r="KYA226" s="60"/>
      <c r="KYB226" s="60"/>
      <c r="KYC226" s="60"/>
      <c r="KYD226" s="60"/>
      <c r="KYE226" s="60"/>
      <c r="KYF226" s="60"/>
      <c r="KYG226" s="60"/>
      <c r="KYH226" s="60"/>
      <c r="KYI226" s="60"/>
      <c r="KYJ226" s="60"/>
      <c r="KYK226" s="60"/>
      <c r="KYL226" s="60"/>
      <c r="KYM226" s="60"/>
      <c r="KYN226" s="60"/>
      <c r="KYO226" s="60"/>
      <c r="KYP226" s="60"/>
      <c r="KYQ226" s="60"/>
      <c r="KYR226" s="60"/>
      <c r="KYS226" s="60"/>
      <c r="KYT226" s="60"/>
      <c r="KYU226" s="60"/>
      <c r="KYV226" s="60"/>
      <c r="KYW226" s="60"/>
      <c r="KYX226" s="60"/>
      <c r="KYY226" s="60"/>
      <c r="KYZ226" s="60"/>
      <c r="KZA226" s="60"/>
      <c r="KZB226" s="60"/>
      <c r="KZC226" s="60"/>
      <c r="KZD226" s="60"/>
      <c r="KZE226" s="60"/>
      <c r="KZF226" s="60"/>
      <c r="KZG226" s="60"/>
      <c r="KZH226" s="60"/>
      <c r="KZI226" s="60"/>
      <c r="KZJ226" s="60"/>
      <c r="KZK226" s="60"/>
      <c r="KZL226" s="60"/>
      <c r="KZM226" s="60"/>
      <c r="KZN226" s="60"/>
      <c r="KZO226" s="60"/>
      <c r="KZP226" s="60"/>
      <c r="KZQ226" s="60"/>
      <c r="KZR226" s="60"/>
      <c r="KZS226" s="60"/>
      <c r="KZT226" s="60"/>
      <c r="KZU226" s="60"/>
      <c r="KZV226" s="60"/>
      <c r="KZW226" s="60"/>
      <c r="KZX226" s="60"/>
      <c r="KZY226" s="60"/>
      <c r="KZZ226" s="60"/>
      <c r="LAA226" s="60"/>
      <c r="LAB226" s="60"/>
      <c r="LAC226" s="60"/>
      <c r="LAD226" s="60"/>
      <c r="LAE226" s="60"/>
      <c r="LAF226" s="60"/>
      <c r="LAG226" s="60"/>
      <c r="LAH226" s="60"/>
      <c r="LAI226" s="60"/>
      <c r="LAJ226" s="60"/>
      <c r="LAK226" s="60"/>
      <c r="LAL226" s="60"/>
      <c r="LAM226" s="60"/>
      <c r="LAN226" s="60"/>
      <c r="LAO226" s="60"/>
      <c r="LAP226" s="60"/>
      <c r="LAQ226" s="60"/>
      <c r="LAR226" s="60"/>
      <c r="LAS226" s="60"/>
      <c r="LAT226" s="60"/>
      <c r="LAU226" s="60"/>
      <c r="LAV226" s="60"/>
      <c r="LAW226" s="60"/>
      <c r="LAX226" s="60"/>
      <c r="LAY226" s="60"/>
      <c r="LAZ226" s="60"/>
      <c r="LBA226" s="60"/>
      <c r="LBB226" s="60"/>
      <c r="LBC226" s="60"/>
      <c r="LBD226" s="60"/>
      <c r="LBE226" s="60"/>
      <c r="LBF226" s="60"/>
      <c r="LBG226" s="60"/>
      <c r="LBH226" s="60"/>
      <c r="LBI226" s="60"/>
      <c r="LBJ226" s="60"/>
      <c r="LBK226" s="60"/>
      <c r="LBL226" s="60"/>
      <c r="LBM226" s="60"/>
      <c r="LBN226" s="60"/>
      <c r="LBO226" s="60"/>
      <c r="LBP226" s="60"/>
      <c r="LBQ226" s="60"/>
      <c r="LBR226" s="60"/>
      <c r="LBS226" s="60"/>
      <c r="LBT226" s="60"/>
      <c r="LBU226" s="60"/>
      <c r="LBV226" s="60"/>
      <c r="LBW226" s="60"/>
      <c r="LBX226" s="60"/>
      <c r="LBY226" s="60"/>
      <c r="LBZ226" s="60"/>
      <c r="LCA226" s="60"/>
      <c r="LCB226" s="60"/>
      <c r="LCC226" s="60"/>
      <c r="LCD226" s="60"/>
      <c r="LCE226" s="60"/>
      <c r="LCF226" s="60"/>
      <c r="LCG226" s="60"/>
      <c r="LCH226" s="60"/>
      <c r="LCI226" s="60"/>
      <c r="LCJ226" s="60"/>
      <c r="LCK226" s="60"/>
      <c r="LCL226" s="60"/>
      <c r="LCM226" s="60"/>
      <c r="LCN226" s="60"/>
      <c r="LCO226" s="60"/>
      <c r="LCP226" s="60"/>
      <c r="LCQ226" s="60"/>
      <c r="LCR226" s="60"/>
      <c r="LCS226" s="60"/>
      <c r="LCT226" s="60"/>
      <c r="LCU226" s="60"/>
      <c r="LCV226" s="60"/>
      <c r="LCW226" s="60"/>
      <c r="LCX226" s="60"/>
      <c r="LCY226" s="60"/>
      <c r="LCZ226" s="60"/>
      <c r="LDA226" s="60"/>
      <c r="LDB226" s="60"/>
      <c r="LDC226" s="60"/>
      <c r="LDD226" s="60"/>
      <c r="LDE226" s="60"/>
      <c r="LDF226" s="60"/>
      <c r="LDG226" s="60"/>
      <c r="LDH226" s="60"/>
      <c r="LDI226" s="60"/>
      <c r="LDJ226" s="60"/>
      <c r="LDK226" s="60"/>
      <c r="LDL226" s="60"/>
      <c r="LDM226" s="60"/>
      <c r="LDN226" s="60"/>
      <c r="LDO226" s="60"/>
      <c r="LDP226" s="60"/>
      <c r="LDQ226" s="60"/>
      <c r="LDR226" s="60"/>
      <c r="LDS226" s="60"/>
      <c r="LDT226" s="60"/>
      <c r="LDU226" s="60"/>
      <c r="LDV226" s="60"/>
      <c r="LDW226" s="60"/>
      <c r="LDX226" s="60"/>
      <c r="LDY226" s="60"/>
      <c r="LDZ226" s="60"/>
      <c r="LEA226" s="60"/>
      <c r="LEB226" s="60"/>
      <c r="LEC226" s="60"/>
      <c r="LED226" s="60"/>
      <c r="LEE226" s="60"/>
      <c r="LEF226" s="60"/>
      <c r="LEG226" s="60"/>
      <c r="LEH226" s="60"/>
      <c r="LEI226" s="60"/>
      <c r="LEJ226" s="60"/>
      <c r="LEK226" s="60"/>
      <c r="LEL226" s="60"/>
      <c r="LEM226" s="60"/>
      <c r="LEN226" s="60"/>
      <c r="LEO226" s="60"/>
      <c r="LEP226" s="60"/>
      <c r="LEQ226" s="60"/>
      <c r="LER226" s="60"/>
      <c r="LES226" s="60"/>
      <c r="LET226" s="60"/>
      <c r="LEU226" s="60"/>
      <c r="LEV226" s="60"/>
      <c r="LEW226" s="60"/>
      <c r="LEX226" s="60"/>
      <c r="LEY226" s="60"/>
      <c r="LEZ226" s="60"/>
      <c r="LFA226" s="60"/>
      <c r="LFB226" s="60"/>
      <c r="LFC226" s="60"/>
      <c r="LFD226" s="60"/>
      <c r="LFE226" s="60"/>
      <c r="LFF226" s="60"/>
      <c r="LFG226" s="60"/>
      <c r="LFH226" s="60"/>
      <c r="LFI226" s="60"/>
      <c r="LFJ226" s="60"/>
      <c r="LFK226" s="60"/>
      <c r="LFL226" s="60"/>
      <c r="LFM226" s="60"/>
      <c r="LFN226" s="60"/>
      <c r="LFO226" s="60"/>
      <c r="LFP226" s="60"/>
      <c r="LFQ226" s="60"/>
      <c r="LFR226" s="60"/>
      <c r="LFS226" s="60"/>
      <c r="LFT226" s="60"/>
      <c r="LFU226" s="60"/>
      <c r="LFV226" s="60"/>
      <c r="LFW226" s="60"/>
      <c r="LFX226" s="60"/>
      <c r="LFY226" s="60"/>
      <c r="LFZ226" s="60"/>
      <c r="LGA226" s="60"/>
      <c r="LGB226" s="60"/>
      <c r="LGC226" s="60"/>
      <c r="LGD226" s="60"/>
      <c r="LGE226" s="60"/>
      <c r="LGF226" s="60"/>
      <c r="LGG226" s="60"/>
      <c r="LGH226" s="60"/>
      <c r="LGI226" s="60"/>
      <c r="LGJ226" s="60"/>
      <c r="LGK226" s="60"/>
      <c r="LGL226" s="60"/>
      <c r="LGM226" s="60"/>
      <c r="LGN226" s="60"/>
      <c r="LGO226" s="60"/>
      <c r="LGP226" s="60"/>
      <c r="LGQ226" s="60"/>
      <c r="LGR226" s="60"/>
      <c r="LGS226" s="60"/>
      <c r="LGT226" s="60"/>
      <c r="LGU226" s="60"/>
      <c r="LGV226" s="60"/>
      <c r="LGW226" s="60"/>
      <c r="LGX226" s="60"/>
      <c r="LGY226" s="60"/>
      <c r="LGZ226" s="60"/>
      <c r="LHA226" s="60"/>
      <c r="LHB226" s="60"/>
      <c r="LHC226" s="60"/>
      <c r="LHD226" s="60"/>
      <c r="LHE226" s="60"/>
      <c r="LHF226" s="60"/>
      <c r="LHG226" s="60"/>
      <c r="LHH226" s="60"/>
      <c r="LHI226" s="60"/>
      <c r="LHJ226" s="60"/>
      <c r="LHK226" s="60"/>
      <c r="LHL226" s="60"/>
      <c r="LHM226" s="60"/>
      <c r="LHN226" s="60"/>
      <c r="LHO226" s="60"/>
      <c r="LHP226" s="60"/>
      <c r="LHQ226" s="60"/>
      <c r="LHR226" s="60"/>
      <c r="LHS226" s="60"/>
      <c r="LHT226" s="60"/>
      <c r="LHU226" s="60"/>
      <c r="LHV226" s="60"/>
      <c r="LHW226" s="60"/>
      <c r="LHX226" s="60"/>
      <c r="LHY226" s="60"/>
      <c r="LHZ226" s="60"/>
      <c r="LIA226" s="60"/>
      <c r="LIB226" s="60"/>
      <c r="LIC226" s="60"/>
      <c r="LID226" s="60"/>
      <c r="LIE226" s="60"/>
      <c r="LIF226" s="60"/>
      <c r="LIG226" s="60"/>
      <c r="LIH226" s="60"/>
      <c r="LII226" s="60"/>
      <c r="LIJ226" s="60"/>
      <c r="LIK226" s="60"/>
      <c r="LIL226" s="60"/>
      <c r="LIM226" s="60"/>
      <c r="LIN226" s="60"/>
      <c r="LIO226" s="60"/>
      <c r="LIP226" s="60"/>
      <c r="LIQ226" s="60"/>
      <c r="LIR226" s="60"/>
      <c r="LIS226" s="60"/>
      <c r="LIT226" s="60"/>
      <c r="LIU226" s="60"/>
      <c r="LIV226" s="60"/>
      <c r="LIW226" s="60"/>
      <c r="LIX226" s="60"/>
      <c r="LIY226" s="60"/>
      <c r="LIZ226" s="60"/>
      <c r="LJA226" s="60"/>
      <c r="LJB226" s="60"/>
      <c r="LJC226" s="60"/>
      <c r="LJD226" s="60"/>
      <c r="LJE226" s="60"/>
      <c r="LJF226" s="60"/>
      <c r="LJG226" s="60"/>
      <c r="LJH226" s="60"/>
      <c r="LJI226" s="60"/>
      <c r="LJJ226" s="60"/>
      <c r="LJK226" s="60"/>
      <c r="LJL226" s="60"/>
      <c r="LJM226" s="60"/>
      <c r="LJN226" s="60"/>
      <c r="LJO226" s="60"/>
      <c r="LJP226" s="60"/>
      <c r="LJQ226" s="60"/>
      <c r="LJR226" s="60"/>
      <c r="LJS226" s="60"/>
      <c r="LJT226" s="60"/>
      <c r="LJU226" s="60"/>
      <c r="LJV226" s="60"/>
      <c r="LJW226" s="60"/>
      <c r="LJX226" s="60"/>
      <c r="LJY226" s="60"/>
      <c r="LJZ226" s="60"/>
      <c r="LKA226" s="60"/>
      <c r="LKB226" s="60"/>
      <c r="LKC226" s="60"/>
      <c r="LKD226" s="60"/>
      <c r="LKE226" s="60"/>
      <c r="LKF226" s="60"/>
      <c r="LKG226" s="60"/>
      <c r="LKH226" s="60"/>
      <c r="LKI226" s="60"/>
      <c r="LKJ226" s="60"/>
      <c r="LKK226" s="60"/>
      <c r="LKL226" s="60"/>
      <c r="LKM226" s="60"/>
      <c r="LKN226" s="60"/>
      <c r="LKO226" s="60"/>
      <c r="LKP226" s="60"/>
      <c r="LKQ226" s="60"/>
      <c r="LKR226" s="60"/>
      <c r="LKS226" s="60"/>
      <c r="LKT226" s="60"/>
      <c r="LKU226" s="60"/>
      <c r="LKV226" s="60"/>
      <c r="LKW226" s="60"/>
      <c r="LKX226" s="60"/>
      <c r="LKY226" s="60"/>
      <c r="LKZ226" s="60"/>
      <c r="LLA226" s="60"/>
      <c r="LLB226" s="60"/>
      <c r="LLC226" s="60"/>
      <c r="LLD226" s="60"/>
      <c r="LLE226" s="60"/>
      <c r="LLF226" s="60"/>
      <c r="LLG226" s="60"/>
      <c r="LLH226" s="60"/>
      <c r="LLI226" s="60"/>
      <c r="LLJ226" s="60"/>
      <c r="LLK226" s="60"/>
      <c r="LLL226" s="60"/>
      <c r="LLM226" s="60"/>
      <c r="LLN226" s="60"/>
      <c r="LLO226" s="60"/>
      <c r="LLP226" s="60"/>
      <c r="LLQ226" s="60"/>
      <c r="LLR226" s="60"/>
      <c r="LLS226" s="60"/>
      <c r="LLT226" s="60"/>
      <c r="LLU226" s="60"/>
      <c r="LLV226" s="60"/>
      <c r="LLW226" s="60"/>
      <c r="LLX226" s="60"/>
      <c r="LLY226" s="60"/>
      <c r="LLZ226" s="60"/>
      <c r="LMA226" s="60"/>
      <c r="LMB226" s="60"/>
      <c r="LMC226" s="60"/>
      <c r="LMD226" s="60"/>
      <c r="LME226" s="60"/>
      <c r="LMF226" s="60"/>
      <c r="LMG226" s="60"/>
      <c r="LMH226" s="60"/>
      <c r="LMI226" s="60"/>
      <c r="LMJ226" s="60"/>
      <c r="LMK226" s="60"/>
      <c r="LML226" s="60"/>
      <c r="LMM226" s="60"/>
      <c r="LMN226" s="60"/>
      <c r="LMO226" s="60"/>
      <c r="LMP226" s="60"/>
      <c r="LMQ226" s="60"/>
      <c r="LMR226" s="60"/>
      <c r="LMS226" s="60"/>
      <c r="LMT226" s="60"/>
      <c r="LMU226" s="60"/>
      <c r="LMV226" s="60"/>
      <c r="LMW226" s="60"/>
      <c r="LMX226" s="60"/>
      <c r="LMY226" s="60"/>
      <c r="LMZ226" s="60"/>
      <c r="LNA226" s="60"/>
      <c r="LNB226" s="60"/>
      <c r="LNC226" s="60"/>
      <c r="LND226" s="60"/>
      <c r="LNE226" s="60"/>
      <c r="LNF226" s="60"/>
      <c r="LNG226" s="60"/>
      <c r="LNH226" s="60"/>
      <c r="LNI226" s="60"/>
      <c r="LNJ226" s="60"/>
      <c r="LNK226" s="60"/>
      <c r="LNL226" s="60"/>
      <c r="LNM226" s="60"/>
      <c r="LNN226" s="60"/>
      <c r="LNO226" s="60"/>
      <c r="LNP226" s="60"/>
      <c r="LNQ226" s="60"/>
      <c r="LNR226" s="60"/>
      <c r="LNS226" s="60"/>
      <c r="LNT226" s="60"/>
      <c r="LNU226" s="60"/>
      <c r="LNV226" s="60"/>
      <c r="LNW226" s="60"/>
      <c r="LNX226" s="60"/>
      <c r="LNY226" s="60"/>
      <c r="LNZ226" s="60"/>
      <c r="LOA226" s="60"/>
      <c r="LOB226" s="60"/>
      <c r="LOC226" s="60"/>
      <c r="LOD226" s="60"/>
      <c r="LOE226" s="60"/>
      <c r="LOF226" s="60"/>
      <c r="LOG226" s="60"/>
      <c r="LOH226" s="60"/>
      <c r="LOI226" s="60"/>
      <c r="LOJ226" s="60"/>
      <c r="LOK226" s="60"/>
      <c r="LOL226" s="60"/>
      <c r="LOM226" s="60"/>
      <c r="LON226" s="60"/>
      <c r="LOO226" s="60"/>
      <c r="LOP226" s="60"/>
      <c r="LOQ226" s="60"/>
      <c r="LOR226" s="60"/>
      <c r="LOS226" s="60"/>
      <c r="LOT226" s="60"/>
      <c r="LOU226" s="60"/>
      <c r="LOV226" s="60"/>
      <c r="LOW226" s="60"/>
      <c r="LOX226" s="60"/>
      <c r="LOY226" s="60"/>
      <c r="LOZ226" s="60"/>
      <c r="LPA226" s="60"/>
      <c r="LPB226" s="60"/>
      <c r="LPC226" s="60"/>
      <c r="LPD226" s="60"/>
      <c r="LPE226" s="60"/>
      <c r="LPF226" s="60"/>
      <c r="LPG226" s="60"/>
      <c r="LPH226" s="60"/>
      <c r="LPI226" s="60"/>
      <c r="LPJ226" s="60"/>
      <c r="LPK226" s="60"/>
      <c r="LPL226" s="60"/>
      <c r="LPM226" s="60"/>
      <c r="LPN226" s="60"/>
      <c r="LPO226" s="60"/>
      <c r="LPP226" s="60"/>
      <c r="LPQ226" s="60"/>
      <c r="LPR226" s="60"/>
      <c r="LPS226" s="60"/>
      <c r="LPT226" s="60"/>
      <c r="LPU226" s="60"/>
      <c r="LPV226" s="60"/>
      <c r="LPW226" s="60"/>
      <c r="LPX226" s="60"/>
      <c r="LPY226" s="60"/>
      <c r="LPZ226" s="60"/>
      <c r="LQA226" s="60"/>
      <c r="LQB226" s="60"/>
      <c r="LQC226" s="60"/>
      <c r="LQD226" s="60"/>
      <c r="LQE226" s="60"/>
      <c r="LQF226" s="60"/>
      <c r="LQG226" s="60"/>
      <c r="LQH226" s="60"/>
      <c r="LQI226" s="60"/>
      <c r="LQJ226" s="60"/>
      <c r="LQK226" s="60"/>
      <c r="LQL226" s="60"/>
      <c r="LQM226" s="60"/>
      <c r="LQN226" s="60"/>
      <c r="LQO226" s="60"/>
      <c r="LQP226" s="60"/>
      <c r="LQQ226" s="60"/>
      <c r="LQR226" s="60"/>
      <c r="LQS226" s="60"/>
      <c r="LQT226" s="60"/>
      <c r="LQU226" s="60"/>
      <c r="LQV226" s="60"/>
      <c r="LQW226" s="60"/>
      <c r="LQX226" s="60"/>
      <c r="LQY226" s="60"/>
      <c r="LQZ226" s="60"/>
      <c r="LRA226" s="60"/>
      <c r="LRB226" s="60"/>
      <c r="LRC226" s="60"/>
      <c r="LRD226" s="60"/>
      <c r="LRE226" s="60"/>
      <c r="LRF226" s="60"/>
      <c r="LRG226" s="60"/>
      <c r="LRH226" s="60"/>
      <c r="LRI226" s="60"/>
      <c r="LRJ226" s="60"/>
      <c r="LRK226" s="60"/>
      <c r="LRL226" s="60"/>
      <c r="LRM226" s="60"/>
      <c r="LRN226" s="60"/>
      <c r="LRO226" s="60"/>
      <c r="LRP226" s="60"/>
      <c r="LRQ226" s="60"/>
      <c r="LRR226" s="60"/>
      <c r="LRS226" s="60"/>
      <c r="LRT226" s="60"/>
      <c r="LRU226" s="60"/>
      <c r="LRV226" s="60"/>
      <c r="LRW226" s="60"/>
      <c r="LRX226" s="60"/>
      <c r="LRY226" s="60"/>
      <c r="LRZ226" s="60"/>
      <c r="LSA226" s="60"/>
      <c r="LSB226" s="60"/>
      <c r="LSC226" s="60"/>
      <c r="LSD226" s="60"/>
      <c r="LSE226" s="60"/>
      <c r="LSF226" s="60"/>
      <c r="LSG226" s="60"/>
      <c r="LSH226" s="60"/>
      <c r="LSI226" s="60"/>
      <c r="LSJ226" s="60"/>
      <c r="LSK226" s="60"/>
      <c r="LSL226" s="60"/>
      <c r="LSM226" s="60"/>
      <c r="LSN226" s="60"/>
      <c r="LSO226" s="60"/>
      <c r="LSP226" s="60"/>
      <c r="LSQ226" s="60"/>
      <c r="LSR226" s="60"/>
      <c r="LSS226" s="60"/>
      <c r="LST226" s="60"/>
      <c r="LSU226" s="60"/>
      <c r="LSV226" s="60"/>
      <c r="LSW226" s="60"/>
      <c r="LSX226" s="60"/>
      <c r="LSY226" s="60"/>
      <c r="LSZ226" s="60"/>
      <c r="LTA226" s="60"/>
      <c r="LTB226" s="60"/>
      <c r="LTC226" s="60"/>
      <c r="LTD226" s="60"/>
      <c r="LTE226" s="60"/>
      <c r="LTF226" s="60"/>
      <c r="LTG226" s="60"/>
      <c r="LTH226" s="60"/>
      <c r="LTI226" s="60"/>
      <c r="LTJ226" s="60"/>
      <c r="LTK226" s="60"/>
      <c r="LTL226" s="60"/>
      <c r="LTM226" s="60"/>
      <c r="LTN226" s="60"/>
      <c r="LTO226" s="60"/>
      <c r="LTP226" s="60"/>
      <c r="LTQ226" s="60"/>
      <c r="LTR226" s="60"/>
      <c r="LTS226" s="60"/>
      <c r="LTT226" s="60"/>
      <c r="LTU226" s="60"/>
      <c r="LTV226" s="60"/>
      <c r="LTW226" s="60"/>
      <c r="LTX226" s="60"/>
      <c r="LTY226" s="60"/>
      <c r="LTZ226" s="60"/>
      <c r="LUA226" s="60"/>
      <c r="LUB226" s="60"/>
      <c r="LUC226" s="60"/>
      <c r="LUD226" s="60"/>
      <c r="LUE226" s="60"/>
      <c r="LUF226" s="60"/>
      <c r="LUG226" s="60"/>
      <c r="LUH226" s="60"/>
      <c r="LUI226" s="60"/>
      <c r="LUJ226" s="60"/>
      <c r="LUK226" s="60"/>
      <c r="LUL226" s="60"/>
      <c r="LUM226" s="60"/>
      <c r="LUN226" s="60"/>
      <c r="LUO226" s="60"/>
      <c r="LUP226" s="60"/>
      <c r="LUQ226" s="60"/>
      <c r="LUR226" s="60"/>
      <c r="LUS226" s="60"/>
      <c r="LUT226" s="60"/>
      <c r="LUU226" s="60"/>
      <c r="LUV226" s="60"/>
      <c r="LUW226" s="60"/>
      <c r="LUX226" s="60"/>
      <c r="LUY226" s="60"/>
      <c r="LUZ226" s="60"/>
      <c r="LVA226" s="60"/>
      <c r="LVB226" s="60"/>
      <c r="LVC226" s="60"/>
      <c r="LVD226" s="60"/>
      <c r="LVE226" s="60"/>
      <c r="LVF226" s="60"/>
      <c r="LVG226" s="60"/>
      <c r="LVH226" s="60"/>
      <c r="LVI226" s="60"/>
      <c r="LVJ226" s="60"/>
      <c r="LVK226" s="60"/>
      <c r="LVL226" s="60"/>
      <c r="LVM226" s="60"/>
      <c r="LVN226" s="60"/>
      <c r="LVO226" s="60"/>
      <c r="LVP226" s="60"/>
      <c r="LVQ226" s="60"/>
      <c r="LVR226" s="60"/>
      <c r="LVS226" s="60"/>
      <c r="LVT226" s="60"/>
      <c r="LVU226" s="60"/>
      <c r="LVV226" s="60"/>
      <c r="LVW226" s="60"/>
      <c r="LVX226" s="60"/>
      <c r="LVY226" s="60"/>
      <c r="LVZ226" s="60"/>
      <c r="LWA226" s="60"/>
      <c r="LWB226" s="60"/>
      <c r="LWC226" s="60"/>
      <c r="LWD226" s="60"/>
      <c r="LWE226" s="60"/>
      <c r="LWF226" s="60"/>
      <c r="LWG226" s="60"/>
      <c r="LWH226" s="60"/>
      <c r="LWI226" s="60"/>
      <c r="LWJ226" s="60"/>
      <c r="LWK226" s="60"/>
      <c r="LWL226" s="60"/>
      <c r="LWM226" s="60"/>
      <c r="LWN226" s="60"/>
      <c r="LWO226" s="60"/>
      <c r="LWP226" s="60"/>
      <c r="LWQ226" s="60"/>
      <c r="LWR226" s="60"/>
      <c r="LWS226" s="60"/>
      <c r="LWT226" s="60"/>
      <c r="LWU226" s="60"/>
      <c r="LWV226" s="60"/>
      <c r="LWW226" s="60"/>
      <c r="LWX226" s="60"/>
      <c r="LWY226" s="60"/>
      <c r="LWZ226" s="60"/>
      <c r="LXA226" s="60"/>
      <c r="LXB226" s="60"/>
      <c r="LXC226" s="60"/>
      <c r="LXD226" s="60"/>
      <c r="LXE226" s="60"/>
      <c r="LXF226" s="60"/>
      <c r="LXG226" s="60"/>
      <c r="LXH226" s="60"/>
      <c r="LXI226" s="60"/>
      <c r="LXJ226" s="60"/>
      <c r="LXK226" s="60"/>
      <c r="LXL226" s="60"/>
      <c r="LXM226" s="60"/>
      <c r="LXN226" s="60"/>
      <c r="LXO226" s="60"/>
      <c r="LXP226" s="60"/>
      <c r="LXQ226" s="60"/>
      <c r="LXR226" s="60"/>
      <c r="LXS226" s="60"/>
      <c r="LXT226" s="60"/>
      <c r="LXU226" s="60"/>
      <c r="LXV226" s="60"/>
      <c r="LXW226" s="60"/>
      <c r="LXX226" s="60"/>
      <c r="LXY226" s="60"/>
      <c r="LXZ226" s="60"/>
      <c r="LYA226" s="60"/>
      <c r="LYB226" s="60"/>
      <c r="LYC226" s="60"/>
      <c r="LYD226" s="60"/>
      <c r="LYE226" s="60"/>
      <c r="LYF226" s="60"/>
      <c r="LYG226" s="60"/>
      <c r="LYH226" s="60"/>
      <c r="LYI226" s="60"/>
      <c r="LYJ226" s="60"/>
      <c r="LYK226" s="60"/>
      <c r="LYL226" s="60"/>
      <c r="LYM226" s="60"/>
      <c r="LYN226" s="60"/>
      <c r="LYO226" s="60"/>
      <c r="LYP226" s="60"/>
      <c r="LYQ226" s="60"/>
      <c r="LYR226" s="60"/>
      <c r="LYS226" s="60"/>
      <c r="LYT226" s="60"/>
      <c r="LYU226" s="60"/>
      <c r="LYV226" s="60"/>
      <c r="LYW226" s="60"/>
      <c r="LYX226" s="60"/>
      <c r="LYY226" s="60"/>
      <c r="LYZ226" s="60"/>
      <c r="LZA226" s="60"/>
      <c r="LZB226" s="60"/>
      <c r="LZC226" s="60"/>
      <c r="LZD226" s="60"/>
      <c r="LZE226" s="60"/>
      <c r="LZF226" s="60"/>
      <c r="LZG226" s="60"/>
      <c r="LZH226" s="60"/>
      <c r="LZI226" s="60"/>
      <c r="LZJ226" s="60"/>
      <c r="LZK226" s="60"/>
      <c r="LZL226" s="60"/>
      <c r="LZM226" s="60"/>
      <c r="LZN226" s="60"/>
      <c r="LZO226" s="60"/>
      <c r="LZP226" s="60"/>
      <c r="LZQ226" s="60"/>
      <c r="LZR226" s="60"/>
      <c r="LZS226" s="60"/>
      <c r="LZT226" s="60"/>
      <c r="LZU226" s="60"/>
      <c r="LZV226" s="60"/>
      <c r="LZW226" s="60"/>
      <c r="LZX226" s="60"/>
      <c r="LZY226" s="60"/>
      <c r="LZZ226" s="60"/>
      <c r="MAA226" s="60"/>
      <c r="MAB226" s="60"/>
      <c r="MAC226" s="60"/>
      <c r="MAD226" s="60"/>
      <c r="MAE226" s="60"/>
      <c r="MAF226" s="60"/>
      <c r="MAG226" s="60"/>
      <c r="MAH226" s="60"/>
      <c r="MAI226" s="60"/>
      <c r="MAJ226" s="60"/>
      <c r="MAK226" s="60"/>
      <c r="MAL226" s="60"/>
      <c r="MAM226" s="60"/>
      <c r="MAN226" s="60"/>
      <c r="MAO226" s="60"/>
      <c r="MAP226" s="60"/>
      <c r="MAQ226" s="60"/>
      <c r="MAR226" s="60"/>
      <c r="MAS226" s="60"/>
      <c r="MAT226" s="60"/>
      <c r="MAU226" s="60"/>
      <c r="MAV226" s="60"/>
      <c r="MAW226" s="60"/>
      <c r="MAX226" s="60"/>
      <c r="MAY226" s="60"/>
      <c r="MAZ226" s="60"/>
      <c r="MBA226" s="60"/>
      <c r="MBB226" s="60"/>
      <c r="MBC226" s="60"/>
      <c r="MBD226" s="60"/>
      <c r="MBE226" s="60"/>
      <c r="MBF226" s="60"/>
      <c r="MBG226" s="60"/>
      <c r="MBH226" s="60"/>
      <c r="MBI226" s="60"/>
      <c r="MBJ226" s="60"/>
      <c r="MBK226" s="60"/>
      <c r="MBL226" s="60"/>
      <c r="MBM226" s="60"/>
      <c r="MBN226" s="60"/>
      <c r="MBO226" s="60"/>
      <c r="MBP226" s="60"/>
      <c r="MBQ226" s="60"/>
      <c r="MBR226" s="60"/>
      <c r="MBS226" s="60"/>
      <c r="MBT226" s="60"/>
      <c r="MBU226" s="60"/>
      <c r="MBV226" s="60"/>
      <c r="MBW226" s="60"/>
      <c r="MBX226" s="60"/>
      <c r="MBY226" s="60"/>
      <c r="MBZ226" s="60"/>
      <c r="MCA226" s="60"/>
      <c r="MCB226" s="60"/>
      <c r="MCC226" s="60"/>
      <c r="MCD226" s="60"/>
      <c r="MCE226" s="60"/>
      <c r="MCF226" s="60"/>
      <c r="MCG226" s="60"/>
      <c r="MCH226" s="60"/>
      <c r="MCI226" s="60"/>
      <c r="MCJ226" s="60"/>
      <c r="MCK226" s="60"/>
      <c r="MCL226" s="60"/>
      <c r="MCM226" s="60"/>
      <c r="MCN226" s="60"/>
      <c r="MCO226" s="60"/>
      <c r="MCP226" s="60"/>
      <c r="MCQ226" s="60"/>
      <c r="MCR226" s="60"/>
      <c r="MCS226" s="60"/>
      <c r="MCT226" s="60"/>
      <c r="MCU226" s="60"/>
      <c r="MCV226" s="60"/>
      <c r="MCW226" s="60"/>
      <c r="MCX226" s="60"/>
      <c r="MCY226" s="60"/>
      <c r="MCZ226" s="60"/>
      <c r="MDA226" s="60"/>
      <c r="MDB226" s="60"/>
      <c r="MDC226" s="60"/>
      <c r="MDD226" s="60"/>
      <c r="MDE226" s="60"/>
      <c r="MDF226" s="60"/>
      <c r="MDG226" s="60"/>
      <c r="MDH226" s="60"/>
      <c r="MDI226" s="60"/>
      <c r="MDJ226" s="60"/>
      <c r="MDK226" s="60"/>
      <c r="MDL226" s="60"/>
      <c r="MDM226" s="60"/>
      <c r="MDN226" s="60"/>
      <c r="MDO226" s="60"/>
      <c r="MDP226" s="60"/>
      <c r="MDQ226" s="60"/>
      <c r="MDR226" s="60"/>
      <c r="MDS226" s="60"/>
      <c r="MDT226" s="60"/>
      <c r="MDU226" s="60"/>
      <c r="MDV226" s="60"/>
      <c r="MDW226" s="60"/>
      <c r="MDX226" s="60"/>
      <c r="MDY226" s="60"/>
      <c r="MDZ226" s="60"/>
      <c r="MEA226" s="60"/>
      <c r="MEB226" s="60"/>
      <c r="MEC226" s="60"/>
      <c r="MED226" s="60"/>
      <c r="MEE226" s="60"/>
      <c r="MEF226" s="60"/>
      <c r="MEG226" s="60"/>
      <c r="MEH226" s="60"/>
      <c r="MEI226" s="60"/>
      <c r="MEJ226" s="60"/>
      <c r="MEK226" s="60"/>
      <c r="MEL226" s="60"/>
      <c r="MEM226" s="60"/>
      <c r="MEN226" s="60"/>
      <c r="MEO226" s="60"/>
      <c r="MEP226" s="60"/>
      <c r="MEQ226" s="60"/>
      <c r="MER226" s="60"/>
      <c r="MES226" s="60"/>
      <c r="MET226" s="60"/>
      <c r="MEU226" s="60"/>
      <c r="MEV226" s="60"/>
      <c r="MEW226" s="60"/>
      <c r="MEX226" s="60"/>
      <c r="MEY226" s="60"/>
      <c r="MEZ226" s="60"/>
      <c r="MFA226" s="60"/>
      <c r="MFB226" s="60"/>
      <c r="MFC226" s="60"/>
      <c r="MFD226" s="60"/>
      <c r="MFE226" s="60"/>
      <c r="MFF226" s="60"/>
      <c r="MFG226" s="60"/>
      <c r="MFH226" s="60"/>
      <c r="MFI226" s="60"/>
      <c r="MFJ226" s="60"/>
      <c r="MFK226" s="60"/>
      <c r="MFL226" s="60"/>
      <c r="MFM226" s="60"/>
      <c r="MFN226" s="60"/>
      <c r="MFO226" s="60"/>
      <c r="MFP226" s="60"/>
      <c r="MFQ226" s="60"/>
      <c r="MFR226" s="60"/>
      <c r="MFS226" s="60"/>
      <c r="MFT226" s="60"/>
      <c r="MFU226" s="60"/>
      <c r="MFV226" s="60"/>
      <c r="MFW226" s="60"/>
      <c r="MFX226" s="60"/>
      <c r="MFY226" s="60"/>
      <c r="MFZ226" s="60"/>
      <c r="MGA226" s="60"/>
      <c r="MGB226" s="60"/>
      <c r="MGC226" s="60"/>
      <c r="MGD226" s="60"/>
      <c r="MGE226" s="60"/>
      <c r="MGF226" s="60"/>
      <c r="MGG226" s="60"/>
      <c r="MGH226" s="60"/>
      <c r="MGI226" s="60"/>
      <c r="MGJ226" s="60"/>
      <c r="MGK226" s="60"/>
      <c r="MGL226" s="60"/>
      <c r="MGM226" s="60"/>
      <c r="MGN226" s="60"/>
      <c r="MGO226" s="60"/>
      <c r="MGP226" s="60"/>
      <c r="MGQ226" s="60"/>
      <c r="MGR226" s="60"/>
      <c r="MGS226" s="60"/>
      <c r="MGT226" s="60"/>
      <c r="MGU226" s="60"/>
      <c r="MGV226" s="60"/>
      <c r="MGW226" s="60"/>
      <c r="MGX226" s="60"/>
      <c r="MGY226" s="60"/>
      <c r="MGZ226" s="60"/>
      <c r="MHA226" s="60"/>
      <c r="MHB226" s="60"/>
      <c r="MHC226" s="60"/>
      <c r="MHD226" s="60"/>
      <c r="MHE226" s="60"/>
      <c r="MHF226" s="60"/>
      <c r="MHG226" s="60"/>
      <c r="MHH226" s="60"/>
      <c r="MHI226" s="60"/>
      <c r="MHJ226" s="60"/>
      <c r="MHK226" s="60"/>
      <c r="MHL226" s="60"/>
      <c r="MHM226" s="60"/>
      <c r="MHN226" s="60"/>
      <c r="MHO226" s="60"/>
      <c r="MHP226" s="60"/>
      <c r="MHQ226" s="60"/>
      <c r="MHR226" s="60"/>
      <c r="MHS226" s="60"/>
      <c r="MHT226" s="60"/>
      <c r="MHU226" s="60"/>
      <c r="MHV226" s="60"/>
      <c r="MHW226" s="60"/>
      <c r="MHX226" s="60"/>
      <c r="MHY226" s="60"/>
      <c r="MHZ226" s="60"/>
      <c r="MIA226" s="60"/>
      <c r="MIB226" s="60"/>
      <c r="MIC226" s="60"/>
      <c r="MID226" s="60"/>
      <c r="MIE226" s="60"/>
      <c r="MIF226" s="60"/>
      <c r="MIG226" s="60"/>
      <c r="MIH226" s="60"/>
      <c r="MII226" s="60"/>
      <c r="MIJ226" s="60"/>
      <c r="MIK226" s="60"/>
      <c r="MIL226" s="60"/>
      <c r="MIM226" s="60"/>
      <c r="MIN226" s="60"/>
      <c r="MIO226" s="60"/>
      <c r="MIP226" s="60"/>
      <c r="MIQ226" s="60"/>
      <c r="MIR226" s="60"/>
      <c r="MIS226" s="60"/>
      <c r="MIT226" s="60"/>
      <c r="MIU226" s="60"/>
      <c r="MIV226" s="60"/>
      <c r="MIW226" s="60"/>
      <c r="MIX226" s="60"/>
      <c r="MIY226" s="60"/>
      <c r="MIZ226" s="60"/>
      <c r="MJA226" s="60"/>
      <c r="MJB226" s="60"/>
      <c r="MJC226" s="60"/>
      <c r="MJD226" s="60"/>
      <c r="MJE226" s="60"/>
      <c r="MJF226" s="60"/>
      <c r="MJG226" s="60"/>
      <c r="MJH226" s="60"/>
      <c r="MJI226" s="60"/>
      <c r="MJJ226" s="60"/>
      <c r="MJK226" s="60"/>
      <c r="MJL226" s="60"/>
      <c r="MJM226" s="60"/>
      <c r="MJN226" s="60"/>
      <c r="MJO226" s="60"/>
      <c r="MJP226" s="60"/>
      <c r="MJQ226" s="60"/>
      <c r="MJR226" s="60"/>
      <c r="MJS226" s="60"/>
      <c r="MJT226" s="60"/>
      <c r="MJU226" s="60"/>
      <c r="MJV226" s="60"/>
      <c r="MJW226" s="60"/>
      <c r="MJX226" s="60"/>
      <c r="MJY226" s="60"/>
      <c r="MJZ226" s="60"/>
      <c r="MKA226" s="60"/>
      <c r="MKB226" s="60"/>
      <c r="MKC226" s="60"/>
      <c r="MKD226" s="60"/>
      <c r="MKE226" s="60"/>
      <c r="MKF226" s="60"/>
      <c r="MKG226" s="60"/>
      <c r="MKH226" s="60"/>
      <c r="MKI226" s="60"/>
      <c r="MKJ226" s="60"/>
      <c r="MKK226" s="60"/>
      <c r="MKL226" s="60"/>
      <c r="MKM226" s="60"/>
      <c r="MKN226" s="60"/>
      <c r="MKO226" s="60"/>
      <c r="MKP226" s="60"/>
      <c r="MKQ226" s="60"/>
      <c r="MKR226" s="60"/>
      <c r="MKS226" s="60"/>
      <c r="MKT226" s="60"/>
      <c r="MKU226" s="60"/>
      <c r="MKV226" s="60"/>
      <c r="MKW226" s="60"/>
      <c r="MKX226" s="60"/>
      <c r="MKY226" s="60"/>
      <c r="MKZ226" s="60"/>
      <c r="MLA226" s="60"/>
      <c r="MLB226" s="60"/>
      <c r="MLC226" s="60"/>
      <c r="MLD226" s="60"/>
      <c r="MLE226" s="60"/>
      <c r="MLF226" s="60"/>
      <c r="MLG226" s="60"/>
      <c r="MLH226" s="60"/>
      <c r="MLI226" s="60"/>
      <c r="MLJ226" s="60"/>
      <c r="MLK226" s="60"/>
      <c r="MLL226" s="60"/>
      <c r="MLM226" s="60"/>
      <c r="MLN226" s="60"/>
      <c r="MLO226" s="60"/>
      <c r="MLP226" s="60"/>
      <c r="MLQ226" s="60"/>
      <c r="MLR226" s="60"/>
      <c r="MLS226" s="60"/>
      <c r="MLT226" s="60"/>
      <c r="MLU226" s="60"/>
      <c r="MLV226" s="60"/>
      <c r="MLW226" s="60"/>
      <c r="MLX226" s="60"/>
      <c r="MLY226" s="60"/>
      <c r="MLZ226" s="60"/>
      <c r="MMA226" s="60"/>
      <c r="MMB226" s="60"/>
      <c r="MMC226" s="60"/>
      <c r="MMD226" s="60"/>
      <c r="MME226" s="60"/>
      <c r="MMF226" s="60"/>
      <c r="MMG226" s="60"/>
      <c r="MMH226" s="60"/>
      <c r="MMI226" s="60"/>
      <c r="MMJ226" s="60"/>
      <c r="MMK226" s="60"/>
      <c r="MML226" s="60"/>
      <c r="MMM226" s="60"/>
      <c r="MMN226" s="60"/>
      <c r="MMO226" s="60"/>
      <c r="MMP226" s="60"/>
      <c r="MMQ226" s="60"/>
      <c r="MMR226" s="60"/>
      <c r="MMS226" s="60"/>
      <c r="MMT226" s="60"/>
      <c r="MMU226" s="60"/>
      <c r="MMV226" s="60"/>
      <c r="MMW226" s="60"/>
      <c r="MMX226" s="60"/>
      <c r="MMY226" s="60"/>
      <c r="MMZ226" s="60"/>
      <c r="MNA226" s="60"/>
      <c r="MNB226" s="60"/>
      <c r="MNC226" s="60"/>
      <c r="MND226" s="60"/>
      <c r="MNE226" s="60"/>
      <c r="MNF226" s="60"/>
      <c r="MNG226" s="60"/>
      <c r="MNH226" s="60"/>
      <c r="MNI226" s="60"/>
      <c r="MNJ226" s="60"/>
      <c r="MNK226" s="60"/>
      <c r="MNL226" s="60"/>
      <c r="MNM226" s="60"/>
      <c r="MNN226" s="60"/>
      <c r="MNO226" s="60"/>
      <c r="MNP226" s="60"/>
      <c r="MNQ226" s="60"/>
      <c r="MNR226" s="60"/>
      <c r="MNS226" s="60"/>
      <c r="MNT226" s="60"/>
      <c r="MNU226" s="60"/>
      <c r="MNV226" s="60"/>
      <c r="MNW226" s="60"/>
      <c r="MNX226" s="60"/>
      <c r="MNY226" s="60"/>
      <c r="MNZ226" s="60"/>
      <c r="MOA226" s="60"/>
      <c r="MOB226" s="60"/>
      <c r="MOC226" s="60"/>
      <c r="MOD226" s="60"/>
      <c r="MOE226" s="60"/>
      <c r="MOF226" s="60"/>
      <c r="MOG226" s="60"/>
      <c r="MOH226" s="60"/>
      <c r="MOI226" s="60"/>
      <c r="MOJ226" s="60"/>
      <c r="MOK226" s="60"/>
      <c r="MOL226" s="60"/>
      <c r="MOM226" s="60"/>
      <c r="MON226" s="60"/>
      <c r="MOO226" s="60"/>
      <c r="MOP226" s="60"/>
      <c r="MOQ226" s="60"/>
      <c r="MOR226" s="60"/>
      <c r="MOS226" s="60"/>
      <c r="MOT226" s="60"/>
      <c r="MOU226" s="60"/>
      <c r="MOV226" s="60"/>
      <c r="MOW226" s="60"/>
      <c r="MOX226" s="60"/>
      <c r="MOY226" s="60"/>
      <c r="MOZ226" s="60"/>
      <c r="MPA226" s="60"/>
      <c r="MPB226" s="60"/>
      <c r="MPC226" s="60"/>
      <c r="MPD226" s="60"/>
      <c r="MPE226" s="60"/>
      <c r="MPF226" s="60"/>
      <c r="MPG226" s="60"/>
      <c r="MPH226" s="60"/>
      <c r="MPI226" s="60"/>
      <c r="MPJ226" s="60"/>
      <c r="MPK226" s="60"/>
      <c r="MPL226" s="60"/>
      <c r="MPM226" s="60"/>
      <c r="MPN226" s="60"/>
      <c r="MPO226" s="60"/>
      <c r="MPP226" s="60"/>
      <c r="MPQ226" s="60"/>
      <c r="MPR226" s="60"/>
      <c r="MPS226" s="60"/>
      <c r="MPT226" s="60"/>
      <c r="MPU226" s="60"/>
      <c r="MPV226" s="60"/>
      <c r="MPW226" s="60"/>
      <c r="MPX226" s="60"/>
      <c r="MPY226" s="60"/>
      <c r="MPZ226" s="60"/>
      <c r="MQA226" s="60"/>
      <c r="MQB226" s="60"/>
      <c r="MQC226" s="60"/>
      <c r="MQD226" s="60"/>
      <c r="MQE226" s="60"/>
      <c r="MQF226" s="60"/>
      <c r="MQG226" s="60"/>
      <c r="MQH226" s="60"/>
      <c r="MQI226" s="60"/>
      <c r="MQJ226" s="60"/>
      <c r="MQK226" s="60"/>
      <c r="MQL226" s="60"/>
      <c r="MQM226" s="60"/>
      <c r="MQN226" s="60"/>
      <c r="MQO226" s="60"/>
      <c r="MQP226" s="60"/>
      <c r="MQQ226" s="60"/>
      <c r="MQR226" s="60"/>
      <c r="MQS226" s="60"/>
      <c r="MQT226" s="60"/>
      <c r="MQU226" s="60"/>
      <c r="MQV226" s="60"/>
      <c r="MQW226" s="60"/>
      <c r="MQX226" s="60"/>
      <c r="MQY226" s="60"/>
      <c r="MQZ226" s="60"/>
      <c r="MRA226" s="60"/>
      <c r="MRB226" s="60"/>
      <c r="MRC226" s="60"/>
      <c r="MRD226" s="60"/>
      <c r="MRE226" s="60"/>
      <c r="MRF226" s="60"/>
      <c r="MRG226" s="60"/>
      <c r="MRH226" s="60"/>
      <c r="MRI226" s="60"/>
      <c r="MRJ226" s="60"/>
      <c r="MRK226" s="60"/>
      <c r="MRL226" s="60"/>
      <c r="MRM226" s="60"/>
      <c r="MRN226" s="60"/>
      <c r="MRO226" s="60"/>
      <c r="MRP226" s="60"/>
      <c r="MRQ226" s="60"/>
      <c r="MRR226" s="60"/>
      <c r="MRS226" s="60"/>
      <c r="MRT226" s="60"/>
      <c r="MRU226" s="60"/>
      <c r="MRV226" s="60"/>
      <c r="MRW226" s="60"/>
      <c r="MRX226" s="60"/>
      <c r="MRY226" s="60"/>
      <c r="MRZ226" s="60"/>
      <c r="MSA226" s="60"/>
      <c r="MSB226" s="60"/>
      <c r="MSC226" s="60"/>
      <c r="MSD226" s="60"/>
      <c r="MSE226" s="60"/>
      <c r="MSF226" s="60"/>
      <c r="MSG226" s="60"/>
      <c r="MSH226" s="60"/>
      <c r="MSI226" s="60"/>
      <c r="MSJ226" s="60"/>
      <c r="MSK226" s="60"/>
      <c r="MSL226" s="60"/>
      <c r="MSM226" s="60"/>
      <c r="MSN226" s="60"/>
      <c r="MSO226" s="60"/>
      <c r="MSP226" s="60"/>
      <c r="MSQ226" s="60"/>
      <c r="MSR226" s="60"/>
      <c r="MSS226" s="60"/>
      <c r="MST226" s="60"/>
      <c r="MSU226" s="60"/>
      <c r="MSV226" s="60"/>
      <c r="MSW226" s="60"/>
      <c r="MSX226" s="60"/>
      <c r="MSY226" s="60"/>
      <c r="MSZ226" s="60"/>
      <c r="MTA226" s="60"/>
      <c r="MTB226" s="60"/>
      <c r="MTC226" s="60"/>
      <c r="MTD226" s="60"/>
      <c r="MTE226" s="60"/>
      <c r="MTF226" s="60"/>
      <c r="MTG226" s="60"/>
      <c r="MTH226" s="60"/>
      <c r="MTI226" s="60"/>
      <c r="MTJ226" s="60"/>
      <c r="MTK226" s="60"/>
      <c r="MTL226" s="60"/>
      <c r="MTM226" s="60"/>
      <c r="MTN226" s="60"/>
      <c r="MTO226" s="60"/>
      <c r="MTP226" s="60"/>
      <c r="MTQ226" s="60"/>
      <c r="MTR226" s="60"/>
      <c r="MTS226" s="60"/>
      <c r="MTT226" s="60"/>
      <c r="MTU226" s="60"/>
      <c r="MTV226" s="60"/>
      <c r="MTW226" s="60"/>
      <c r="MTX226" s="60"/>
      <c r="MTY226" s="60"/>
      <c r="MTZ226" s="60"/>
      <c r="MUA226" s="60"/>
      <c r="MUB226" s="60"/>
      <c r="MUC226" s="60"/>
      <c r="MUD226" s="60"/>
      <c r="MUE226" s="60"/>
      <c r="MUF226" s="60"/>
      <c r="MUG226" s="60"/>
      <c r="MUH226" s="60"/>
      <c r="MUI226" s="60"/>
      <c r="MUJ226" s="60"/>
      <c r="MUK226" s="60"/>
      <c r="MUL226" s="60"/>
      <c r="MUM226" s="60"/>
      <c r="MUN226" s="60"/>
      <c r="MUO226" s="60"/>
      <c r="MUP226" s="60"/>
      <c r="MUQ226" s="60"/>
      <c r="MUR226" s="60"/>
      <c r="MUS226" s="60"/>
      <c r="MUT226" s="60"/>
      <c r="MUU226" s="60"/>
      <c r="MUV226" s="60"/>
      <c r="MUW226" s="60"/>
      <c r="MUX226" s="60"/>
      <c r="MUY226" s="60"/>
      <c r="MUZ226" s="60"/>
      <c r="MVA226" s="60"/>
      <c r="MVB226" s="60"/>
      <c r="MVC226" s="60"/>
      <c r="MVD226" s="60"/>
      <c r="MVE226" s="60"/>
      <c r="MVF226" s="60"/>
      <c r="MVG226" s="60"/>
      <c r="MVH226" s="60"/>
      <c r="MVI226" s="60"/>
      <c r="MVJ226" s="60"/>
      <c r="MVK226" s="60"/>
      <c r="MVL226" s="60"/>
      <c r="MVM226" s="60"/>
      <c r="MVN226" s="60"/>
      <c r="MVO226" s="60"/>
      <c r="MVP226" s="60"/>
      <c r="MVQ226" s="60"/>
      <c r="MVR226" s="60"/>
      <c r="MVS226" s="60"/>
      <c r="MVT226" s="60"/>
      <c r="MVU226" s="60"/>
      <c r="MVV226" s="60"/>
      <c r="MVW226" s="60"/>
      <c r="MVX226" s="60"/>
      <c r="MVY226" s="60"/>
      <c r="MVZ226" s="60"/>
      <c r="MWA226" s="60"/>
      <c r="MWB226" s="60"/>
      <c r="MWC226" s="60"/>
      <c r="MWD226" s="60"/>
      <c r="MWE226" s="60"/>
      <c r="MWF226" s="60"/>
      <c r="MWG226" s="60"/>
      <c r="MWH226" s="60"/>
      <c r="MWI226" s="60"/>
      <c r="MWJ226" s="60"/>
      <c r="MWK226" s="60"/>
      <c r="MWL226" s="60"/>
      <c r="MWM226" s="60"/>
      <c r="MWN226" s="60"/>
      <c r="MWO226" s="60"/>
      <c r="MWP226" s="60"/>
      <c r="MWQ226" s="60"/>
      <c r="MWR226" s="60"/>
      <c r="MWS226" s="60"/>
      <c r="MWT226" s="60"/>
      <c r="MWU226" s="60"/>
      <c r="MWV226" s="60"/>
      <c r="MWW226" s="60"/>
      <c r="MWX226" s="60"/>
      <c r="MWY226" s="60"/>
      <c r="MWZ226" s="60"/>
      <c r="MXA226" s="60"/>
      <c r="MXB226" s="60"/>
      <c r="MXC226" s="60"/>
      <c r="MXD226" s="60"/>
      <c r="MXE226" s="60"/>
      <c r="MXF226" s="60"/>
      <c r="MXG226" s="60"/>
      <c r="MXH226" s="60"/>
      <c r="MXI226" s="60"/>
      <c r="MXJ226" s="60"/>
      <c r="MXK226" s="60"/>
      <c r="MXL226" s="60"/>
      <c r="MXM226" s="60"/>
      <c r="MXN226" s="60"/>
      <c r="MXO226" s="60"/>
      <c r="MXP226" s="60"/>
      <c r="MXQ226" s="60"/>
      <c r="MXR226" s="60"/>
      <c r="MXS226" s="60"/>
      <c r="MXT226" s="60"/>
      <c r="MXU226" s="60"/>
      <c r="MXV226" s="60"/>
      <c r="MXW226" s="60"/>
      <c r="MXX226" s="60"/>
      <c r="MXY226" s="60"/>
      <c r="MXZ226" s="60"/>
      <c r="MYA226" s="60"/>
      <c r="MYB226" s="60"/>
      <c r="MYC226" s="60"/>
      <c r="MYD226" s="60"/>
      <c r="MYE226" s="60"/>
      <c r="MYF226" s="60"/>
      <c r="MYG226" s="60"/>
      <c r="MYH226" s="60"/>
      <c r="MYI226" s="60"/>
      <c r="MYJ226" s="60"/>
      <c r="MYK226" s="60"/>
      <c r="MYL226" s="60"/>
      <c r="MYM226" s="60"/>
      <c r="MYN226" s="60"/>
      <c r="MYO226" s="60"/>
      <c r="MYP226" s="60"/>
      <c r="MYQ226" s="60"/>
      <c r="MYR226" s="60"/>
      <c r="MYS226" s="60"/>
      <c r="MYT226" s="60"/>
      <c r="MYU226" s="60"/>
      <c r="MYV226" s="60"/>
      <c r="MYW226" s="60"/>
      <c r="MYX226" s="60"/>
      <c r="MYY226" s="60"/>
      <c r="MYZ226" s="60"/>
      <c r="MZA226" s="60"/>
      <c r="MZB226" s="60"/>
      <c r="MZC226" s="60"/>
      <c r="MZD226" s="60"/>
      <c r="MZE226" s="60"/>
      <c r="MZF226" s="60"/>
      <c r="MZG226" s="60"/>
      <c r="MZH226" s="60"/>
      <c r="MZI226" s="60"/>
      <c r="MZJ226" s="60"/>
      <c r="MZK226" s="60"/>
      <c r="MZL226" s="60"/>
      <c r="MZM226" s="60"/>
      <c r="MZN226" s="60"/>
      <c r="MZO226" s="60"/>
      <c r="MZP226" s="60"/>
      <c r="MZQ226" s="60"/>
      <c r="MZR226" s="60"/>
      <c r="MZS226" s="60"/>
      <c r="MZT226" s="60"/>
      <c r="MZU226" s="60"/>
      <c r="MZV226" s="60"/>
      <c r="MZW226" s="60"/>
      <c r="MZX226" s="60"/>
      <c r="MZY226" s="60"/>
      <c r="MZZ226" s="60"/>
      <c r="NAA226" s="60"/>
      <c r="NAB226" s="60"/>
      <c r="NAC226" s="60"/>
      <c r="NAD226" s="60"/>
      <c r="NAE226" s="60"/>
      <c r="NAF226" s="60"/>
      <c r="NAG226" s="60"/>
      <c r="NAH226" s="60"/>
      <c r="NAI226" s="60"/>
      <c r="NAJ226" s="60"/>
      <c r="NAK226" s="60"/>
      <c r="NAL226" s="60"/>
      <c r="NAM226" s="60"/>
      <c r="NAN226" s="60"/>
      <c r="NAO226" s="60"/>
      <c r="NAP226" s="60"/>
      <c r="NAQ226" s="60"/>
      <c r="NAR226" s="60"/>
      <c r="NAS226" s="60"/>
      <c r="NAT226" s="60"/>
      <c r="NAU226" s="60"/>
      <c r="NAV226" s="60"/>
      <c r="NAW226" s="60"/>
      <c r="NAX226" s="60"/>
      <c r="NAY226" s="60"/>
      <c r="NAZ226" s="60"/>
      <c r="NBA226" s="60"/>
      <c r="NBB226" s="60"/>
      <c r="NBC226" s="60"/>
      <c r="NBD226" s="60"/>
      <c r="NBE226" s="60"/>
      <c r="NBF226" s="60"/>
      <c r="NBG226" s="60"/>
      <c r="NBH226" s="60"/>
      <c r="NBI226" s="60"/>
      <c r="NBJ226" s="60"/>
      <c r="NBK226" s="60"/>
      <c r="NBL226" s="60"/>
      <c r="NBM226" s="60"/>
      <c r="NBN226" s="60"/>
      <c r="NBO226" s="60"/>
      <c r="NBP226" s="60"/>
      <c r="NBQ226" s="60"/>
      <c r="NBR226" s="60"/>
      <c r="NBS226" s="60"/>
      <c r="NBT226" s="60"/>
      <c r="NBU226" s="60"/>
      <c r="NBV226" s="60"/>
      <c r="NBW226" s="60"/>
      <c r="NBX226" s="60"/>
      <c r="NBY226" s="60"/>
      <c r="NBZ226" s="60"/>
      <c r="NCA226" s="60"/>
      <c r="NCB226" s="60"/>
      <c r="NCC226" s="60"/>
      <c r="NCD226" s="60"/>
      <c r="NCE226" s="60"/>
      <c r="NCF226" s="60"/>
      <c r="NCG226" s="60"/>
      <c r="NCH226" s="60"/>
      <c r="NCI226" s="60"/>
      <c r="NCJ226" s="60"/>
      <c r="NCK226" s="60"/>
      <c r="NCL226" s="60"/>
      <c r="NCM226" s="60"/>
      <c r="NCN226" s="60"/>
      <c r="NCO226" s="60"/>
      <c r="NCP226" s="60"/>
      <c r="NCQ226" s="60"/>
      <c r="NCR226" s="60"/>
      <c r="NCS226" s="60"/>
      <c r="NCT226" s="60"/>
      <c r="NCU226" s="60"/>
      <c r="NCV226" s="60"/>
      <c r="NCW226" s="60"/>
      <c r="NCX226" s="60"/>
      <c r="NCY226" s="60"/>
      <c r="NCZ226" s="60"/>
      <c r="NDA226" s="60"/>
      <c r="NDB226" s="60"/>
      <c r="NDC226" s="60"/>
      <c r="NDD226" s="60"/>
      <c r="NDE226" s="60"/>
      <c r="NDF226" s="60"/>
      <c r="NDG226" s="60"/>
      <c r="NDH226" s="60"/>
      <c r="NDI226" s="60"/>
      <c r="NDJ226" s="60"/>
      <c r="NDK226" s="60"/>
      <c r="NDL226" s="60"/>
      <c r="NDM226" s="60"/>
      <c r="NDN226" s="60"/>
      <c r="NDO226" s="60"/>
      <c r="NDP226" s="60"/>
      <c r="NDQ226" s="60"/>
      <c r="NDR226" s="60"/>
      <c r="NDS226" s="60"/>
      <c r="NDT226" s="60"/>
      <c r="NDU226" s="60"/>
      <c r="NDV226" s="60"/>
      <c r="NDW226" s="60"/>
      <c r="NDX226" s="60"/>
      <c r="NDY226" s="60"/>
      <c r="NDZ226" s="60"/>
      <c r="NEA226" s="60"/>
      <c r="NEB226" s="60"/>
      <c r="NEC226" s="60"/>
      <c r="NED226" s="60"/>
      <c r="NEE226" s="60"/>
      <c r="NEF226" s="60"/>
      <c r="NEG226" s="60"/>
      <c r="NEH226" s="60"/>
      <c r="NEI226" s="60"/>
      <c r="NEJ226" s="60"/>
      <c r="NEK226" s="60"/>
      <c r="NEL226" s="60"/>
      <c r="NEM226" s="60"/>
      <c r="NEN226" s="60"/>
      <c r="NEO226" s="60"/>
      <c r="NEP226" s="60"/>
      <c r="NEQ226" s="60"/>
      <c r="NER226" s="60"/>
      <c r="NES226" s="60"/>
      <c r="NET226" s="60"/>
      <c r="NEU226" s="60"/>
      <c r="NEV226" s="60"/>
      <c r="NEW226" s="60"/>
      <c r="NEX226" s="60"/>
      <c r="NEY226" s="60"/>
      <c r="NEZ226" s="60"/>
      <c r="NFA226" s="60"/>
      <c r="NFB226" s="60"/>
      <c r="NFC226" s="60"/>
      <c r="NFD226" s="60"/>
      <c r="NFE226" s="60"/>
      <c r="NFF226" s="60"/>
      <c r="NFG226" s="60"/>
      <c r="NFH226" s="60"/>
      <c r="NFI226" s="60"/>
      <c r="NFJ226" s="60"/>
      <c r="NFK226" s="60"/>
      <c r="NFL226" s="60"/>
      <c r="NFM226" s="60"/>
      <c r="NFN226" s="60"/>
      <c r="NFO226" s="60"/>
      <c r="NFP226" s="60"/>
      <c r="NFQ226" s="60"/>
      <c r="NFR226" s="60"/>
      <c r="NFS226" s="60"/>
      <c r="NFT226" s="60"/>
      <c r="NFU226" s="60"/>
      <c r="NFV226" s="60"/>
      <c r="NFW226" s="60"/>
      <c r="NFX226" s="60"/>
      <c r="NFY226" s="60"/>
      <c r="NFZ226" s="60"/>
      <c r="NGA226" s="60"/>
      <c r="NGB226" s="60"/>
      <c r="NGC226" s="60"/>
      <c r="NGD226" s="60"/>
      <c r="NGE226" s="60"/>
      <c r="NGF226" s="60"/>
      <c r="NGG226" s="60"/>
      <c r="NGH226" s="60"/>
      <c r="NGI226" s="60"/>
      <c r="NGJ226" s="60"/>
      <c r="NGK226" s="60"/>
      <c r="NGL226" s="60"/>
      <c r="NGM226" s="60"/>
      <c r="NGN226" s="60"/>
      <c r="NGO226" s="60"/>
      <c r="NGP226" s="60"/>
      <c r="NGQ226" s="60"/>
      <c r="NGR226" s="60"/>
      <c r="NGS226" s="60"/>
      <c r="NGT226" s="60"/>
      <c r="NGU226" s="60"/>
      <c r="NGV226" s="60"/>
      <c r="NGW226" s="60"/>
      <c r="NGX226" s="60"/>
      <c r="NGY226" s="60"/>
      <c r="NGZ226" s="60"/>
      <c r="NHA226" s="60"/>
      <c r="NHB226" s="60"/>
      <c r="NHC226" s="60"/>
      <c r="NHD226" s="60"/>
      <c r="NHE226" s="60"/>
      <c r="NHF226" s="60"/>
      <c r="NHG226" s="60"/>
      <c r="NHH226" s="60"/>
      <c r="NHI226" s="60"/>
      <c r="NHJ226" s="60"/>
      <c r="NHK226" s="60"/>
      <c r="NHL226" s="60"/>
      <c r="NHM226" s="60"/>
      <c r="NHN226" s="60"/>
      <c r="NHO226" s="60"/>
      <c r="NHP226" s="60"/>
      <c r="NHQ226" s="60"/>
      <c r="NHR226" s="60"/>
      <c r="NHS226" s="60"/>
      <c r="NHT226" s="60"/>
      <c r="NHU226" s="60"/>
      <c r="NHV226" s="60"/>
      <c r="NHW226" s="60"/>
      <c r="NHX226" s="60"/>
      <c r="NHY226" s="60"/>
      <c r="NHZ226" s="60"/>
      <c r="NIA226" s="60"/>
      <c r="NIB226" s="60"/>
      <c r="NIC226" s="60"/>
      <c r="NID226" s="60"/>
      <c r="NIE226" s="60"/>
      <c r="NIF226" s="60"/>
      <c r="NIG226" s="60"/>
      <c r="NIH226" s="60"/>
      <c r="NII226" s="60"/>
      <c r="NIJ226" s="60"/>
      <c r="NIK226" s="60"/>
      <c r="NIL226" s="60"/>
      <c r="NIM226" s="60"/>
      <c r="NIN226" s="60"/>
      <c r="NIO226" s="60"/>
      <c r="NIP226" s="60"/>
      <c r="NIQ226" s="60"/>
      <c r="NIR226" s="60"/>
      <c r="NIS226" s="60"/>
      <c r="NIT226" s="60"/>
      <c r="NIU226" s="60"/>
      <c r="NIV226" s="60"/>
      <c r="NIW226" s="60"/>
      <c r="NIX226" s="60"/>
      <c r="NIY226" s="60"/>
      <c r="NIZ226" s="60"/>
      <c r="NJA226" s="60"/>
      <c r="NJB226" s="60"/>
      <c r="NJC226" s="60"/>
      <c r="NJD226" s="60"/>
      <c r="NJE226" s="60"/>
      <c r="NJF226" s="60"/>
      <c r="NJG226" s="60"/>
      <c r="NJH226" s="60"/>
      <c r="NJI226" s="60"/>
      <c r="NJJ226" s="60"/>
      <c r="NJK226" s="60"/>
      <c r="NJL226" s="60"/>
      <c r="NJM226" s="60"/>
      <c r="NJN226" s="60"/>
      <c r="NJO226" s="60"/>
      <c r="NJP226" s="60"/>
      <c r="NJQ226" s="60"/>
      <c r="NJR226" s="60"/>
      <c r="NJS226" s="60"/>
      <c r="NJT226" s="60"/>
      <c r="NJU226" s="60"/>
      <c r="NJV226" s="60"/>
      <c r="NJW226" s="60"/>
      <c r="NJX226" s="60"/>
      <c r="NJY226" s="60"/>
      <c r="NJZ226" s="60"/>
      <c r="NKA226" s="60"/>
      <c r="NKB226" s="60"/>
      <c r="NKC226" s="60"/>
      <c r="NKD226" s="60"/>
      <c r="NKE226" s="60"/>
      <c r="NKF226" s="60"/>
      <c r="NKG226" s="60"/>
      <c r="NKH226" s="60"/>
      <c r="NKI226" s="60"/>
      <c r="NKJ226" s="60"/>
      <c r="NKK226" s="60"/>
      <c r="NKL226" s="60"/>
      <c r="NKM226" s="60"/>
      <c r="NKN226" s="60"/>
      <c r="NKO226" s="60"/>
      <c r="NKP226" s="60"/>
      <c r="NKQ226" s="60"/>
      <c r="NKR226" s="60"/>
      <c r="NKS226" s="60"/>
      <c r="NKT226" s="60"/>
      <c r="NKU226" s="60"/>
      <c r="NKV226" s="60"/>
      <c r="NKW226" s="60"/>
      <c r="NKX226" s="60"/>
      <c r="NKY226" s="60"/>
      <c r="NKZ226" s="60"/>
      <c r="NLA226" s="60"/>
      <c r="NLB226" s="60"/>
      <c r="NLC226" s="60"/>
      <c r="NLD226" s="60"/>
      <c r="NLE226" s="60"/>
      <c r="NLF226" s="60"/>
      <c r="NLG226" s="60"/>
      <c r="NLH226" s="60"/>
      <c r="NLI226" s="60"/>
      <c r="NLJ226" s="60"/>
      <c r="NLK226" s="60"/>
      <c r="NLL226" s="60"/>
      <c r="NLM226" s="60"/>
      <c r="NLN226" s="60"/>
      <c r="NLO226" s="60"/>
      <c r="NLP226" s="60"/>
      <c r="NLQ226" s="60"/>
      <c r="NLR226" s="60"/>
      <c r="NLS226" s="60"/>
      <c r="NLT226" s="60"/>
      <c r="NLU226" s="60"/>
      <c r="NLV226" s="60"/>
      <c r="NLW226" s="60"/>
      <c r="NLX226" s="60"/>
      <c r="NLY226" s="60"/>
      <c r="NLZ226" s="60"/>
      <c r="NMA226" s="60"/>
      <c r="NMB226" s="60"/>
      <c r="NMC226" s="60"/>
      <c r="NMD226" s="60"/>
      <c r="NME226" s="60"/>
      <c r="NMF226" s="60"/>
      <c r="NMG226" s="60"/>
      <c r="NMH226" s="60"/>
      <c r="NMI226" s="60"/>
      <c r="NMJ226" s="60"/>
      <c r="NMK226" s="60"/>
      <c r="NML226" s="60"/>
      <c r="NMM226" s="60"/>
      <c r="NMN226" s="60"/>
      <c r="NMO226" s="60"/>
      <c r="NMP226" s="60"/>
      <c r="NMQ226" s="60"/>
      <c r="NMR226" s="60"/>
      <c r="NMS226" s="60"/>
      <c r="NMT226" s="60"/>
      <c r="NMU226" s="60"/>
      <c r="NMV226" s="60"/>
      <c r="NMW226" s="60"/>
      <c r="NMX226" s="60"/>
      <c r="NMY226" s="60"/>
      <c r="NMZ226" s="60"/>
      <c r="NNA226" s="60"/>
      <c r="NNB226" s="60"/>
      <c r="NNC226" s="60"/>
      <c r="NND226" s="60"/>
      <c r="NNE226" s="60"/>
      <c r="NNF226" s="60"/>
      <c r="NNG226" s="60"/>
      <c r="NNH226" s="60"/>
      <c r="NNI226" s="60"/>
      <c r="NNJ226" s="60"/>
      <c r="NNK226" s="60"/>
      <c r="NNL226" s="60"/>
      <c r="NNM226" s="60"/>
      <c r="NNN226" s="60"/>
      <c r="NNO226" s="60"/>
      <c r="NNP226" s="60"/>
      <c r="NNQ226" s="60"/>
      <c r="NNR226" s="60"/>
      <c r="NNS226" s="60"/>
      <c r="NNT226" s="60"/>
      <c r="NNU226" s="60"/>
      <c r="NNV226" s="60"/>
      <c r="NNW226" s="60"/>
      <c r="NNX226" s="60"/>
      <c r="NNY226" s="60"/>
      <c r="NNZ226" s="60"/>
      <c r="NOA226" s="60"/>
      <c r="NOB226" s="60"/>
      <c r="NOC226" s="60"/>
      <c r="NOD226" s="60"/>
      <c r="NOE226" s="60"/>
      <c r="NOF226" s="60"/>
      <c r="NOG226" s="60"/>
      <c r="NOH226" s="60"/>
      <c r="NOI226" s="60"/>
      <c r="NOJ226" s="60"/>
      <c r="NOK226" s="60"/>
      <c r="NOL226" s="60"/>
      <c r="NOM226" s="60"/>
      <c r="NON226" s="60"/>
      <c r="NOO226" s="60"/>
      <c r="NOP226" s="60"/>
      <c r="NOQ226" s="60"/>
      <c r="NOR226" s="60"/>
      <c r="NOS226" s="60"/>
      <c r="NOT226" s="60"/>
      <c r="NOU226" s="60"/>
      <c r="NOV226" s="60"/>
      <c r="NOW226" s="60"/>
      <c r="NOX226" s="60"/>
      <c r="NOY226" s="60"/>
      <c r="NOZ226" s="60"/>
      <c r="NPA226" s="60"/>
      <c r="NPB226" s="60"/>
      <c r="NPC226" s="60"/>
      <c r="NPD226" s="60"/>
      <c r="NPE226" s="60"/>
      <c r="NPF226" s="60"/>
      <c r="NPG226" s="60"/>
      <c r="NPH226" s="60"/>
      <c r="NPI226" s="60"/>
      <c r="NPJ226" s="60"/>
      <c r="NPK226" s="60"/>
      <c r="NPL226" s="60"/>
      <c r="NPM226" s="60"/>
      <c r="NPN226" s="60"/>
      <c r="NPO226" s="60"/>
      <c r="NPP226" s="60"/>
      <c r="NPQ226" s="60"/>
      <c r="NPR226" s="60"/>
      <c r="NPS226" s="60"/>
      <c r="NPT226" s="60"/>
      <c r="NPU226" s="60"/>
      <c r="NPV226" s="60"/>
      <c r="NPW226" s="60"/>
      <c r="NPX226" s="60"/>
      <c r="NPY226" s="60"/>
      <c r="NPZ226" s="60"/>
      <c r="NQA226" s="60"/>
      <c r="NQB226" s="60"/>
      <c r="NQC226" s="60"/>
      <c r="NQD226" s="60"/>
      <c r="NQE226" s="60"/>
      <c r="NQF226" s="60"/>
      <c r="NQG226" s="60"/>
      <c r="NQH226" s="60"/>
      <c r="NQI226" s="60"/>
      <c r="NQJ226" s="60"/>
      <c r="NQK226" s="60"/>
      <c r="NQL226" s="60"/>
      <c r="NQM226" s="60"/>
      <c r="NQN226" s="60"/>
      <c r="NQO226" s="60"/>
      <c r="NQP226" s="60"/>
      <c r="NQQ226" s="60"/>
      <c r="NQR226" s="60"/>
      <c r="NQS226" s="60"/>
      <c r="NQT226" s="60"/>
      <c r="NQU226" s="60"/>
      <c r="NQV226" s="60"/>
      <c r="NQW226" s="60"/>
      <c r="NQX226" s="60"/>
      <c r="NQY226" s="60"/>
      <c r="NQZ226" s="60"/>
      <c r="NRA226" s="60"/>
      <c r="NRB226" s="60"/>
      <c r="NRC226" s="60"/>
      <c r="NRD226" s="60"/>
      <c r="NRE226" s="60"/>
      <c r="NRF226" s="60"/>
      <c r="NRG226" s="60"/>
      <c r="NRH226" s="60"/>
      <c r="NRI226" s="60"/>
      <c r="NRJ226" s="60"/>
      <c r="NRK226" s="60"/>
      <c r="NRL226" s="60"/>
      <c r="NRM226" s="60"/>
      <c r="NRN226" s="60"/>
      <c r="NRO226" s="60"/>
      <c r="NRP226" s="60"/>
      <c r="NRQ226" s="60"/>
      <c r="NRR226" s="60"/>
      <c r="NRS226" s="60"/>
      <c r="NRT226" s="60"/>
      <c r="NRU226" s="60"/>
      <c r="NRV226" s="60"/>
      <c r="NRW226" s="60"/>
      <c r="NRX226" s="60"/>
      <c r="NRY226" s="60"/>
      <c r="NRZ226" s="60"/>
      <c r="NSA226" s="60"/>
      <c r="NSB226" s="60"/>
      <c r="NSC226" s="60"/>
      <c r="NSD226" s="60"/>
      <c r="NSE226" s="60"/>
      <c r="NSF226" s="60"/>
      <c r="NSG226" s="60"/>
      <c r="NSH226" s="60"/>
      <c r="NSI226" s="60"/>
      <c r="NSJ226" s="60"/>
      <c r="NSK226" s="60"/>
      <c r="NSL226" s="60"/>
      <c r="NSM226" s="60"/>
      <c r="NSN226" s="60"/>
      <c r="NSO226" s="60"/>
      <c r="NSP226" s="60"/>
      <c r="NSQ226" s="60"/>
      <c r="NSR226" s="60"/>
      <c r="NSS226" s="60"/>
      <c r="NST226" s="60"/>
      <c r="NSU226" s="60"/>
      <c r="NSV226" s="60"/>
      <c r="NSW226" s="60"/>
      <c r="NSX226" s="60"/>
      <c r="NSY226" s="60"/>
      <c r="NSZ226" s="60"/>
      <c r="NTA226" s="60"/>
      <c r="NTB226" s="60"/>
      <c r="NTC226" s="60"/>
      <c r="NTD226" s="60"/>
      <c r="NTE226" s="60"/>
      <c r="NTF226" s="60"/>
      <c r="NTG226" s="60"/>
      <c r="NTH226" s="60"/>
      <c r="NTI226" s="60"/>
      <c r="NTJ226" s="60"/>
      <c r="NTK226" s="60"/>
      <c r="NTL226" s="60"/>
      <c r="NTM226" s="60"/>
      <c r="NTN226" s="60"/>
      <c r="NTO226" s="60"/>
      <c r="NTP226" s="60"/>
      <c r="NTQ226" s="60"/>
      <c r="NTR226" s="60"/>
      <c r="NTS226" s="60"/>
      <c r="NTT226" s="60"/>
      <c r="NTU226" s="60"/>
      <c r="NTV226" s="60"/>
      <c r="NTW226" s="60"/>
      <c r="NTX226" s="60"/>
      <c r="NTY226" s="60"/>
      <c r="NTZ226" s="60"/>
      <c r="NUA226" s="60"/>
      <c r="NUB226" s="60"/>
      <c r="NUC226" s="60"/>
      <c r="NUD226" s="60"/>
      <c r="NUE226" s="60"/>
      <c r="NUF226" s="60"/>
      <c r="NUG226" s="60"/>
      <c r="NUH226" s="60"/>
      <c r="NUI226" s="60"/>
      <c r="NUJ226" s="60"/>
      <c r="NUK226" s="60"/>
      <c r="NUL226" s="60"/>
      <c r="NUM226" s="60"/>
      <c r="NUN226" s="60"/>
      <c r="NUO226" s="60"/>
      <c r="NUP226" s="60"/>
      <c r="NUQ226" s="60"/>
      <c r="NUR226" s="60"/>
      <c r="NUS226" s="60"/>
      <c r="NUT226" s="60"/>
      <c r="NUU226" s="60"/>
      <c r="NUV226" s="60"/>
      <c r="NUW226" s="60"/>
      <c r="NUX226" s="60"/>
      <c r="NUY226" s="60"/>
      <c r="NUZ226" s="60"/>
      <c r="NVA226" s="60"/>
      <c r="NVB226" s="60"/>
      <c r="NVC226" s="60"/>
      <c r="NVD226" s="60"/>
      <c r="NVE226" s="60"/>
      <c r="NVF226" s="60"/>
      <c r="NVG226" s="60"/>
      <c r="NVH226" s="60"/>
      <c r="NVI226" s="60"/>
      <c r="NVJ226" s="60"/>
      <c r="NVK226" s="60"/>
      <c r="NVL226" s="60"/>
      <c r="NVM226" s="60"/>
      <c r="NVN226" s="60"/>
      <c r="NVO226" s="60"/>
      <c r="NVP226" s="60"/>
      <c r="NVQ226" s="60"/>
      <c r="NVR226" s="60"/>
      <c r="NVS226" s="60"/>
      <c r="NVT226" s="60"/>
      <c r="NVU226" s="60"/>
      <c r="NVV226" s="60"/>
      <c r="NVW226" s="60"/>
      <c r="NVX226" s="60"/>
      <c r="NVY226" s="60"/>
      <c r="NVZ226" s="60"/>
      <c r="NWA226" s="60"/>
      <c r="NWB226" s="60"/>
      <c r="NWC226" s="60"/>
      <c r="NWD226" s="60"/>
      <c r="NWE226" s="60"/>
      <c r="NWF226" s="60"/>
      <c r="NWG226" s="60"/>
      <c r="NWH226" s="60"/>
      <c r="NWI226" s="60"/>
      <c r="NWJ226" s="60"/>
      <c r="NWK226" s="60"/>
      <c r="NWL226" s="60"/>
      <c r="NWM226" s="60"/>
      <c r="NWN226" s="60"/>
      <c r="NWO226" s="60"/>
      <c r="NWP226" s="60"/>
      <c r="NWQ226" s="60"/>
      <c r="NWR226" s="60"/>
      <c r="NWS226" s="60"/>
      <c r="NWT226" s="60"/>
      <c r="NWU226" s="60"/>
      <c r="NWV226" s="60"/>
      <c r="NWW226" s="60"/>
      <c r="NWX226" s="60"/>
      <c r="NWY226" s="60"/>
      <c r="NWZ226" s="60"/>
      <c r="NXA226" s="60"/>
      <c r="NXB226" s="60"/>
      <c r="NXC226" s="60"/>
      <c r="NXD226" s="60"/>
      <c r="NXE226" s="60"/>
      <c r="NXF226" s="60"/>
      <c r="NXG226" s="60"/>
      <c r="NXH226" s="60"/>
      <c r="NXI226" s="60"/>
      <c r="NXJ226" s="60"/>
      <c r="NXK226" s="60"/>
      <c r="NXL226" s="60"/>
      <c r="NXM226" s="60"/>
      <c r="NXN226" s="60"/>
      <c r="NXO226" s="60"/>
      <c r="NXP226" s="60"/>
      <c r="NXQ226" s="60"/>
      <c r="NXR226" s="60"/>
      <c r="NXS226" s="60"/>
      <c r="NXT226" s="60"/>
      <c r="NXU226" s="60"/>
      <c r="NXV226" s="60"/>
      <c r="NXW226" s="60"/>
      <c r="NXX226" s="60"/>
      <c r="NXY226" s="60"/>
      <c r="NXZ226" s="60"/>
      <c r="NYA226" s="60"/>
      <c r="NYB226" s="60"/>
      <c r="NYC226" s="60"/>
      <c r="NYD226" s="60"/>
      <c r="NYE226" s="60"/>
      <c r="NYF226" s="60"/>
      <c r="NYG226" s="60"/>
      <c r="NYH226" s="60"/>
      <c r="NYI226" s="60"/>
      <c r="NYJ226" s="60"/>
      <c r="NYK226" s="60"/>
      <c r="NYL226" s="60"/>
      <c r="NYM226" s="60"/>
      <c r="NYN226" s="60"/>
      <c r="NYO226" s="60"/>
      <c r="NYP226" s="60"/>
      <c r="NYQ226" s="60"/>
      <c r="NYR226" s="60"/>
      <c r="NYS226" s="60"/>
      <c r="NYT226" s="60"/>
      <c r="NYU226" s="60"/>
      <c r="NYV226" s="60"/>
      <c r="NYW226" s="60"/>
      <c r="NYX226" s="60"/>
      <c r="NYY226" s="60"/>
      <c r="NYZ226" s="60"/>
      <c r="NZA226" s="60"/>
      <c r="NZB226" s="60"/>
      <c r="NZC226" s="60"/>
      <c r="NZD226" s="60"/>
      <c r="NZE226" s="60"/>
      <c r="NZF226" s="60"/>
      <c r="NZG226" s="60"/>
      <c r="NZH226" s="60"/>
      <c r="NZI226" s="60"/>
      <c r="NZJ226" s="60"/>
      <c r="NZK226" s="60"/>
      <c r="NZL226" s="60"/>
      <c r="NZM226" s="60"/>
      <c r="NZN226" s="60"/>
      <c r="NZO226" s="60"/>
      <c r="NZP226" s="60"/>
      <c r="NZQ226" s="60"/>
      <c r="NZR226" s="60"/>
      <c r="NZS226" s="60"/>
      <c r="NZT226" s="60"/>
      <c r="NZU226" s="60"/>
      <c r="NZV226" s="60"/>
      <c r="NZW226" s="60"/>
      <c r="NZX226" s="60"/>
      <c r="NZY226" s="60"/>
      <c r="NZZ226" s="60"/>
      <c r="OAA226" s="60"/>
      <c r="OAB226" s="60"/>
      <c r="OAC226" s="60"/>
      <c r="OAD226" s="60"/>
      <c r="OAE226" s="60"/>
      <c r="OAF226" s="60"/>
      <c r="OAG226" s="60"/>
      <c r="OAH226" s="60"/>
      <c r="OAI226" s="60"/>
      <c r="OAJ226" s="60"/>
      <c r="OAK226" s="60"/>
      <c r="OAL226" s="60"/>
      <c r="OAM226" s="60"/>
      <c r="OAN226" s="60"/>
      <c r="OAO226" s="60"/>
      <c r="OAP226" s="60"/>
      <c r="OAQ226" s="60"/>
      <c r="OAR226" s="60"/>
      <c r="OAS226" s="60"/>
      <c r="OAT226" s="60"/>
      <c r="OAU226" s="60"/>
      <c r="OAV226" s="60"/>
      <c r="OAW226" s="60"/>
      <c r="OAX226" s="60"/>
      <c r="OAY226" s="60"/>
      <c r="OAZ226" s="60"/>
      <c r="OBA226" s="60"/>
      <c r="OBB226" s="60"/>
      <c r="OBC226" s="60"/>
      <c r="OBD226" s="60"/>
      <c r="OBE226" s="60"/>
      <c r="OBF226" s="60"/>
      <c r="OBG226" s="60"/>
      <c r="OBH226" s="60"/>
      <c r="OBI226" s="60"/>
      <c r="OBJ226" s="60"/>
      <c r="OBK226" s="60"/>
      <c r="OBL226" s="60"/>
      <c r="OBM226" s="60"/>
      <c r="OBN226" s="60"/>
      <c r="OBO226" s="60"/>
      <c r="OBP226" s="60"/>
      <c r="OBQ226" s="60"/>
      <c r="OBR226" s="60"/>
      <c r="OBS226" s="60"/>
      <c r="OBT226" s="60"/>
      <c r="OBU226" s="60"/>
      <c r="OBV226" s="60"/>
      <c r="OBW226" s="60"/>
      <c r="OBX226" s="60"/>
      <c r="OBY226" s="60"/>
      <c r="OBZ226" s="60"/>
      <c r="OCA226" s="60"/>
      <c r="OCB226" s="60"/>
      <c r="OCC226" s="60"/>
      <c r="OCD226" s="60"/>
      <c r="OCE226" s="60"/>
      <c r="OCF226" s="60"/>
      <c r="OCG226" s="60"/>
      <c r="OCH226" s="60"/>
      <c r="OCI226" s="60"/>
      <c r="OCJ226" s="60"/>
      <c r="OCK226" s="60"/>
      <c r="OCL226" s="60"/>
      <c r="OCM226" s="60"/>
      <c r="OCN226" s="60"/>
      <c r="OCO226" s="60"/>
      <c r="OCP226" s="60"/>
      <c r="OCQ226" s="60"/>
      <c r="OCR226" s="60"/>
      <c r="OCS226" s="60"/>
      <c r="OCT226" s="60"/>
      <c r="OCU226" s="60"/>
      <c r="OCV226" s="60"/>
      <c r="OCW226" s="60"/>
      <c r="OCX226" s="60"/>
      <c r="OCY226" s="60"/>
      <c r="OCZ226" s="60"/>
      <c r="ODA226" s="60"/>
      <c r="ODB226" s="60"/>
      <c r="ODC226" s="60"/>
      <c r="ODD226" s="60"/>
      <c r="ODE226" s="60"/>
      <c r="ODF226" s="60"/>
      <c r="ODG226" s="60"/>
      <c r="ODH226" s="60"/>
      <c r="ODI226" s="60"/>
      <c r="ODJ226" s="60"/>
      <c r="ODK226" s="60"/>
      <c r="ODL226" s="60"/>
      <c r="ODM226" s="60"/>
      <c r="ODN226" s="60"/>
      <c r="ODO226" s="60"/>
      <c r="ODP226" s="60"/>
      <c r="ODQ226" s="60"/>
      <c r="ODR226" s="60"/>
      <c r="ODS226" s="60"/>
      <c r="ODT226" s="60"/>
      <c r="ODU226" s="60"/>
      <c r="ODV226" s="60"/>
      <c r="ODW226" s="60"/>
      <c r="ODX226" s="60"/>
      <c r="ODY226" s="60"/>
      <c r="ODZ226" s="60"/>
      <c r="OEA226" s="60"/>
      <c r="OEB226" s="60"/>
      <c r="OEC226" s="60"/>
      <c r="OED226" s="60"/>
      <c r="OEE226" s="60"/>
      <c r="OEF226" s="60"/>
      <c r="OEG226" s="60"/>
      <c r="OEH226" s="60"/>
      <c r="OEI226" s="60"/>
      <c r="OEJ226" s="60"/>
      <c r="OEK226" s="60"/>
      <c r="OEL226" s="60"/>
      <c r="OEM226" s="60"/>
      <c r="OEN226" s="60"/>
      <c r="OEO226" s="60"/>
      <c r="OEP226" s="60"/>
      <c r="OEQ226" s="60"/>
      <c r="OER226" s="60"/>
      <c r="OES226" s="60"/>
      <c r="OET226" s="60"/>
      <c r="OEU226" s="60"/>
      <c r="OEV226" s="60"/>
      <c r="OEW226" s="60"/>
      <c r="OEX226" s="60"/>
      <c r="OEY226" s="60"/>
      <c r="OEZ226" s="60"/>
      <c r="OFA226" s="60"/>
      <c r="OFB226" s="60"/>
      <c r="OFC226" s="60"/>
      <c r="OFD226" s="60"/>
      <c r="OFE226" s="60"/>
      <c r="OFF226" s="60"/>
      <c r="OFG226" s="60"/>
      <c r="OFH226" s="60"/>
      <c r="OFI226" s="60"/>
      <c r="OFJ226" s="60"/>
      <c r="OFK226" s="60"/>
      <c r="OFL226" s="60"/>
      <c r="OFM226" s="60"/>
      <c r="OFN226" s="60"/>
      <c r="OFO226" s="60"/>
      <c r="OFP226" s="60"/>
      <c r="OFQ226" s="60"/>
      <c r="OFR226" s="60"/>
      <c r="OFS226" s="60"/>
      <c r="OFT226" s="60"/>
      <c r="OFU226" s="60"/>
      <c r="OFV226" s="60"/>
      <c r="OFW226" s="60"/>
      <c r="OFX226" s="60"/>
      <c r="OFY226" s="60"/>
      <c r="OFZ226" s="60"/>
      <c r="OGA226" s="60"/>
      <c r="OGB226" s="60"/>
      <c r="OGC226" s="60"/>
      <c r="OGD226" s="60"/>
      <c r="OGE226" s="60"/>
      <c r="OGF226" s="60"/>
      <c r="OGG226" s="60"/>
      <c r="OGH226" s="60"/>
      <c r="OGI226" s="60"/>
      <c r="OGJ226" s="60"/>
      <c r="OGK226" s="60"/>
      <c r="OGL226" s="60"/>
      <c r="OGM226" s="60"/>
      <c r="OGN226" s="60"/>
      <c r="OGO226" s="60"/>
      <c r="OGP226" s="60"/>
      <c r="OGQ226" s="60"/>
      <c r="OGR226" s="60"/>
      <c r="OGS226" s="60"/>
      <c r="OGT226" s="60"/>
      <c r="OGU226" s="60"/>
      <c r="OGV226" s="60"/>
      <c r="OGW226" s="60"/>
      <c r="OGX226" s="60"/>
      <c r="OGY226" s="60"/>
      <c r="OGZ226" s="60"/>
      <c r="OHA226" s="60"/>
      <c r="OHB226" s="60"/>
      <c r="OHC226" s="60"/>
      <c r="OHD226" s="60"/>
      <c r="OHE226" s="60"/>
      <c r="OHF226" s="60"/>
      <c r="OHG226" s="60"/>
      <c r="OHH226" s="60"/>
      <c r="OHI226" s="60"/>
      <c r="OHJ226" s="60"/>
      <c r="OHK226" s="60"/>
      <c r="OHL226" s="60"/>
      <c r="OHM226" s="60"/>
      <c r="OHN226" s="60"/>
      <c r="OHO226" s="60"/>
      <c r="OHP226" s="60"/>
      <c r="OHQ226" s="60"/>
      <c r="OHR226" s="60"/>
      <c r="OHS226" s="60"/>
      <c r="OHT226" s="60"/>
      <c r="OHU226" s="60"/>
      <c r="OHV226" s="60"/>
      <c r="OHW226" s="60"/>
      <c r="OHX226" s="60"/>
      <c r="OHY226" s="60"/>
      <c r="OHZ226" s="60"/>
      <c r="OIA226" s="60"/>
      <c r="OIB226" s="60"/>
      <c r="OIC226" s="60"/>
      <c r="OID226" s="60"/>
      <c r="OIE226" s="60"/>
      <c r="OIF226" s="60"/>
      <c r="OIG226" s="60"/>
      <c r="OIH226" s="60"/>
      <c r="OII226" s="60"/>
      <c r="OIJ226" s="60"/>
      <c r="OIK226" s="60"/>
      <c r="OIL226" s="60"/>
      <c r="OIM226" s="60"/>
      <c r="OIN226" s="60"/>
      <c r="OIO226" s="60"/>
      <c r="OIP226" s="60"/>
      <c r="OIQ226" s="60"/>
      <c r="OIR226" s="60"/>
      <c r="OIS226" s="60"/>
      <c r="OIT226" s="60"/>
      <c r="OIU226" s="60"/>
      <c r="OIV226" s="60"/>
      <c r="OIW226" s="60"/>
      <c r="OIX226" s="60"/>
      <c r="OIY226" s="60"/>
      <c r="OIZ226" s="60"/>
      <c r="OJA226" s="60"/>
      <c r="OJB226" s="60"/>
      <c r="OJC226" s="60"/>
      <c r="OJD226" s="60"/>
      <c r="OJE226" s="60"/>
      <c r="OJF226" s="60"/>
      <c r="OJG226" s="60"/>
      <c r="OJH226" s="60"/>
      <c r="OJI226" s="60"/>
      <c r="OJJ226" s="60"/>
      <c r="OJK226" s="60"/>
      <c r="OJL226" s="60"/>
      <c r="OJM226" s="60"/>
      <c r="OJN226" s="60"/>
      <c r="OJO226" s="60"/>
      <c r="OJP226" s="60"/>
      <c r="OJQ226" s="60"/>
      <c r="OJR226" s="60"/>
      <c r="OJS226" s="60"/>
      <c r="OJT226" s="60"/>
      <c r="OJU226" s="60"/>
      <c r="OJV226" s="60"/>
      <c r="OJW226" s="60"/>
      <c r="OJX226" s="60"/>
      <c r="OJY226" s="60"/>
      <c r="OJZ226" s="60"/>
      <c r="OKA226" s="60"/>
      <c r="OKB226" s="60"/>
      <c r="OKC226" s="60"/>
      <c r="OKD226" s="60"/>
      <c r="OKE226" s="60"/>
      <c r="OKF226" s="60"/>
      <c r="OKG226" s="60"/>
      <c r="OKH226" s="60"/>
      <c r="OKI226" s="60"/>
      <c r="OKJ226" s="60"/>
      <c r="OKK226" s="60"/>
      <c r="OKL226" s="60"/>
      <c r="OKM226" s="60"/>
      <c r="OKN226" s="60"/>
      <c r="OKO226" s="60"/>
      <c r="OKP226" s="60"/>
      <c r="OKQ226" s="60"/>
      <c r="OKR226" s="60"/>
      <c r="OKS226" s="60"/>
      <c r="OKT226" s="60"/>
      <c r="OKU226" s="60"/>
      <c r="OKV226" s="60"/>
      <c r="OKW226" s="60"/>
      <c r="OKX226" s="60"/>
      <c r="OKY226" s="60"/>
      <c r="OKZ226" s="60"/>
      <c r="OLA226" s="60"/>
      <c r="OLB226" s="60"/>
      <c r="OLC226" s="60"/>
      <c r="OLD226" s="60"/>
      <c r="OLE226" s="60"/>
      <c r="OLF226" s="60"/>
      <c r="OLG226" s="60"/>
      <c r="OLH226" s="60"/>
      <c r="OLI226" s="60"/>
      <c r="OLJ226" s="60"/>
      <c r="OLK226" s="60"/>
      <c r="OLL226" s="60"/>
      <c r="OLM226" s="60"/>
      <c r="OLN226" s="60"/>
      <c r="OLO226" s="60"/>
      <c r="OLP226" s="60"/>
      <c r="OLQ226" s="60"/>
      <c r="OLR226" s="60"/>
      <c r="OLS226" s="60"/>
      <c r="OLT226" s="60"/>
      <c r="OLU226" s="60"/>
      <c r="OLV226" s="60"/>
      <c r="OLW226" s="60"/>
      <c r="OLX226" s="60"/>
      <c r="OLY226" s="60"/>
      <c r="OLZ226" s="60"/>
      <c r="OMA226" s="60"/>
      <c r="OMB226" s="60"/>
      <c r="OMC226" s="60"/>
      <c r="OMD226" s="60"/>
      <c r="OME226" s="60"/>
      <c r="OMF226" s="60"/>
      <c r="OMG226" s="60"/>
      <c r="OMH226" s="60"/>
      <c r="OMI226" s="60"/>
      <c r="OMJ226" s="60"/>
      <c r="OMK226" s="60"/>
      <c r="OML226" s="60"/>
      <c r="OMM226" s="60"/>
      <c r="OMN226" s="60"/>
      <c r="OMO226" s="60"/>
      <c r="OMP226" s="60"/>
      <c r="OMQ226" s="60"/>
      <c r="OMR226" s="60"/>
      <c r="OMS226" s="60"/>
      <c r="OMT226" s="60"/>
      <c r="OMU226" s="60"/>
      <c r="OMV226" s="60"/>
      <c r="OMW226" s="60"/>
      <c r="OMX226" s="60"/>
      <c r="OMY226" s="60"/>
      <c r="OMZ226" s="60"/>
      <c r="ONA226" s="60"/>
      <c r="ONB226" s="60"/>
      <c r="ONC226" s="60"/>
      <c r="OND226" s="60"/>
      <c r="ONE226" s="60"/>
      <c r="ONF226" s="60"/>
      <c r="ONG226" s="60"/>
      <c r="ONH226" s="60"/>
      <c r="ONI226" s="60"/>
      <c r="ONJ226" s="60"/>
      <c r="ONK226" s="60"/>
      <c r="ONL226" s="60"/>
      <c r="ONM226" s="60"/>
      <c r="ONN226" s="60"/>
      <c r="ONO226" s="60"/>
      <c r="ONP226" s="60"/>
      <c r="ONQ226" s="60"/>
      <c r="ONR226" s="60"/>
      <c r="ONS226" s="60"/>
      <c r="ONT226" s="60"/>
      <c r="ONU226" s="60"/>
      <c r="ONV226" s="60"/>
      <c r="ONW226" s="60"/>
      <c r="ONX226" s="60"/>
      <c r="ONY226" s="60"/>
      <c r="ONZ226" s="60"/>
      <c r="OOA226" s="60"/>
      <c r="OOB226" s="60"/>
      <c r="OOC226" s="60"/>
      <c r="OOD226" s="60"/>
      <c r="OOE226" s="60"/>
      <c r="OOF226" s="60"/>
      <c r="OOG226" s="60"/>
      <c r="OOH226" s="60"/>
      <c r="OOI226" s="60"/>
      <c r="OOJ226" s="60"/>
      <c r="OOK226" s="60"/>
      <c r="OOL226" s="60"/>
      <c r="OOM226" s="60"/>
      <c r="OON226" s="60"/>
      <c r="OOO226" s="60"/>
      <c r="OOP226" s="60"/>
      <c r="OOQ226" s="60"/>
      <c r="OOR226" s="60"/>
      <c r="OOS226" s="60"/>
      <c r="OOT226" s="60"/>
      <c r="OOU226" s="60"/>
      <c r="OOV226" s="60"/>
      <c r="OOW226" s="60"/>
      <c r="OOX226" s="60"/>
      <c r="OOY226" s="60"/>
      <c r="OOZ226" s="60"/>
      <c r="OPA226" s="60"/>
      <c r="OPB226" s="60"/>
      <c r="OPC226" s="60"/>
      <c r="OPD226" s="60"/>
      <c r="OPE226" s="60"/>
      <c r="OPF226" s="60"/>
      <c r="OPG226" s="60"/>
      <c r="OPH226" s="60"/>
      <c r="OPI226" s="60"/>
      <c r="OPJ226" s="60"/>
      <c r="OPK226" s="60"/>
      <c r="OPL226" s="60"/>
      <c r="OPM226" s="60"/>
      <c r="OPN226" s="60"/>
      <c r="OPO226" s="60"/>
      <c r="OPP226" s="60"/>
      <c r="OPQ226" s="60"/>
      <c r="OPR226" s="60"/>
      <c r="OPS226" s="60"/>
      <c r="OPT226" s="60"/>
      <c r="OPU226" s="60"/>
      <c r="OPV226" s="60"/>
      <c r="OPW226" s="60"/>
      <c r="OPX226" s="60"/>
      <c r="OPY226" s="60"/>
      <c r="OPZ226" s="60"/>
      <c r="OQA226" s="60"/>
      <c r="OQB226" s="60"/>
      <c r="OQC226" s="60"/>
      <c r="OQD226" s="60"/>
      <c r="OQE226" s="60"/>
      <c r="OQF226" s="60"/>
      <c r="OQG226" s="60"/>
      <c r="OQH226" s="60"/>
      <c r="OQI226" s="60"/>
      <c r="OQJ226" s="60"/>
      <c r="OQK226" s="60"/>
      <c r="OQL226" s="60"/>
      <c r="OQM226" s="60"/>
      <c r="OQN226" s="60"/>
      <c r="OQO226" s="60"/>
      <c r="OQP226" s="60"/>
      <c r="OQQ226" s="60"/>
      <c r="OQR226" s="60"/>
      <c r="OQS226" s="60"/>
      <c r="OQT226" s="60"/>
      <c r="OQU226" s="60"/>
      <c r="OQV226" s="60"/>
      <c r="OQW226" s="60"/>
      <c r="OQX226" s="60"/>
      <c r="OQY226" s="60"/>
      <c r="OQZ226" s="60"/>
      <c r="ORA226" s="60"/>
      <c r="ORB226" s="60"/>
      <c r="ORC226" s="60"/>
      <c r="ORD226" s="60"/>
      <c r="ORE226" s="60"/>
      <c r="ORF226" s="60"/>
      <c r="ORG226" s="60"/>
      <c r="ORH226" s="60"/>
      <c r="ORI226" s="60"/>
      <c r="ORJ226" s="60"/>
      <c r="ORK226" s="60"/>
      <c r="ORL226" s="60"/>
      <c r="ORM226" s="60"/>
      <c r="ORN226" s="60"/>
      <c r="ORO226" s="60"/>
      <c r="ORP226" s="60"/>
      <c r="ORQ226" s="60"/>
      <c r="ORR226" s="60"/>
      <c r="ORS226" s="60"/>
      <c r="ORT226" s="60"/>
      <c r="ORU226" s="60"/>
      <c r="ORV226" s="60"/>
      <c r="ORW226" s="60"/>
      <c r="ORX226" s="60"/>
      <c r="ORY226" s="60"/>
      <c r="ORZ226" s="60"/>
      <c r="OSA226" s="60"/>
      <c r="OSB226" s="60"/>
      <c r="OSC226" s="60"/>
      <c r="OSD226" s="60"/>
      <c r="OSE226" s="60"/>
      <c r="OSF226" s="60"/>
      <c r="OSG226" s="60"/>
      <c r="OSH226" s="60"/>
      <c r="OSI226" s="60"/>
      <c r="OSJ226" s="60"/>
      <c r="OSK226" s="60"/>
      <c r="OSL226" s="60"/>
      <c r="OSM226" s="60"/>
      <c r="OSN226" s="60"/>
      <c r="OSO226" s="60"/>
      <c r="OSP226" s="60"/>
      <c r="OSQ226" s="60"/>
      <c r="OSR226" s="60"/>
      <c r="OSS226" s="60"/>
      <c r="OST226" s="60"/>
      <c r="OSU226" s="60"/>
      <c r="OSV226" s="60"/>
      <c r="OSW226" s="60"/>
      <c r="OSX226" s="60"/>
      <c r="OSY226" s="60"/>
      <c r="OSZ226" s="60"/>
      <c r="OTA226" s="60"/>
      <c r="OTB226" s="60"/>
      <c r="OTC226" s="60"/>
      <c r="OTD226" s="60"/>
      <c r="OTE226" s="60"/>
      <c r="OTF226" s="60"/>
      <c r="OTG226" s="60"/>
      <c r="OTH226" s="60"/>
      <c r="OTI226" s="60"/>
      <c r="OTJ226" s="60"/>
      <c r="OTK226" s="60"/>
      <c r="OTL226" s="60"/>
      <c r="OTM226" s="60"/>
      <c r="OTN226" s="60"/>
      <c r="OTO226" s="60"/>
      <c r="OTP226" s="60"/>
      <c r="OTQ226" s="60"/>
      <c r="OTR226" s="60"/>
      <c r="OTS226" s="60"/>
      <c r="OTT226" s="60"/>
      <c r="OTU226" s="60"/>
      <c r="OTV226" s="60"/>
      <c r="OTW226" s="60"/>
      <c r="OTX226" s="60"/>
      <c r="OTY226" s="60"/>
      <c r="OTZ226" s="60"/>
      <c r="OUA226" s="60"/>
      <c r="OUB226" s="60"/>
      <c r="OUC226" s="60"/>
      <c r="OUD226" s="60"/>
      <c r="OUE226" s="60"/>
      <c r="OUF226" s="60"/>
      <c r="OUG226" s="60"/>
      <c r="OUH226" s="60"/>
      <c r="OUI226" s="60"/>
      <c r="OUJ226" s="60"/>
      <c r="OUK226" s="60"/>
      <c r="OUL226" s="60"/>
      <c r="OUM226" s="60"/>
      <c r="OUN226" s="60"/>
      <c r="OUO226" s="60"/>
      <c r="OUP226" s="60"/>
      <c r="OUQ226" s="60"/>
      <c r="OUR226" s="60"/>
      <c r="OUS226" s="60"/>
      <c r="OUT226" s="60"/>
      <c r="OUU226" s="60"/>
      <c r="OUV226" s="60"/>
      <c r="OUW226" s="60"/>
      <c r="OUX226" s="60"/>
      <c r="OUY226" s="60"/>
      <c r="OUZ226" s="60"/>
      <c r="OVA226" s="60"/>
      <c r="OVB226" s="60"/>
      <c r="OVC226" s="60"/>
      <c r="OVD226" s="60"/>
      <c r="OVE226" s="60"/>
      <c r="OVF226" s="60"/>
      <c r="OVG226" s="60"/>
      <c r="OVH226" s="60"/>
      <c r="OVI226" s="60"/>
      <c r="OVJ226" s="60"/>
      <c r="OVK226" s="60"/>
      <c r="OVL226" s="60"/>
      <c r="OVM226" s="60"/>
      <c r="OVN226" s="60"/>
      <c r="OVO226" s="60"/>
      <c r="OVP226" s="60"/>
      <c r="OVQ226" s="60"/>
      <c r="OVR226" s="60"/>
      <c r="OVS226" s="60"/>
      <c r="OVT226" s="60"/>
      <c r="OVU226" s="60"/>
      <c r="OVV226" s="60"/>
      <c r="OVW226" s="60"/>
      <c r="OVX226" s="60"/>
      <c r="OVY226" s="60"/>
      <c r="OVZ226" s="60"/>
      <c r="OWA226" s="60"/>
      <c r="OWB226" s="60"/>
      <c r="OWC226" s="60"/>
      <c r="OWD226" s="60"/>
      <c r="OWE226" s="60"/>
      <c r="OWF226" s="60"/>
      <c r="OWG226" s="60"/>
      <c r="OWH226" s="60"/>
      <c r="OWI226" s="60"/>
      <c r="OWJ226" s="60"/>
      <c r="OWK226" s="60"/>
      <c r="OWL226" s="60"/>
      <c r="OWM226" s="60"/>
      <c r="OWN226" s="60"/>
      <c r="OWO226" s="60"/>
      <c r="OWP226" s="60"/>
      <c r="OWQ226" s="60"/>
      <c r="OWR226" s="60"/>
      <c r="OWS226" s="60"/>
      <c r="OWT226" s="60"/>
      <c r="OWU226" s="60"/>
      <c r="OWV226" s="60"/>
      <c r="OWW226" s="60"/>
      <c r="OWX226" s="60"/>
      <c r="OWY226" s="60"/>
      <c r="OWZ226" s="60"/>
      <c r="OXA226" s="60"/>
      <c r="OXB226" s="60"/>
      <c r="OXC226" s="60"/>
      <c r="OXD226" s="60"/>
      <c r="OXE226" s="60"/>
      <c r="OXF226" s="60"/>
      <c r="OXG226" s="60"/>
      <c r="OXH226" s="60"/>
      <c r="OXI226" s="60"/>
      <c r="OXJ226" s="60"/>
      <c r="OXK226" s="60"/>
      <c r="OXL226" s="60"/>
      <c r="OXM226" s="60"/>
      <c r="OXN226" s="60"/>
      <c r="OXO226" s="60"/>
      <c r="OXP226" s="60"/>
      <c r="OXQ226" s="60"/>
      <c r="OXR226" s="60"/>
      <c r="OXS226" s="60"/>
      <c r="OXT226" s="60"/>
      <c r="OXU226" s="60"/>
      <c r="OXV226" s="60"/>
      <c r="OXW226" s="60"/>
      <c r="OXX226" s="60"/>
      <c r="OXY226" s="60"/>
      <c r="OXZ226" s="60"/>
      <c r="OYA226" s="60"/>
      <c r="OYB226" s="60"/>
      <c r="OYC226" s="60"/>
      <c r="OYD226" s="60"/>
      <c r="OYE226" s="60"/>
      <c r="OYF226" s="60"/>
      <c r="OYG226" s="60"/>
      <c r="OYH226" s="60"/>
      <c r="OYI226" s="60"/>
      <c r="OYJ226" s="60"/>
      <c r="OYK226" s="60"/>
      <c r="OYL226" s="60"/>
      <c r="OYM226" s="60"/>
      <c r="OYN226" s="60"/>
      <c r="OYO226" s="60"/>
      <c r="OYP226" s="60"/>
      <c r="OYQ226" s="60"/>
      <c r="OYR226" s="60"/>
      <c r="OYS226" s="60"/>
      <c r="OYT226" s="60"/>
      <c r="OYU226" s="60"/>
      <c r="OYV226" s="60"/>
      <c r="OYW226" s="60"/>
      <c r="OYX226" s="60"/>
      <c r="OYY226" s="60"/>
      <c r="OYZ226" s="60"/>
      <c r="OZA226" s="60"/>
      <c r="OZB226" s="60"/>
      <c r="OZC226" s="60"/>
      <c r="OZD226" s="60"/>
      <c r="OZE226" s="60"/>
      <c r="OZF226" s="60"/>
      <c r="OZG226" s="60"/>
      <c r="OZH226" s="60"/>
      <c r="OZI226" s="60"/>
      <c r="OZJ226" s="60"/>
      <c r="OZK226" s="60"/>
      <c r="OZL226" s="60"/>
      <c r="OZM226" s="60"/>
      <c r="OZN226" s="60"/>
      <c r="OZO226" s="60"/>
      <c r="OZP226" s="60"/>
      <c r="OZQ226" s="60"/>
      <c r="OZR226" s="60"/>
      <c r="OZS226" s="60"/>
      <c r="OZT226" s="60"/>
      <c r="OZU226" s="60"/>
      <c r="OZV226" s="60"/>
      <c r="OZW226" s="60"/>
      <c r="OZX226" s="60"/>
      <c r="OZY226" s="60"/>
      <c r="OZZ226" s="60"/>
      <c r="PAA226" s="60"/>
      <c r="PAB226" s="60"/>
      <c r="PAC226" s="60"/>
      <c r="PAD226" s="60"/>
      <c r="PAE226" s="60"/>
      <c r="PAF226" s="60"/>
      <c r="PAG226" s="60"/>
      <c r="PAH226" s="60"/>
      <c r="PAI226" s="60"/>
      <c r="PAJ226" s="60"/>
      <c r="PAK226" s="60"/>
      <c r="PAL226" s="60"/>
      <c r="PAM226" s="60"/>
      <c r="PAN226" s="60"/>
      <c r="PAO226" s="60"/>
      <c r="PAP226" s="60"/>
      <c r="PAQ226" s="60"/>
      <c r="PAR226" s="60"/>
      <c r="PAS226" s="60"/>
      <c r="PAT226" s="60"/>
      <c r="PAU226" s="60"/>
      <c r="PAV226" s="60"/>
      <c r="PAW226" s="60"/>
      <c r="PAX226" s="60"/>
      <c r="PAY226" s="60"/>
      <c r="PAZ226" s="60"/>
      <c r="PBA226" s="60"/>
      <c r="PBB226" s="60"/>
      <c r="PBC226" s="60"/>
      <c r="PBD226" s="60"/>
      <c r="PBE226" s="60"/>
      <c r="PBF226" s="60"/>
      <c r="PBG226" s="60"/>
      <c r="PBH226" s="60"/>
      <c r="PBI226" s="60"/>
      <c r="PBJ226" s="60"/>
      <c r="PBK226" s="60"/>
      <c r="PBL226" s="60"/>
      <c r="PBM226" s="60"/>
      <c r="PBN226" s="60"/>
      <c r="PBO226" s="60"/>
      <c r="PBP226" s="60"/>
      <c r="PBQ226" s="60"/>
      <c r="PBR226" s="60"/>
      <c r="PBS226" s="60"/>
      <c r="PBT226" s="60"/>
      <c r="PBU226" s="60"/>
      <c r="PBV226" s="60"/>
      <c r="PBW226" s="60"/>
      <c r="PBX226" s="60"/>
      <c r="PBY226" s="60"/>
      <c r="PBZ226" s="60"/>
      <c r="PCA226" s="60"/>
      <c r="PCB226" s="60"/>
      <c r="PCC226" s="60"/>
      <c r="PCD226" s="60"/>
      <c r="PCE226" s="60"/>
      <c r="PCF226" s="60"/>
      <c r="PCG226" s="60"/>
      <c r="PCH226" s="60"/>
      <c r="PCI226" s="60"/>
      <c r="PCJ226" s="60"/>
      <c r="PCK226" s="60"/>
      <c r="PCL226" s="60"/>
      <c r="PCM226" s="60"/>
      <c r="PCN226" s="60"/>
      <c r="PCO226" s="60"/>
      <c r="PCP226" s="60"/>
      <c r="PCQ226" s="60"/>
      <c r="PCR226" s="60"/>
      <c r="PCS226" s="60"/>
      <c r="PCT226" s="60"/>
      <c r="PCU226" s="60"/>
      <c r="PCV226" s="60"/>
      <c r="PCW226" s="60"/>
      <c r="PCX226" s="60"/>
      <c r="PCY226" s="60"/>
      <c r="PCZ226" s="60"/>
      <c r="PDA226" s="60"/>
      <c r="PDB226" s="60"/>
      <c r="PDC226" s="60"/>
      <c r="PDD226" s="60"/>
      <c r="PDE226" s="60"/>
      <c r="PDF226" s="60"/>
      <c r="PDG226" s="60"/>
      <c r="PDH226" s="60"/>
      <c r="PDI226" s="60"/>
      <c r="PDJ226" s="60"/>
      <c r="PDK226" s="60"/>
      <c r="PDL226" s="60"/>
      <c r="PDM226" s="60"/>
      <c r="PDN226" s="60"/>
      <c r="PDO226" s="60"/>
      <c r="PDP226" s="60"/>
      <c r="PDQ226" s="60"/>
      <c r="PDR226" s="60"/>
      <c r="PDS226" s="60"/>
      <c r="PDT226" s="60"/>
      <c r="PDU226" s="60"/>
      <c r="PDV226" s="60"/>
      <c r="PDW226" s="60"/>
      <c r="PDX226" s="60"/>
      <c r="PDY226" s="60"/>
      <c r="PDZ226" s="60"/>
      <c r="PEA226" s="60"/>
      <c r="PEB226" s="60"/>
      <c r="PEC226" s="60"/>
      <c r="PED226" s="60"/>
      <c r="PEE226" s="60"/>
      <c r="PEF226" s="60"/>
      <c r="PEG226" s="60"/>
      <c r="PEH226" s="60"/>
      <c r="PEI226" s="60"/>
      <c r="PEJ226" s="60"/>
      <c r="PEK226" s="60"/>
      <c r="PEL226" s="60"/>
      <c r="PEM226" s="60"/>
      <c r="PEN226" s="60"/>
      <c r="PEO226" s="60"/>
      <c r="PEP226" s="60"/>
      <c r="PEQ226" s="60"/>
      <c r="PER226" s="60"/>
      <c r="PES226" s="60"/>
      <c r="PET226" s="60"/>
      <c r="PEU226" s="60"/>
      <c r="PEV226" s="60"/>
      <c r="PEW226" s="60"/>
      <c r="PEX226" s="60"/>
      <c r="PEY226" s="60"/>
      <c r="PEZ226" s="60"/>
      <c r="PFA226" s="60"/>
      <c r="PFB226" s="60"/>
      <c r="PFC226" s="60"/>
      <c r="PFD226" s="60"/>
      <c r="PFE226" s="60"/>
      <c r="PFF226" s="60"/>
      <c r="PFG226" s="60"/>
      <c r="PFH226" s="60"/>
      <c r="PFI226" s="60"/>
      <c r="PFJ226" s="60"/>
      <c r="PFK226" s="60"/>
      <c r="PFL226" s="60"/>
      <c r="PFM226" s="60"/>
      <c r="PFN226" s="60"/>
      <c r="PFO226" s="60"/>
      <c r="PFP226" s="60"/>
      <c r="PFQ226" s="60"/>
      <c r="PFR226" s="60"/>
      <c r="PFS226" s="60"/>
      <c r="PFT226" s="60"/>
      <c r="PFU226" s="60"/>
      <c r="PFV226" s="60"/>
      <c r="PFW226" s="60"/>
      <c r="PFX226" s="60"/>
      <c r="PFY226" s="60"/>
      <c r="PFZ226" s="60"/>
      <c r="PGA226" s="60"/>
      <c r="PGB226" s="60"/>
      <c r="PGC226" s="60"/>
      <c r="PGD226" s="60"/>
      <c r="PGE226" s="60"/>
      <c r="PGF226" s="60"/>
      <c r="PGG226" s="60"/>
      <c r="PGH226" s="60"/>
      <c r="PGI226" s="60"/>
      <c r="PGJ226" s="60"/>
      <c r="PGK226" s="60"/>
      <c r="PGL226" s="60"/>
      <c r="PGM226" s="60"/>
      <c r="PGN226" s="60"/>
      <c r="PGO226" s="60"/>
      <c r="PGP226" s="60"/>
      <c r="PGQ226" s="60"/>
      <c r="PGR226" s="60"/>
      <c r="PGS226" s="60"/>
      <c r="PGT226" s="60"/>
      <c r="PGU226" s="60"/>
      <c r="PGV226" s="60"/>
      <c r="PGW226" s="60"/>
      <c r="PGX226" s="60"/>
      <c r="PGY226" s="60"/>
      <c r="PGZ226" s="60"/>
      <c r="PHA226" s="60"/>
      <c r="PHB226" s="60"/>
      <c r="PHC226" s="60"/>
      <c r="PHD226" s="60"/>
      <c r="PHE226" s="60"/>
      <c r="PHF226" s="60"/>
      <c r="PHG226" s="60"/>
      <c r="PHH226" s="60"/>
      <c r="PHI226" s="60"/>
      <c r="PHJ226" s="60"/>
      <c r="PHK226" s="60"/>
      <c r="PHL226" s="60"/>
      <c r="PHM226" s="60"/>
      <c r="PHN226" s="60"/>
      <c r="PHO226" s="60"/>
      <c r="PHP226" s="60"/>
      <c r="PHQ226" s="60"/>
      <c r="PHR226" s="60"/>
      <c r="PHS226" s="60"/>
      <c r="PHT226" s="60"/>
      <c r="PHU226" s="60"/>
      <c r="PHV226" s="60"/>
      <c r="PHW226" s="60"/>
      <c r="PHX226" s="60"/>
      <c r="PHY226" s="60"/>
      <c r="PHZ226" s="60"/>
      <c r="PIA226" s="60"/>
      <c r="PIB226" s="60"/>
      <c r="PIC226" s="60"/>
      <c r="PID226" s="60"/>
      <c r="PIE226" s="60"/>
      <c r="PIF226" s="60"/>
      <c r="PIG226" s="60"/>
      <c r="PIH226" s="60"/>
      <c r="PII226" s="60"/>
      <c r="PIJ226" s="60"/>
      <c r="PIK226" s="60"/>
      <c r="PIL226" s="60"/>
      <c r="PIM226" s="60"/>
      <c r="PIN226" s="60"/>
      <c r="PIO226" s="60"/>
      <c r="PIP226" s="60"/>
      <c r="PIQ226" s="60"/>
      <c r="PIR226" s="60"/>
      <c r="PIS226" s="60"/>
      <c r="PIT226" s="60"/>
      <c r="PIU226" s="60"/>
      <c r="PIV226" s="60"/>
      <c r="PIW226" s="60"/>
      <c r="PIX226" s="60"/>
      <c r="PIY226" s="60"/>
      <c r="PIZ226" s="60"/>
      <c r="PJA226" s="60"/>
      <c r="PJB226" s="60"/>
      <c r="PJC226" s="60"/>
      <c r="PJD226" s="60"/>
      <c r="PJE226" s="60"/>
      <c r="PJF226" s="60"/>
      <c r="PJG226" s="60"/>
      <c r="PJH226" s="60"/>
      <c r="PJI226" s="60"/>
      <c r="PJJ226" s="60"/>
      <c r="PJK226" s="60"/>
      <c r="PJL226" s="60"/>
      <c r="PJM226" s="60"/>
      <c r="PJN226" s="60"/>
      <c r="PJO226" s="60"/>
      <c r="PJP226" s="60"/>
      <c r="PJQ226" s="60"/>
      <c r="PJR226" s="60"/>
      <c r="PJS226" s="60"/>
      <c r="PJT226" s="60"/>
      <c r="PJU226" s="60"/>
      <c r="PJV226" s="60"/>
      <c r="PJW226" s="60"/>
      <c r="PJX226" s="60"/>
      <c r="PJY226" s="60"/>
      <c r="PJZ226" s="60"/>
      <c r="PKA226" s="60"/>
      <c r="PKB226" s="60"/>
      <c r="PKC226" s="60"/>
      <c r="PKD226" s="60"/>
      <c r="PKE226" s="60"/>
      <c r="PKF226" s="60"/>
      <c r="PKG226" s="60"/>
      <c r="PKH226" s="60"/>
      <c r="PKI226" s="60"/>
      <c r="PKJ226" s="60"/>
      <c r="PKK226" s="60"/>
      <c r="PKL226" s="60"/>
      <c r="PKM226" s="60"/>
      <c r="PKN226" s="60"/>
      <c r="PKO226" s="60"/>
      <c r="PKP226" s="60"/>
      <c r="PKQ226" s="60"/>
      <c r="PKR226" s="60"/>
      <c r="PKS226" s="60"/>
      <c r="PKT226" s="60"/>
      <c r="PKU226" s="60"/>
      <c r="PKV226" s="60"/>
      <c r="PKW226" s="60"/>
      <c r="PKX226" s="60"/>
      <c r="PKY226" s="60"/>
      <c r="PKZ226" s="60"/>
      <c r="PLA226" s="60"/>
      <c r="PLB226" s="60"/>
      <c r="PLC226" s="60"/>
      <c r="PLD226" s="60"/>
      <c r="PLE226" s="60"/>
      <c r="PLF226" s="60"/>
      <c r="PLG226" s="60"/>
      <c r="PLH226" s="60"/>
      <c r="PLI226" s="60"/>
      <c r="PLJ226" s="60"/>
      <c r="PLK226" s="60"/>
      <c r="PLL226" s="60"/>
      <c r="PLM226" s="60"/>
      <c r="PLN226" s="60"/>
      <c r="PLO226" s="60"/>
      <c r="PLP226" s="60"/>
      <c r="PLQ226" s="60"/>
      <c r="PLR226" s="60"/>
      <c r="PLS226" s="60"/>
      <c r="PLT226" s="60"/>
      <c r="PLU226" s="60"/>
      <c r="PLV226" s="60"/>
      <c r="PLW226" s="60"/>
      <c r="PLX226" s="60"/>
      <c r="PLY226" s="60"/>
      <c r="PLZ226" s="60"/>
      <c r="PMA226" s="60"/>
      <c r="PMB226" s="60"/>
      <c r="PMC226" s="60"/>
      <c r="PMD226" s="60"/>
      <c r="PME226" s="60"/>
      <c r="PMF226" s="60"/>
      <c r="PMG226" s="60"/>
      <c r="PMH226" s="60"/>
      <c r="PMI226" s="60"/>
      <c r="PMJ226" s="60"/>
      <c r="PMK226" s="60"/>
      <c r="PML226" s="60"/>
      <c r="PMM226" s="60"/>
      <c r="PMN226" s="60"/>
      <c r="PMO226" s="60"/>
      <c r="PMP226" s="60"/>
      <c r="PMQ226" s="60"/>
      <c r="PMR226" s="60"/>
      <c r="PMS226" s="60"/>
      <c r="PMT226" s="60"/>
      <c r="PMU226" s="60"/>
      <c r="PMV226" s="60"/>
      <c r="PMW226" s="60"/>
      <c r="PMX226" s="60"/>
      <c r="PMY226" s="60"/>
      <c r="PMZ226" s="60"/>
      <c r="PNA226" s="60"/>
      <c r="PNB226" s="60"/>
      <c r="PNC226" s="60"/>
      <c r="PND226" s="60"/>
      <c r="PNE226" s="60"/>
      <c r="PNF226" s="60"/>
      <c r="PNG226" s="60"/>
      <c r="PNH226" s="60"/>
      <c r="PNI226" s="60"/>
      <c r="PNJ226" s="60"/>
      <c r="PNK226" s="60"/>
      <c r="PNL226" s="60"/>
      <c r="PNM226" s="60"/>
      <c r="PNN226" s="60"/>
      <c r="PNO226" s="60"/>
      <c r="PNP226" s="60"/>
      <c r="PNQ226" s="60"/>
      <c r="PNR226" s="60"/>
      <c r="PNS226" s="60"/>
      <c r="PNT226" s="60"/>
      <c r="PNU226" s="60"/>
      <c r="PNV226" s="60"/>
      <c r="PNW226" s="60"/>
      <c r="PNX226" s="60"/>
      <c r="PNY226" s="60"/>
      <c r="PNZ226" s="60"/>
      <c r="POA226" s="60"/>
      <c r="POB226" s="60"/>
      <c r="POC226" s="60"/>
      <c r="POD226" s="60"/>
      <c r="POE226" s="60"/>
      <c r="POF226" s="60"/>
      <c r="POG226" s="60"/>
      <c r="POH226" s="60"/>
      <c r="POI226" s="60"/>
      <c r="POJ226" s="60"/>
      <c r="POK226" s="60"/>
      <c r="POL226" s="60"/>
      <c r="POM226" s="60"/>
      <c r="PON226" s="60"/>
      <c r="POO226" s="60"/>
      <c r="POP226" s="60"/>
      <c r="POQ226" s="60"/>
      <c r="POR226" s="60"/>
      <c r="POS226" s="60"/>
      <c r="POT226" s="60"/>
      <c r="POU226" s="60"/>
      <c r="POV226" s="60"/>
      <c r="POW226" s="60"/>
      <c r="POX226" s="60"/>
      <c r="POY226" s="60"/>
      <c r="POZ226" s="60"/>
      <c r="PPA226" s="60"/>
      <c r="PPB226" s="60"/>
      <c r="PPC226" s="60"/>
      <c r="PPD226" s="60"/>
      <c r="PPE226" s="60"/>
      <c r="PPF226" s="60"/>
      <c r="PPG226" s="60"/>
      <c r="PPH226" s="60"/>
      <c r="PPI226" s="60"/>
      <c r="PPJ226" s="60"/>
      <c r="PPK226" s="60"/>
      <c r="PPL226" s="60"/>
      <c r="PPM226" s="60"/>
      <c r="PPN226" s="60"/>
      <c r="PPO226" s="60"/>
      <c r="PPP226" s="60"/>
      <c r="PPQ226" s="60"/>
      <c r="PPR226" s="60"/>
      <c r="PPS226" s="60"/>
      <c r="PPT226" s="60"/>
      <c r="PPU226" s="60"/>
      <c r="PPV226" s="60"/>
      <c r="PPW226" s="60"/>
      <c r="PPX226" s="60"/>
      <c r="PPY226" s="60"/>
      <c r="PPZ226" s="60"/>
      <c r="PQA226" s="60"/>
      <c r="PQB226" s="60"/>
      <c r="PQC226" s="60"/>
      <c r="PQD226" s="60"/>
      <c r="PQE226" s="60"/>
      <c r="PQF226" s="60"/>
      <c r="PQG226" s="60"/>
      <c r="PQH226" s="60"/>
      <c r="PQI226" s="60"/>
      <c r="PQJ226" s="60"/>
      <c r="PQK226" s="60"/>
      <c r="PQL226" s="60"/>
      <c r="PQM226" s="60"/>
      <c r="PQN226" s="60"/>
      <c r="PQO226" s="60"/>
      <c r="PQP226" s="60"/>
      <c r="PQQ226" s="60"/>
      <c r="PQR226" s="60"/>
      <c r="PQS226" s="60"/>
      <c r="PQT226" s="60"/>
      <c r="PQU226" s="60"/>
      <c r="PQV226" s="60"/>
      <c r="PQW226" s="60"/>
      <c r="PQX226" s="60"/>
      <c r="PQY226" s="60"/>
      <c r="PQZ226" s="60"/>
      <c r="PRA226" s="60"/>
      <c r="PRB226" s="60"/>
      <c r="PRC226" s="60"/>
      <c r="PRD226" s="60"/>
      <c r="PRE226" s="60"/>
      <c r="PRF226" s="60"/>
      <c r="PRG226" s="60"/>
      <c r="PRH226" s="60"/>
      <c r="PRI226" s="60"/>
      <c r="PRJ226" s="60"/>
      <c r="PRK226" s="60"/>
      <c r="PRL226" s="60"/>
      <c r="PRM226" s="60"/>
      <c r="PRN226" s="60"/>
      <c r="PRO226" s="60"/>
      <c r="PRP226" s="60"/>
      <c r="PRQ226" s="60"/>
      <c r="PRR226" s="60"/>
      <c r="PRS226" s="60"/>
      <c r="PRT226" s="60"/>
      <c r="PRU226" s="60"/>
      <c r="PRV226" s="60"/>
      <c r="PRW226" s="60"/>
      <c r="PRX226" s="60"/>
      <c r="PRY226" s="60"/>
      <c r="PRZ226" s="60"/>
      <c r="PSA226" s="60"/>
      <c r="PSB226" s="60"/>
      <c r="PSC226" s="60"/>
      <c r="PSD226" s="60"/>
      <c r="PSE226" s="60"/>
      <c r="PSF226" s="60"/>
      <c r="PSG226" s="60"/>
      <c r="PSH226" s="60"/>
      <c r="PSI226" s="60"/>
      <c r="PSJ226" s="60"/>
      <c r="PSK226" s="60"/>
      <c r="PSL226" s="60"/>
      <c r="PSM226" s="60"/>
      <c r="PSN226" s="60"/>
      <c r="PSO226" s="60"/>
      <c r="PSP226" s="60"/>
      <c r="PSQ226" s="60"/>
      <c r="PSR226" s="60"/>
      <c r="PSS226" s="60"/>
      <c r="PST226" s="60"/>
      <c r="PSU226" s="60"/>
      <c r="PSV226" s="60"/>
      <c r="PSW226" s="60"/>
      <c r="PSX226" s="60"/>
      <c r="PSY226" s="60"/>
      <c r="PSZ226" s="60"/>
      <c r="PTA226" s="60"/>
      <c r="PTB226" s="60"/>
      <c r="PTC226" s="60"/>
      <c r="PTD226" s="60"/>
      <c r="PTE226" s="60"/>
      <c r="PTF226" s="60"/>
      <c r="PTG226" s="60"/>
      <c r="PTH226" s="60"/>
      <c r="PTI226" s="60"/>
      <c r="PTJ226" s="60"/>
      <c r="PTK226" s="60"/>
      <c r="PTL226" s="60"/>
      <c r="PTM226" s="60"/>
      <c r="PTN226" s="60"/>
      <c r="PTO226" s="60"/>
      <c r="PTP226" s="60"/>
      <c r="PTQ226" s="60"/>
      <c r="PTR226" s="60"/>
      <c r="PTS226" s="60"/>
      <c r="PTT226" s="60"/>
      <c r="PTU226" s="60"/>
      <c r="PTV226" s="60"/>
      <c r="PTW226" s="60"/>
      <c r="PTX226" s="60"/>
      <c r="PTY226" s="60"/>
      <c r="PTZ226" s="60"/>
      <c r="PUA226" s="60"/>
      <c r="PUB226" s="60"/>
      <c r="PUC226" s="60"/>
      <c r="PUD226" s="60"/>
      <c r="PUE226" s="60"/>
      <c r="PUF226" s="60"/>
      <c r="PUG226" s="60"/>
      <c r="PUH226" s="60"/>
      <c r="PUI226" s="60"/>
      <c r="PUJ226" s="60"/>
      <c r="PUK226" s="60"/>
      <c r="PUL226" s="60"/>
      <c r="PUM226" s="60"/>
      <c r="PUN226" s="60"/>
      <c r="PUO226" s="60"/>
      <c r="PUP226" s="60"/>
      <c r="PUQ226" s="60"/>
      <c r="PUR226" s="60"/>
      <c r="PUS226" s="60"/>
      <c r="PUT226" s="60"/>
      <c r="PUU226" s="60"/>
      <c r="PUV226" s="60"/>
      <c r="PUW226" s="60"/>
      <c r="PUX226" s="60"/>
      <c r="PUY226" s="60"/>
      <c r="PUZ226" s="60"/>
      <c r="PVA226" s="60"/>
      <c r="PVB226" s="60"/>
      <c r="PVC226" s="60"/>
      <c r="PVD226" s="60"/>
      <c r="PVE226" s="60"/>
      <c r="PVF226" s="60"/>
      <c r="PVG226" s="60"/>
      <c r="PVH226" s="60"/>
      <c r="PVI226" s="60"/>
      <c r="PVJ226" s="60"/>
      <c r="PVK226" s="60"/>
      <c r="PVL226" s="60"/>
      <c r="PVM226" s="60"/>
      <c r="PVN226" s="60"/>
      <c r="PVO226" s="60"/>
      <c r="PVP226" s="60"/>
      <c r="PVQ226" s="60"/>
      <c r="PVR226" s="60"/>
      <c r="PVS226" s="60"/>
      <c r="PVT226" s="60"/>
      <c r="PVU226" s="60"/>
      <c r="PVV226" s="60"/>
      <c r="PVW226" s="60"/>
      <c r="PVX226" s="60"/>
      <c r="PVY226" s="60"/>
      <c r="PVZ226" s="60"/>
      <c r="PWA226" s="60"/>
      <c r="PWB226" s="60"/>
      <c r="PWC226" s="60"/>
      <c r="PWD226" s="60"/>
      <c r="PWE226" s="60"/>
      <c r="PWF226" s="60"/>
      <c r="PWG226" s="60"/>
      <c r="PWH226" s="60"/>
      <c r="PWI226" s="60"/>
      <c r="PWJ226" s="60"/>
      <c r="PWK226" s="60"/>
      <c r="PWL226" s="60"/>
      <c r="PWM226" s="60"/>
      <c r="PWN226" s="60"/>
      <c r="PWO226" s="60"/>
      <c r="PWP226" s="60"/>
      <c r="PWQ226" s="60"/>
      <c r="PWR226" s="60"/>
      <c r="PWS226" s="60"/>
      <c r="PWT226" s="60"/>
      <c r="PWU226" s="60"/>
      <c r="PWV226" s="60"/>
      <c r="PWW226" s="60"/>
      <c r="PWX226" s="60"/>
      <c r="PWY226" s="60"/>
      <c r="PWZ226" s="60"/>
      <c r="PXA226" s="60"/>
      <c r="PXB226" s="60"/>
      <c r="PXC226" s="60"/>
      <c r="PXD226" s="60"/>
      <c r="PXE226" s="60"/>
      <c r="PXF226" s="60"/>
      <c r="PXG226" s="60"/>
      <c r="PXH226" s="60"/>
      <c r="PXI226" s="60"/>
      <c r="PXJ226" s="60"/>
      <c r="PXK226" s="60"/>
      <c r="PXL226" s="60"/>
      <c r="PXM226" s="60"/>
      <c r="PXN226" s="60"/>
      <c r="PXO226" s="60"/>
      <c r="PXP226" s="60"/>
      <c r="PXQ226" s="60"/>
      <c r="PXR226" s="60"/>
      <c r="PXS226" s="60"/>
      <c r="PXT226" s="60"/>
      <c r="PXU226" s="60"/>
      <c r="PXV226" s="60"/>
      <c r="PXW226" s="60"/>
      <c r="PXX226" s="60"/>
      <c r="PXY226" s="60"/>
      <c r="PXZ226" s="60"/>
      <c r="PYA226" s="60"/>
      <c r="PYB226" s="60"/>
      <c r="PYC226" s="60"/>
      <c r="PYD226" s="60"/>
      <c r="PYE226" s="60"/>
      <c r="PYF226" s="60"/>
      <c r="PYG226" s="60"/>
      <c r="PYH226" s="60"/>
      <c r="PYI226" s="60"/>
      <c r="PYJ226" s="60"/>
      <c r="PYK226" s="60"/>
      <c r="PYL226" s="60"/>
      <c r="PYM226" s="60"/>
      <c r="PYN226" s="60"/>
      <c r="PYO226" s="60"/>
      <c r="PYP226" s="60"/>
      <c r="PYQ226" s="60"/>
      <c r="PYR226" s="60"/>
      <c r="PYS226" s="60"/>
      <c r="PYT226" s="60"/>
      <c r="PYU226" s="60"/>
      <c r="PYV226" s="60"/>
      <c r="PYW226" s="60"/>
      <c r="PYX226" s="60"/>
      <c r="PYY226" s="60"/>
      <c r="PYZ226" s="60"/>
      <c r="PZA226" s="60"/>
      <c r="PZB226" s="60"/>
      <c r="PZC226" s="60"/>
      <c r="PZD226" s="60"/>
      <c r="PZE226" s="60"/>
      <c r="PZF226" s="60"/>
      <c r="PZG226" s="60"/>
      <c r="PZH226" s="60"/>
      <c r="PZI226" s="60"/>
      <c r="PZJ226" s="60"/>
      <c r="PZK226" s="60"/>
      <c r="PZL226" s="60"/>
      <c r="PZM226" s="60"/>
      <c r="PZN226" s="60"/>
      <c r="PZO226" s="60"/>
      <c r="PZP226" s="60"/>
      <c r="PZQ226" s="60"/>
      <c r="PZR226" s="60"/>
      <c r="PZS226" s="60"/>
      <c r="PZT226" s="60"/>
      <c r="PZU226" s="60"/>
      <c r="PZV226" s="60"/>
      <c r="PZW226" s="60"/>
      <c r="PZX226" s="60"/>
      <c r="PZY226" s="60"/>
      <c r="PZZ226" s="60"/>
      <c r="QAA226" s="60"/>
      <c r="QAB226" s="60"/>
      <c r="QAC226" s="60"/>
      <c r="QAD226" s="60"/>
      <c r="QAE226" s="60"/>
      <c r="QAF226" s="60"/>
      <c r="QAG226" s="60"/>
      <c r="QAH226" s="60"/>
      <c r="QAI226" s="60"/>
      <c r="QAJ226" s="60"/>
      <c r="QAK226" s="60"/>
      <c r="QAL226" s="60"/>
      <c r="QAM226" s="60"/>
      <c r="QAN226" s="60"/>
      <c r="QAO226" s="60"/>
      <c r="QAP226" s="60"/>
      <c r="QAQ226" s="60"/>
      <c r="QAR226" s="60"/>
      <c r="QAS226" s="60"/>
      <c r="QAT226" s="60"/>
      <c r="QAU226" s="60"/>
      <c r="QAV226" s="60"/>
      <c r="QAW226" s="60"/>
      <c r="QAX226" s="60"/>
      <c r="QAY226" s="60"/>
      <c r="QAZ226" s="60"/>
      <c r="QBA226" s="60"/>
      <c r="QBB226" s="60"/>
      <c r="QBC226" s="60"/>
      <c r="QBD226" s="60"/>
      <c r="QBE226" s="60"/>
      <c r="QBF226" s="60"/>
      <c r="QBG226" s="60"/>
      <c r="QBH226" s="60"/>
      <c r="QBI226" s="60"/>
      <c r="QBJ226" s="60"/>
      <c r="QBK226" s="60"/>
      <c r="QBL226" s="60"/>
      <c r="QBM226" s="60"/>
      <c r="QBN226" s="60"/>
      <c r="QBO226" s="60"/>
      <c r="QBP226" s="60"/>
      <c r="QBQ226" s="60"/>
      <c r="QBR226" s="60"/>
      <c r="QBS226" s="60"/>
      <c r="QBT226" s="60"/>
      <c r="QBU226" s="60"/>
      <c r="QBV226" s="60"/>
      <c r="QBW226" s="60"/>
      <c r="QBX226" s="60"/>
      <c r="QBY226" s="60"/>
      <c r="QBZ226" s="60"/>
      <c r="QCA226" s="60"/>
      <c r="QCB226" s="60"/>
      <c r="QCC226" s="60"/>
      <c r="QCD226" s="60"/>
      <c r="QCE226" s="60"/>
      <c r="QCF226" s="60"/>
      <c r="QCG226" s="60"/>
      <c r="QCH226" s="60"/>
      <c r="QCI226" s="60"/>
      <c r="QCJ226" s="60"/>
      <c r="QCK226" s="60"/>
      <c r="QCL226" s="60"/>
      <c r="QCM226" s="60"/>
      <c r="QCN226" s="60"/>
      <c r="QCO226" s="60"/>
      <c r="QCP226" s="60"/>
      <c r="QCQ226" s="60"/>
      <c r="QCR226" s="60"/>
      <c r="QCS226" s="60"/>
      <c r="QCT226" s="60"/>
      <c r="QCU226" s="60"/>
      <c r="QCV226" s="60"/>
      <c r="QCW226" s="60"/>
      <c r="QCX226" s="60"/>
      <c r="QCY226" s="60"/>
      <c r="QCZ226" s="60"/>
      <c r="QDA226" s="60"/>
      <c r="QDB226" s="60"/>
      <c r="QDC226" s="60"/>
      <c r="QDD226" s="60"/>
      <c r="QDE226" s="60"/>
      <c r="QDF226" s="60"/>
      <c r="QDG226" s="60"/>
      <c r="QDH226" s="60"/>
      <c r="QDI226" s="60"/>
      <c r="QDJ226" s="60"/>
      <c r="QDK226" s="60"/>
      <c r="QDL226" s="60"/>
      <c r="QDM226" s="60"/>
      <c r="QDN226" s="60"/>
      <c r="QDO226" s="60"/>
      <c r="QDP226" s="60"/>
      <c r="QDQ226" s="60"/>
      <c r="QDR226" s="60"/>
      <c r="QDS226" s="60"/>
      <c r="QDT226" s="60"/>
      <c r="QDU226" s="60"/>
      <c r="QDV226" s="60"/>
      <c r="QDW226" s="60"/>
      <c r="QDX226" s="60"/>
      <c r="QDY226" s="60"/>
      <c r="QDZ226" s="60"/>
      <c r="QEA226" s="60"/>
      <c r="QEB226" s="60"/>
      <c r="QEC226" s="60"/>
      <c r="QED226" s="60"/>
      <c r="QEE226" s="60"/>
      <c r="QEF226" s="60"/>
      <c r="QEG226" s="60"/>
      <c r="QEH226" s="60"/>
      <c r="QEI226" s="60"/>
      <c r="QEJ226" s="60"/>
      <c r="QEK226" s="60"/>
      <c r="QEL226" s="60"/>
      <c r="QEM226" s="60"/>
      <c r="QEN226" s="60"/>
      <c r="QEO226" s="60"/>
      <c r="QEP226" s="60"/>
      <c r="QEQ226" s="60"/>
      <c r="QER226" s="60"/>
      <c r="QES226" s="60"/>
      <c r="QET226" s="60"/>
      <c r="QEU226" s="60"/>
      <c r="QEV226" s="60"/>
      <c r="QEW226" s="60"/>
      <c r="QEX226" s="60"/>
      <c r="QEY226" s="60"/>
      <c r="QEZ226" s="60"/>
      <c r="QFA226" s="60"/>
      <c r="QFB226" s="60"/>
      <c r="QFC226" s="60"/>
      <c r="QFD226" s="60"/>
      <c r="QFE226" s="60"/>
      <c r="QFF226" s="60"/>
      <c r="QFG226" s="60"/>
      <c r="QFH226" s="60"/>
      <c r="QFI226" s="60"/>
      <c r="QFJ226" s="60"/>
      <c r="QFK226" s="60"/>
      <c r="QFL226" s="60"/>
      <c r="QFM226" s="60"/>
      <c r="QFN226" s="60"/>
      <c r="QFO226" s="60"/>
      <c r="QFP226" s="60"/>
      <c r="QFQ226" s="60"/>
      <c r="QFR226" s="60"/>
      <c r="QFS226" s="60"/>
      <c r="QFT226" s="60"/>
      <c r="QFU226" s="60"/>
      <c r="QFV226" s="60"/>
      <c r="QFW226" s="60"/>
      <c r="QFX226" s="60"/>
      <c r="QFY226" s="60"/>
      <c r="QFZ226" s="60"/>
      <c r="QGA226" s="60"/>
      <c r="QGB226" s="60"/>
      <c r="QGC226" s="60"/>
      <c r="QGD226" s="60"/>
      <c r="QGE226" s="60"/>
      <c r="QGF226" s="60"/>
      <c r="QGG226" s="60"/>
      <c r="QGH226" s="60"/>
      <c r="QGI226" s="60"/>
      <c r="QGJ226" s="60"/>
      <c r="QGK226" s="60"/>
      <c r="QGL226" s="60"/>
      <c r="QGM226" s="60"/>
      <c r="QGN226" s="60"/>
      <c r="QGO226" s="60"/>
      <c r="QGP226" s="60"/>
      <c r="QGQ226" s="60"/>
      <c r="QGR226" s="60"/>
      <c r="QGS226" s="60"/>
      <c r="QGT226" s="60"/>
      <c r="QGU226" s="60"/>
      <c r="QGV226" s="60"/>
      <c r="QGW226" s="60"/>
      <c r="QGX226" s="60"/>
      <c r="QGY226" s="60"/>
      <c r="QGZ226" s="60"/>
      <c r="QHA226" s="60"/>
      <c r="QHB226" s="60"/>
      <c r="QHC226" s="60"/>
      <c r="QHD226" s="60"/>
      <c r="QHE226" s="60"/>
      <c r="QHF226" s="60"/>
      <c r="QHG226" s="60"/>
      <c r="QHH226" s="60"/>
      <c r="QHI226" s="60"/>
      <c r="QHJ226" s="60"/>
      <c r="QHK226" s="60"/>
      <c r="QHL226" s="60"/>
      <c r="QHM226" s="60"/>
      <c r="QHN226" s="60"/>
      <c r="QHO226" s="60"/>
      <c r="QHP226" s="60"/>
      <c r="QHQ226" s="60"/>
      <c r="QHR226" s="60"/>
      <c r="QHS226" s="60"/>
      <c r="QHT226" s="60"/>
      <c r="QHU226" s="60"/>
      <c r="QHV226" s="60"/>
      <c r="QHW226" s="60"/>
      <c r="QHX226" s="60"/>
      <c r="QHY226" s="60"/>
      <c r="QHZ226" s="60"/>
      <c r="QIA226" s="60"/>
      <c r="QIB226" s="60"/>
      <c r="QIC226" s="60"/>
      <c r="QID226" s="60"/>
      <c r="QIE226" s="60"/>
      <c r="QIF226" s="60"/>
      <c r="QIG226" s="60"/>
      <c r="QIH226" s="60"/>
      <c r="QII226" s="60"/>
      <c r="QIJ226" s="60"/>
      <c r="QIK226" s="60"/>
      <c r="QIL226" s="60"/>
      <c r="QIM226" s="60"/>
      <c r="QIN226" s="60"/>
      <c r="QIO226" s="60"/>
      <c r="QIP226" s="60"/>
      <c r="QIQ226" s="60"/>
      <c r="QIR226" s="60"/>
      <c r="QIS226" s="60"/>
      <c r="QIT226" s="60"/>
      <c r="QIU226" s="60"/>
      <c r="QIV226" s="60"/>
      <c r="QIW226" s="60"/>
      <c r="QIX226" s="60"/>
      <c r="QIY226" s="60"/>
      <c r="QIZ226" s="60"/>
      <c r="QJA226" s="60"/>
      <c r="QJB226" s="60"/>
      <c r="QJC226" s="60"/>
      <c r="QJD226" s="60"/>
      <c r="QJE226" s="60"/>
      <c r="QJF226" s="60"/>
      <c r="QJG226" s="60"/>
      <c r="QJH226" s="60"/>
      <c r="QJI226" s="60"/>
      <c r="QJJ226" s="60"/>
      <c r="QJK226" s="60"/>
      <c r="QJL226" s="60"/>
      <c r="QJM226" s="60"/>
      <c r="QJN226" s="60"/>
      <c r="QJO226" s="60"/>
      <c r="QJP226" s="60"/>
      <c r="QJQ226" s="60"/>
      <c r="QJR226" s="60"/>
      <c r="QJS226" s="60"/>
      <c r="QJT226" s="60"/>
      <c r="QJU226" s="60"/>
      <c r="QJV226" s="60"/>
      <c r="QJW226" s="60"/>
      <c r="QJX226" s="60"/>
      <c r="QJY226" s="60"/>
      <c r="QJZ226" s="60"/>
      <c r="QKA226" s="60"/>
      <c r="QKB226" s="60"/>
      <c r="QKC226" s="60"/>
      <c r="QKD226" s="60"/>
      <c r="QKE226" s="60"/>
      <c r="QKF226" s="60"/>
      <c r="QKG226" s="60"/>
      <c r="QKH226" s="60"/>
      <c r="QKI226" s="60"/>
      <c r="QKJ226" s="60"/>
      <c r="QKK226" s="60"/>
      <c r="QKL226" s="60"/>
      <c r="QKM226" s="60"/>
      <c r="QKN226" s="60"/>
      <c r="QKO226" s="60"/>
      <c r="QKP226" s="60"/>
      <c r="QKQ226" s="60"/>
      <c r="QKR226" s="60"/>
      <c r="QKS226" s="60"/>
      <c r="QKT226" s="60"/>
      <c r="QKU226" s="60"/>
      <c r="QKV226" s="60"/>
      <c r="QKW226" s="60"/>
      <c r="QKX226" s="60"/>
      <c r="QKY226" s="60"/>
      <c r="QKZ226" s="60"/>
      <c r="QLA226" s="60"/>
      <c r="QLB226" s="60"/>
      <c r="QLC226" s="60"/>
      <c r="QLD226" s="60"/>
      <c r="QLE226" s="60"/>
      <c r="QLF226" s="60"/>
      <c r="QLG226" s="60"/>
      <c r="QLH226" s="60"/>
      <c r="QLI226" s="60"/>
      <c r="QLJ226" s="60"/>
      <c r="QLK226" s="60"/>
      <c r="QLL226" s="60"/>
      <c r="QLM226" s="60"/>
      <c r="QLN226" s="60"/>
      <c r="QLO226" s="60"/>
      <c r="QLP226" s="60"/>
      <c r="QLQ226" s="60"/>
      <c r="QLR226" s="60"/>
      <c r="QLS226" s="60"/>
      <c r="QLT226" s="60"/>
      <c r="QLU226" s="60"/>
      <c r="QLV226" s="60"/>
      <c r="QLW226" s="60"/>
      <c r="QLX226" s="60"/>
      <c r="QLY226" s="60"/>
      <c r="QLZ226" s="60"/>
      <c r="QMA226" s="60"/>
      <c r="QMB226" s="60"/>
      <c r="QMC226" s="60"/>
      <c r="QMD226" s="60"/>
      <c r="QME226" s="60"/>
      <c r="QMF226" s="60"/>
      <c r="QMG226" s="60"/>
      <c r="QMH226" s="60"/>
      <c r="QMI226" s="60"/>
      <c r="QMJ226" s="60"/>
      <c r="QMK226" s="60"/>
      <c r="QML226" s="60"/>
      <c r="QMM226" s="60"/>
      <c r="QMN226" s="60"/>
      <c r="QMO226" s="60"/>
      <c r="QMP226" s="60"/>
      <c r="QMQ226" s="60"/>
      <c r="QMR226" s="60"/>
      <c r="QMS226" s="60"/>
      <c r="QMT226" s="60"/>
      <c r="QMU226" s="60"/>
      <c r="QMV226" s="60"/>
      <c r="QMW226" s="60"/>
      <c r="QMX226" s="60"/>
      <c r="QMY226" s="60"/>
      <c r="QMZ226" s="60"/>
      <c r="QNA226" s="60"/>
      <c r="QNB226" s="60"/>
      <c r="QNC226" s="60"/>
      <c r="QND226" s="60"/>
      <c r="QNE226" s="60"/>
      <c r="QNF226" s="60"/>
      <c r="QNG226" s="60"/>
      <c r="QNH226" s="60"/>
      <c r="QNI226" s="60"/>
      <c r="QNJ226" s="60"/>
      <c r="QNK226" s="60"/>
      <c r="QNL226" s="60"/>
      <c r="QNM226" s="60"/>
      <c r="QNN226" s="60"/>
      <c r="QNO226" s="60"/>
      <c r="QNP226" s="60"/>
      <c r="QNQ226" s="60"/>
      <c r="QNR226" s="60"/>
      <c r="QNS226" s="60"/>
      <c r="QNT226" s="60"/>
      <c r="QNU226" s="60"/>
      <c r="QNV226" s="60"/>
      <c r="QNW226" s="60"/>
      <c r="QNX226" s="60"/>
      <c r="QNY226" s="60"/>
      <c r="QNZ226" s="60"/>
      <c r="QOA226" s="60"/>
      <c r="QOB226" s="60"/>
      <c r="QOC226" s="60"/>
      <c r="QOD226" s="60"/>
      <c r="QOE226" s="60"/>
      <c r="QOF226" s="60"/>
      <c r="QOG226" s="60"/>
      <c r="QOH226" s="60"/>
      <c r="QOI226" s="60"/>
      <c r="QOJ226" s="60"/>
      <c r="QOK226" s="60"/>
      <c r="QOL226" s="60"/>
      <c r="QOM226" s="60"/>
      <c r="QON226" s="60"/>
      <c r="QOO226" s="60"/>
      <c r="QOP226" s="60"/>
      <c r="QOQ226" s="60"/>
      <c r="QOR226" s="60"/>
      <c r="QOS226" s="60"/>
      <c r="QOT226" s="60"/>
      <c r="QOU226" s="60"/>
      <c r="QOV226" s="60"/>
      <c r="QOW226" s="60"/>
      <c r="QOX226" s="60"/>
      <c r="QOY226" s="60"/>
      <c r="QOZ226" s="60"/>
      <c r="QPA226" s="60"/>
      <c r="QPB226" s="60"/>
      <c r="QPC226" s="60"/>
      <c r="QPD226" s="60"/>
      <c r="QPE226" s="60"/>
      <c r="QPF226" s="60"/>
      <c r="QPG226" s="60"/>
      <c r="QPH226" s="60"/>
      <c r="QPI226" s="60"/>
      <c r="QPJ226" s="60"/>
      <c r="QPK226" s="60"/>
      <c r="QPL226" s="60"/>
      <c r="QPM226" s="60"/>
      <c r="QPN226" s="60"/>
      <c r="QPO226" s="60"/>
      <c r="QPP226" s="60"/>
      <c r="QPQ226" s="60"/>
      <c r="QPR226" s="60"/>
      <c r="QPS226" s="60"/>
      <c r="QPT226" s="60"/>
      <c r="QPU226" s="60"/>
      <c r="QPV226" s="60"/>
      <c r="QPW226" s="60"/>
      <c r="QPX226" s="60"/>
      <c r="QPY226" s="60"/>
      <c r="QPZ226" s="60"/>
      <c r="QQA226" s="60"/>
      <c r="QQB226" s="60"/>
      <c r="QQC226" s="60"/>
      <c r="QQD226" s="60"/>
      <c r="QQE226" s="60"/>
      <c r="QQF226" s="60"/>
      <c r="QQG226" s="60"/>
      <c r="QQH226" s="60"/>
      <c r="QQI226" s="60"/>
      <c r="QQJ226" s="60"/>
      <c r="QQK226" s="60"/>
      <c r="QQL226" s="60"/>
      <c r="QQM226" s="60"/>
      <c r="QQN226" s="60"/>
      <c r="QQO226" s="60"/>
      <c r="QQP226" s="60"/>
      <c r="QQQ226" s="60"/>
      <c r="QQR226" s="60"/>
      <c r="QQS226" s="60"/>
      <c r="QQT226" s="60"/>
      <c r="QQU226" s="60"/>
      <c r="QQV226" s="60"/>
      <c r="QQW226" s="60"/>
      <c r="QQX226" s="60"/>
      <c r="QQY226" s="60"/>
      <c r="QQZ226" s="60"/>
      <c r="QRA226" s="60"/>
      <c r="QRB226" s="60"/>
      <c r="QRC226" s="60"/>
      <c r="QRD226" s="60"/>
      <c r="QRE226" s="60"/>
      <c r="QRF226" s="60"/>
      <c r="QRG226" s="60"/>
      <c r="QRH226" s="60"/>
      <c r="QRI226" s="60"/>
      <c r="QRJ226" s="60"/>
      <c r="QRK226" s="60"/>
      <c r="QRL226" s="60"/>
      <c r="QRM226" s="60"/>
      <c r="QRN226" s="60"/>
      <c r="QRO226" s="60"/>
      <c r="QRP226" s="60"/>
      <c r="QRQ226" s="60"/>
      <c r="QRR226" s="60"/>
      <c r="QRS226" s="60"/>
      <c r="QRT226" s="60"/>
      <c r="QRU226" s="60"/>
      <c r="QRV226" s="60"/>
      <c r="QRW226" s="60"/>
      <c r="QRX226" s="60"/>
      <c r="QRY226" s="60"/>
      <c r="QRZ226" s="60"/>
      <c r="QSA226" s="60"/>
      <c r="QSB226" s="60"/>
      <c r="QSC226" s="60"/>
      <c r="QSD226" s="60"/>
      <c r="QSE226" s="60"/>
      <c r="QSF226" s="60"/>
      <c r="QSG226" s="60"/>
      <c r="QSH226" s="60"/>
      <c r="QSI226" s="60"/>
      <c r="QSJ226" s="60"/>
      <c r="QSK226" s="60"/>
      <c r="QSL226" s="60"/>
      <c r="QSM226" s="60"/>
      <c r="QSN226" s="60"/>
      <c r="QSO226" s="60"/>
      <c r="QSP226" s="60"/>
      <c r="QSQ226" s="60"/>
      <c r="QSR226" s="60"/>
      <c r="QSS226" s="60"/>
      <c r="QST226" s="60"/>
      <c r="QSU226" s="60"/>
      <c r="QSV226" s="60"/>
      <c r="QSW226" s="60"/>
      <c r="QSX226" s="60"/>
      <c r="QSY226" s="60"/>
      <c r="QSZ226" s="60"/>
      <c r="QTA226" s="60"/>
      <c r="QTB226" s="60"/>
      <c r="QTC226" s="60"/>
      <c r="QTD226" s="60"/>
      <c r="QTE226" s="60"/>
      <c r="QTF226" s="60"/>
      <c r="QTG226" s="60"/>
      <c r="QTH226" s="60"/>
      <c r="QTI226" s="60"/>
      <c r="QTJ226" s="60"/>
      <c r="QTK226" s="60"/>
      <c r="QTL226" s="60"/>
      <c r="QTM226" s="60"/>
      <c r="QTN226" s="60"/>
      <c r="QTO226" s="60"/>
      <c r="QTP226" s="60"/>
      <c r="QTQ226" s="60"/>
      <c r="QTR226" s="60"/>
      <c r="QTS226" s="60"/>
      <c r="QTT226" s="60"/>
      <c r="QTU226" s="60"/>
      <c r="QTV226" s="60"/>
      <c r="QTW226" s="60"/>
      <c r="QTX226" s="60"/>
      <c r="QTY226" s="60"/>
      <c r="QTZ226" s="60"/>
      <c r="QUA226" s="60"/>
      <c r="QUB226" s="60"/>
      <c r="QUC226" s="60"/>
      <c r="QUD226" s="60"/>
      <c r="QUE226" s="60"/>
      <c r="QUF226" s="60"/>
      <c r="QUG226" s="60"/>
      <c r="QUH226" s="60"/>
      <c r="QUI226" s="60"/>
      <c r="QUJ226" s="60"/>
      <c r="QUK226" s="60"/>
      <c r="QUL226" s="60"/>
      <c r="QUM226" s="60"/>
      <c r="QUN226" s="60"/>
      <c r="QUO226" s="60"/>
      <c r="QUP226" s="60"/>
      <c r="QUQ226" s="60"/>
      <c r="QUR226" s="60"/>
      <c r="QUS226" s="60"/>
      <c r="QUT226" s="60"/>
      <c r="QUU226" s="60"/>
      <c r="QUV226" s="60"/>
      <c r="QUW226" s="60"/>
      <c r="QUX226" s="60"/>
      <c r="QUY226" s="60"/>
      <c r="QUZ226" s="60"/>
      <c r="QVA226" s="60"/>
      <c r="QVB226" s="60"/>
      <c r="QVC226" s="60"/>
      <c r="QVD226" s="60"/>
      <c r="QVE226" s="60"/>
      <c r="QVF226" s="60"/>
      <c r="QVG226" s="60"/>
      <c r="QVH226" s="60"/>
      <c r="QVI226" s="60"/>
      <c r="QVJ226" s="60"/>
      <c r="QVK226" s="60"/>
      <c r="QVL226" s="60"/>
      <c r="QVM226" s="60"/>
      <c r="QVN226" s="60"/>
      <c r="QVO226" s="60"/>
      <c r="QVP226" s="60"/>
      <c r="QVQ226" s="60"/>
      <c r="QVR226" s="60"/>
      <c r="QVS226" s="60"/>
      <c r="QVT226" s="60"/>
      <c r="QVU226" s="60"/>
      <c r="QVV226" s="60"/>
      <c r="QVW226" s="60"/>
      <c r="QVX226" s="60"/>
      <c r="QVY226" s="60"/>
      <c r="QVZ226" s="60"/>
      <c r="QWA226" s="60"/>
      <c r="QWB226" s="60"/>
      <c r="QWC226" s="60"/>
      <c r="QWD226" s="60"/>
      <c r="QWE226" s="60"/>
      <c r="QWF226" s="60"/>
      <c r="QWG226" s="60"/>
      <c r="QWH226" s="60"/>
      <c r="QWI226" s="60"/>
      <c r="QWJ226" s="60"/>
      <c r="QWK226" s="60"/>
      <c r="QWL226" s="60"/>
      <c r="QWM226" s="60"/>
      <c r="QWN226" s="60"/>
      <c r="QWO226" s="60"/>
      <c r="QWP226" s="60"/>
      <c r="QWQ226" s="60"/>
      <c r="QWR226" s="60"/>
      <c r="QWS226" s="60"/>
      <c r="QWT226" s="60"/>
      <c r="QWU226" s="60"/>
      <c r="QWV226" s="60"/>
      <c r="QWW226" s="60"/>
      <c r="QWX226" s="60"/>
      <c r="QWY226" s="60"/>
      <c r="QWZ226" s="60"/>
      <c r="QXA226" s="60"/>
      <c r="QXB226" s="60"/>
      <c r="QXC226" s="60"/>
      <c r="QXD226" s="60"/>
      <c r="QXE226" s="60"/>
      <c r="QXF226" s="60"/>
      <c r="QXG226" s="60"/>
      <c r="QXH226" s="60"/>
      <c r="QXI226" s="60"/>
      <c r="QXJ226" s="60"/>
      <c r="QXK226" s="60"/>
      <c r="QXL226" s="60"/>
      <c r="QXM226" s="60"/>
      <c r="QXN226" s="60"/>
      <c r="QXO226" s="60"/>
      <c r="QXP226" s="60"/>
      <c r="QXQ226" s="60"/>
      <c r="QXR226" s="60"/>
      <c r="QXS226" s="60"/>
      <c r="QXT226" s="60"/>
      <c r="QXU226" s="60"/>
      <c r="QXV226" s="60"/>
      <c r="QXW226" s="60"/>
      <c r="QXX226" s="60"/>
      <c r="QXY226" s="60"/>
      <c r="QXZ226" s="60"/>
      <c r="QYA226" s="60"/>
      <c r="QYB226" s="60"/>
      <c r="QYC226" s="60"/>
      <c r="QYD226" s="60"/>
      <c r="QYE226" s="60"/>
      <c r="QYF226" s="60"/>
      <c r="QYG226" s="60"/>
      <c r="QYH226" s="60"/>
      <c r="QYI226" s="60"/>
      <c r="QYJ226" s="60"/>
      <c r="QYK226" s="60"/>
      <c r="QYL226" s="60"/>
      <c r="QYM226" s="60"/>
      <c r="QYN226" s="60"/>
      <c r="QYO226" s="60"/>
      <c r="QYP226" s="60"/>
      <c r="QYQ226" s="60"/>
      <c r="QYR226" s="60"/>
      <c r="QYS226" s="60"/>
      <c r="QYT226" s="60"/>
      <c r="QYU226" s="60"/>
      <c r="QYV226" s="60"/>
      <c r="QYW226" s="60"/>
      <c r="QYX226" s="60"/>
      <c r="QYY226" s="60"/>
      <c r="QYZ226" s="60"/>
      <c r="QZA226" s="60"/>
      <c r="QZB226" s="60"/>
      <c r="QZC226" s="60"/>
      <c r="QZD226" s="60"/>
      <c r="QZE226" s="60"/>
      <c r="QZF226" s="60"/>
      <c r="QZG226" s="60"/>
      <c r="QZH226" s="60"/>
      <c r="QZI226" s="60"/>
      <c r="QZJ226" s="60"/>
      <c r="QZK226" s="60"/>
      <c r="QZL226" s="60"/>
      <c r="QZM226" s="60"/>
      <c r="QZN226" s="60"/>
      <c r="QZO226" s="60"/>
      <c r="QZP226" s="60"/>
      <c r="QZQ226" s="60"/>
      <c r="QZR226" s="60"/>
      <c r="QZS226" s="60"/>
      <c r="QZT226" s="60"/>
      <c r="QZU226" s="60"/>
      <c r="QZV226" s="60"/>
      <c r="QZW226" s="60"/>
      <c r="QZX226" s="60"/>
      <c r="QZY226" s="60"/>
      <c r="QZZ226" s="60"/>
      <c r="RAA226" s="60"/>
      <c r="RAB226" s="60"/>
      <c r="RAC226" s="60"/>
      <c r="RAD226" s="60"/>
      <c r="RAE226" s="60"/>
      <c r="RAF226" s="60"/>
      <c r="RAG226" s="60"/>
      <c r="RAH226" s="60"/>
      <c r="RAI226" s="60"/>
      <c r="RAJ226" s="60"/>
      <c r="RAK226" s="60"/>
      <c r="RAL226" s="60"/>
      <c r="RAM226" s="60"/>
      <c r="RAN226" s="60"/>
      <c r="RAO226" s="60"/>
      <c r="RAP226" s="60"/>
      <c r="RAQ226" s="60"/>
      <c r="RAR226" s="60"/>
      <c r="RAS226" s="60"/>
      <c r="RAT226" s="60"/>
      <c r="RAU226" s="60"/>
      <c r="RAV226" s="60"/>
      <c r="RAW226" s="60"/>
      <c r="RAX226" s="60"/>
      <c r="RAY226" s="60"/>
      <c r="RAZ226" s="60"/>
      <c r="RBA226" s="60"/>
      <c r="RBB226" s="60"/>
      <c r="RBC226" s="60"/>
      <c r="RBD226" s="60"/>
      <c r="RBE226" s="60"/>
      <c r="RBF226" s="60"/>
      <c r="RBG226" s="60"/>
      <c r="RBH226" s="60"/>
      <c r="RBI226" s="60"/>
      <c r="RBJ226" s="60"/>
      <c r="RBK226" s="60"/>
      <c r="RBL226" s="60"/>
      <c r="RBM226" s="60"/>
      <c r="RBN226" s="60"/>
      <c r="RBO226" s="60"/>
      <c r="RBP226" s="60"/>
      <c r="RBQ226" s="60"/>
      <c r="RBR226" s="60"/>
      <c r="RBS226" s="60"/>
      <c r="RBT226" s="60"/>
      <c r="RBU226" s="60"/>
      <c r="RBV226" s="60"/>
      <c r="RBW226" s="60"/>
      <c r="RBX226" s="60"/>
      <c r="RBY226" s="60"/>
      <c r="RBZ226" s="60"/>
      <c r="RCA226" s="60"/>
      <c r="RCB226" s="60"/>
      <c r="RCC226" s="60"/>
      <c r="RCD226" s="60"/>
      <c r="RCE226" s="60"/>
      <c r="RCF226" s="60"/>
      <c r="RCG226" s="60"/>
      <c r="RCH226" s="60"/>
      <c r="RCI226" s="60"/>
      <c r="RCJ226" s="60"/>
      <c r="RCK226" s="60"/>
      <c r="RCL226" s="60"/>
      <c r="RCM226" s="60"/>
      <c r="RCN226" s="60"/>
      <c r="RCO226" s="60"/>
      <c r="RCP226" s="60"/>
      <c r="RCQ226" s="60"/>
      <c r="RCR226" s="60"/>
      <c r="RCS226" s="60"/>
      <c r="RCT226" s="60"/>
      <c r="RCU226" s="60"/>
      <c r="RCV226" s="60"/>
      <c r="RCW226" s="60"/>
      <c r="RCX226" s="60"/>
      <c r="RCY226" s="60"/>
      <c r="RCZ226" s="60"/>
      <c r="RDA226" s="60"/>
      <c r="RDB226" s="60"/>
      <c r="RDC226" s="60"/>
      <c r="RDD226" s="60"/>
      <c r="RDE226" s="60"/>
      <c r="RDF226" s="60"/>
      <c r="RDG226" s="60"/>
      <c r="RDH226" s="60"/>
      <c r="RDI226" s="60"/>
      <c r="RDJ226" s="60"/>
      <c r="RDK226" s="60"/>
      <c r="RDL226" s="60"/>
      <c r="RDM226" s="60"/>
      <c r="RDN226" s="60"/>
      <c r="RDO226" s="60"/>
      <c r="RDP226" s="60"/>
      <c r="RDQ226" s="60"/>
      <c r="RDR226" s="60"/>
      <c r="RDS226" s="60"/>
      <c r="RDT226" s="60"/>
      <c r="RDU226" s="60"/>
      <c r="RDV226" s="60"/>
      <c r="RDW226" s="60"/>
      <c r="RDX226" s="60"/>
      <c r="RDY226" s="60"/>
      <c r="RDZ226" s="60"/>
      <c r="REA226" s="60"/>
      <c r="REB226" s="60"/>
      <c r="REC226" s="60"/>
      <c r="RED226" s="60"/>
      <c r="REE226" s="60"/>
      <c r="REF226" s="60"/>
      <c r="REG226" s="60"/>
      <c r="REH226" s="60"/>
      <c r="REI226" s="60"/>
      <c r="REJ226" s="60"/>
      <c r="REK226" s="60"/>
      <c r="REL226" s="60"/>
      <c r="REM226" s="60"/>
      <c r="REN226" s="60"/>
      <c r="REO226" s="60"/>
      <c r="REP226" s="60"/>
      <c r="REQ226" s="60"/>
      <c r="RER226" s="60"/>
      <c r="RES226" s="60"/>
      <c r="RET226" s="60"/>
      <c r="REU226" s="60"/>
      <c r="REV226" s="60"/>
      <c r="REW226" s="60"/>
      <c r="REX226" s="60"/>
      <c r="REY226" s="60"/>
      <c r="REZ226" s="60"/>
      <c r="RFA226" s="60"/>
      <c r="RFB226" s="60"/>
      <c r="RFC226" s="60"/>
      <c r="RFD226" s="60"/>
      <c r="RFE226" s="60"/>
      <c r="RFF226" s="60"/>
      <c r="RFG226" s="60"/>
      <c r="RFH226" s="60"/>
      <c r="RFI226" s="60"/>
      <c r="RFJ226" s="60"/>
      <c r="RFK226" s="60"/>
      <c r="RFL226" s="60"/>
      <c r="RFM226" s="60"/>
      <c r="RFN226" s="60"/>
      <c r="RFO226" s="60"/>
      <c r="RFP226" s="60"/>
      <c r="RFQ226" s="60"/>
      <c r="RFR226" s="60"/>
      <c r="RFS226" s="60"/>
      <c r="RFT226" s="60"/>
      <c r="RFU226" s="60"/>
      <c r="RFV226" s="60"/>
      <c r="RFW226" s="60"/>
      <c r="RFX226" s="60"/>
      <c r="RFY226" s="60"/>
      <c r="RFZ226" s="60"/>
      <c r="RGA226" s="60"/>
      <c r="RGB226" s="60"/>
      <c r="RGC226" s="60"/>
      <c r="RGD226" s="60"/>
      <c r="RGE226" s="60"/>
      <c r="RGF226" s="60"/>
      <c r="RGG226" s="60"/>
      <c r="RGH226" s="60"/>
      <c r="RGI226" s="60"/>
      <c r="RGJ226" s="60"/>
      <c r="RGK226" s="60"/>
      <c r="RGL226" s="60"/>
      <c r="RGM226" s="60"/>
      <c r="RGN226" s="60"/>
      <c r="RGO226" s="60"/>
      <c r="RGP226" s="60"/>
      <c r="RGQ226" s="60"/>
      <c r="RGR226" s="60"/>
      <c r="RGS226" s="60"/>
      <c r="RGT226" s="60"/>
      <c r="RGU226" s="60"/>
      <c r="RGV226" s="60"/>
      <c r="RGW226" s="60"/>
      <c r="RGX226" s="60"/>
      <c r="RGY226" s="60"/>
      <c r="RGZ226" s="60"/>
      <c r="RHA226" s="60"/>
      <c r="RHB226" s="60"/>
      <c r="RHC226" s="60"/>
      <c r="RHD226" s="60"/>
      <c r="RHE226" s="60"/>
      <c r="RHF226" s="60"/>
      <c r="RHG226" s="60"/>
      <c r="RHH226" s="60"/>
      <c r="RHI226" s="60"/>
      <c r="RHJ226" s="60"/>
      <c r="RHK226" s="60"/>
      <c r="RHL226" s="60"/>
      <c r="RHM226" s="60"/>
      <c r="RHN226" s="60"/>
      <c r="RHO226" s="60"/>
      <c r="RHP226" s="60"/>
      <c r="RHQ226" s="60"/>
      <c r="RHR226" s="60"/>
      <c r="RHS226" s="60"/>
      <c r="RHT226" s="60"/>
      <c r="RHU226" s="60"/>
      <c r="RHV226" s="60"/>
      <c r="RHW226" s="60"/>
      <c r="RHX226" s="60"/>
      <c r="RHY226" s="60"/>
      <c r="RHZ226" s="60"/>
      <c r="RIA226" s="60"/>
      <c r="RIB226" s="60"/>
      <c r="RIC226" s="60"/>
      <c r="RID226" s="60"/>
      <c r="RIE226" s="60"/>
      <c r="RIF226" s="60"/>
      <c r="RIG226" s="60"/>
      <c r="RIH226" s="60"/>
      <c r="RII226" s="60"/>
      <c r="RIJ226" s="60"/>
      <c r="RIK226" s="60"/>
      <c r="RIL226" s="60"/>
      <c r="RIM226" s="60"/>
      <c r="RIN226" s="60"/>
      <c r="RIO226" s="60"/>
      <c r="RIP226" s="60"/>
      <c r="RIQ226" s="60"/>
      <c r="RIR226" s="60"/>
      <c r="RIS226" s="60"/>
      <c r="RIT226" s="60"/>
      <c r="RIU226" s="60"/>
      <c r="RIV226" s="60"/>
      <c r="RIW226" s="60"/>
      <c r="RIX226" s="60"/>
      <c r="RIY226" s="60"/>
      <c r="RIZ226" s="60"/>
      <c r="RJA226" s="60"/>
      <c r="RJB226" s="60"/>
      <c r="RJC226" s="60"/>
      <c r="RJD226" s="60"/>
      <c r="RJE226" s="60"/>
      <c r="RJF226" s="60"/>
      <c r="RJG226" s="60"/>
      <c r="RJH226" s="60"/>
      <c r="RJI226" s="60"/>
      <c r="RJJ226" s="60"/>
      <c r="RJK226" s="60"/>
      <c r="RJL226" s="60"/>
      <c r="RJM226" s="60"/>
      <c r="RJN226" s="60"/>
      <c r="RJO226" s="60"/>
      <c r="RJP226" s="60"/>
      <c r="RJQ226" s="60"/>
      <c r="RJR226" s="60"/>
      <c r="RJS226" s="60"/>
      <c r="RJT226" s="60"/>
      <c r="RJU226" s="60"/>
      <c r="RJV226" s="60"/>
      <c r="RJW226" s="60"/>
      <c r="RJX226" s="60"/>
      <c r="RJY226" s="60"/>
      <c r="RJZ226" s="60"/>
      <c r="RKA226" s="60"/>
      <c r="RKB226" s="60"/>
      <c r="RKC226" s="60"/>
      <c r="RKD226" s="60"/>
      <c r="RKE226" s="60"/>
      <c r="RKF226" s="60"/>
      <c r="RKG226" s="60"/>
      <c r="RKH226" s="60"/>
      <c r="RKI226" s="60"/>
      <c r="RKJ226" s="60"/>
      <c r="RKK226" s="60"/>
      <c r="RKL226" s="60"/>
      <c r="RKM226" s="60"/>
      <c r="RKN226" s="60"/>
      <c r="RKO226" s="60"/>
      <c r="RKP226" s="60"/>
      <c r="RKQ226" s="60"/>
      <c r="RKR226" s="60"/>
      <c r="RKS226" s="60"/>
      <c r="RKT226" s="60"/>
      <c r="RKU226" s="60"/>
      <c r="RKV226" s="60"/>
      <c r="RKW226" s="60"/>
      <c r="RKX226" s="60"/>
      <c r="RKY226" s="60"/>
      <c r="RKZ226" s="60"/>
      <c r="RLA226" s="60"/>
      <c r="RLB226" s="60"/>
      <c r="RLC226" s="60"/>
      <c r="RLD226" s="60"/>
      <c r="RLE226" s="60"/>
      <c r="RLF226" s="60"/>
      <c r="RLG226" s="60"/>
      <c r="RLH226" s="60"/>
      <c r="RLI226" s="60"/>
      <c r="RLJ226" s="60"/>
      <c r="RLK226" s="60"/>
      <c r="RLL226" s="60"/>
      <c r="RLM226" s="60"/>
      <c r="RLN226" s="60"/>
      <c r="RLO226" s="60"/>
      <c r="RLP226" s="60"/>
      <c r="RLQ226" s="60"/>
      <c r="RLR226" s="60"/>
      <c r="RLS226" s="60"/>
      <c r="RLT226" s="60"/>
      <c r="RLU226" s="60"/>
      <c r="RLV226" s="60"/>
      <c r="RLW226" s="60"/>
      <c r="RLX226" s="60"/>
      <c r="RLY226" s="60"/>
      <c r="RLZ226" s="60"/>
      <c r="RMA226" s="60"/>
      <c r="RMB226" s="60"/>
      <c r="RMC226" s="60"/>
      <c r="RMD226" s="60"/>
      <c r="RME226" s="60"/>
      <c r="RMF226" s="60"/>
      <c r="RMG226" s="60"/>
      <c r="RMH226" s="60"/>
      <c r="RMI226" s="60"/>
      <c r="RMJ226" s="60"/>
      <c r="RMK226" s="60"/>
      <c r="RML226" s="60"/>
      <c r="RMM226" s="60"/>
      <c r="RMN226" s="60"/>
      <c r="RMO226" s="60"/>
      <c r="RMP226" s="60"/>
      <c r="RMQ226" s="60"/>
      <c r="RMR226" s="60"/>
      <c r="RMS226" s="60"/>
      <c r="RMT226" s="60"/>
      <c r="RMU226" s="60"/>
      <c r="RMV226" s="60"/>
      <c r="RMW226" s="60"/>
      <c r="RMX226" s="60"/>
      <c r="RMY226" s="60"/>
      <c r="RMZ226" s="60"/>
      <c r="RNA226" s="60"/>
      <c r="RNB226" s="60"/>
      <c r="RNC226" s="60"/>
      <c r="RND226" s="60"/>
      <c r="RNE226" s="60"/>
      <c r="RNF226" s="60"/>
      <c r="RNG226" s="60"/>
      <c r="RNH226" s="60"/>
      <c r="RNI226" s="60"/>
      <c r="RNJ226" s="60"/>
      <c r="RNK226" s="60"/>
      <c r="RNL226" s="60"/>
      <c r="RNM226" s="60"/>
      <c r="RNN226" s="60"/>
      <c r="RNO226" s="60"/>
      <c r="RNP226" s="60"/>
      <c r="RNQ226" s="60"/>
      <c r="RNR226" s="60"/>
      <c r="RNS226" s="60"/>
      <c r="RNT226" s="60"/>
      <c r="RNU226" s="60"/>
      <c r="RNV226" s="60"/>
      <c r="RNW226" s="60"/>
      <c r="RNX226" s="60"/>
      <c r="RNY226" s="60"/>
      <c r="RNZ226" s="60"/>
      <c r="ROA226" s="60"/>
      <c r="ROB226" s="60"/>
      <c r="ROC226" s="60"/>
      <c r="ROD226" s="60"/>
      <c r="ROE226" s="60"/>
      <c r="ROF226" s="60"/>
      <c r="ROG226" s="60"/>
      <c r="ROH226" s="60"/>
      <c r="ROI226" s="60"/>
      <c r="ROJ226" s="60"/>
      <c r="ROK226" s="60"/>
      <c r="ROL226" s="60"/>
      <c r="ROM226" s="60"/>
      <c r="RON226" s="60"/>
      <c r="ROO226" s="60"/>
      <c r="ROP226" s="60"/>
      <c r="ROQ226" s="60"/>
      <c r="ROR226" s="60"/>
      <c r="ROS226" s="60"/>
      <c r="ROT226" s="60"/>
      <c r="ROU226" s="60"/>
      <c r="ROV226" s="60"/>
      <c r="ROW226" s="60"/>
      <c r="ROX226" s="60"/>
      <c r="ROY226" s="60"/>
      <c r="ROZ226" s="60"/>
      <c r="RPA226" s="60"/>
      <c r="RPB226" s="60"/>
      <c r="RPC226" s="60"/>
      <c r="RPD226" s="60"/>
      <c r="RPE226" s="60"/>
      <c r="RPF226" s="60"/>
      <c r="RPG226" s="60"/>
      <c r="RPH226" s="60"/>
      <c r="RPI226" s="60"/>
      <c r="RPJ226" s="60"/>
      <c r="RPK226" s="60"/>
      <c r="RPL226" s="60"/>
      <c r="RPM226" s="60"/>
      <c r="RPN226" s="60"/>
      <c r="RPO226" s="60"/>
      <c r="RPP226" s="60"/>
      <c r="RPQ226" s="60"/>
      <c r="RPR226" s="60"/>
      <c r="RPS226" s="60"/>
      <c r="RPT226" s="60"/>
      <c r="RPU226" s="60"/>
      <c r="RPV226" s="60"/>
      <c r="RPW226" s="60"/>
      <c r="RPX226" s="60"/>
      <c r="RPY226" s="60"/>
      <c r="RPZ226" s="60"/>
      <c r="RQA226" s="60"/>
      <c r="RQB226" s="60"/>
      <c r="RQC226" s="60"/>
      <c r="RQD226" s="60"/>
      <c r="RQE226" s="60"/>
      <c r="RQF226" s="60"/>
      <c r="RQG226" s="60"/>
      <c r="RQH226" s="60"/>
      <c r="RQI226" s="60"/>
      <c r="RQJ226" s="60"/>
      <c r="RQK226" s="60"/>
      <c r="RQL226" s="60"/>
      <c r="RQM226" s="60"/>
      <c r="RQN226" s="60"/>
      <c r="RQO226" s="60"/>
      <c r="RQP226" s="60"/>
      <c r="RQQ226" s="60"/>
      <c r="RQR226" s="60"/>
      <c r="RQS226" s="60"/>
      <c r="RQT226" s="60"/>
      <c r="RQU226" s="60"/>
      <c r="RQV226" s="60"/>
      <c r="RQW226" s="60"/>
      <c r="RQX226" s="60"/>
      <c r="RQY226" s="60"/>
      <c r="RQZ226" s="60"/>
      <c r="RRA226" s="60"/>
      <c r="RRB226" s="60"/>
      <c r="RRC226" s="60"/>
      <c r="RRD226" s="60"/>
      <c r="RRE226" s="60"/>
      <c r="RRF226" s="60"/>
      <c r="RRG226" s="60"/>
      <c r="RRH226" s="60"/>
      <c r="RRI226" s="60"/>
      <c r="RRJ226" s="60"/>
      <c r="RRK226" s="60"/>
      <c r="RRL226" s="60"/>
      <c r="RRM226" s="60"/>
      <c r="RRN226" s="60"/>
      <c r="RRO226" s="60"/>
      <c r="RRP226" s="60"/>
      <c r="RRQ226" s="60"/>
      <c r="RRR226" s="60"/>
      <c r="RRS226" s="60"/>
      <c r="RRT226" s="60"/>
      <c r="RRU226" s="60"/>
      <c r="RRV226" s="60"/>
      <c r="RRW226" s="60"/>
      <c r="RRX226" s="60"/>
      <c r="RRY226" s="60"/>
      <c r="RRZ226" s="60"/>
      <c r="RSA226" s="60"/>
      <c r="RSB226" s="60"/>
      <c r="RSC226" s="60"/>
      <c r="RSD226" s="60"/>
      <c r="RSE226" s="60"/>
      <c r="RSF226" s="60"/>
      <c r="RSG226" s="60"/>
      <c r="RSH226" s="60"/>
      <c r="RSI226" s="60"/>
      <c r="RSJ226" s="60"/>
      <c r="RSK226" s="60"/>
      <c r="RSL226" s="60"/>
      <c r="RSM226" s="60"/>
      <c r="RSN226" s="60"/>
      <c r="RSO226" s="60"/>
      <c r="RSP226" s="60"/>
      <c r="RSQ226" s="60"/>
      <c r="RSR226" s="60"/>
      <c r="RSS226" s="60"/>
      <c r="RST226" s="60"/>
      <c r="RSU226" s="60"/>
      <c r="RSV226" s="60"/>
      <c r="RSW226" s="60"/>
      <c r="RSX226" s="60"/>
      <c r="RSY226" s="60"/>
      <c r="RSZ226" s="60"/>
      <c r="RTA226" s="60"/>
      <c r="RTB226" s="60"/>
      <c r="RTC226" s="60"/>
      <c r="RTD226" s="60"/>
      <c r="RTE226" s="60"/>
      <c r="RTF226" s="60"/>
      <c r="RTG226" s="60"/>
      <c r="RTH226" s="60"/>
      <c r="RTI226" s="60"/>
      <c r="RTJ226" s="60"/>
      <c r="RTK226" s="60"/>
      <c r="RTL226" s="60"/>
      <c r="RTM226" s="60"/>
      <c r="RTN226" s="60"/>
      <c r="RTO226" s="60"/>
      <c r="RTP226" s="60"/>
      <c r="RTQ226" s="60"/>
      <c r="RTR226" s="60"/>
      <c r="RTS226" s="60"/>
      <c r="RTT226" s="60"/>
      <c r="RTU226" s="60"/>
      <c r="RTV226" s="60"/>
      <c r="RTW226" s="60"/>
      <c r="RTX226" s="60"/>
      <c r="RTY226" s="60"/>
      <c r="RTZ226" s="60"/>
      <c r="RUA226" s="60"/>
      <c r="RUB226" s="60"/>
      <c r="RUC226" s="60"/>
      <c r="RUD226" s="60"/>
      <c r="RUE226" s="60"/>
      <c r="RUF226" s="60"/>
      <c r="RUG226" s="60"/>
      <c r="RUH226" s="60"/>
      <c r="RUI226" s="60"/>
      <c r="RUJ226" s="60"/>
      <c r="RUK226" s="60"/>
      <c r="RUL226" s="60"/>
      <c r="RUM226" s="60"/>
      <c r="RUN226" s="60"/>
      <c r="RUO226" s="60"/>
      <c r="RUP226" s="60"/>
      <c r="RUQ226" s="60"/>
      <c r="RUR226" s="60"/>
      <c r="RUS226" s="60"/>
      <c r="RUT226" s="60"/>
      <c r="RUU226" s="60"/>
      <c r="RUV226" s="60"/>
      <c r="RUW226" s="60"/>
      <c r="RUX226" s="60"/>
      <c r="RUY226" s="60"/>
      <c r="RUZ226" s="60"/>
      <c r="RVA226" s="60"/>
      <c r="RVB226" s="60"/>
      <c r="RVC226" s="60"/>
      <c r="RVD226" s="60"/>
      <c r="RVE226" s="60"/>
      <c r="RVF226" s="60"/>
      <c r="RVG226" s="60"/>
      <c r="RVH226" s="60"/>
      <c r="RVI226" s="60"/>
      <c r="RVJ226" s="60"/>
      <c r="RVK226" s="60"/>
      <c r="RVL226" s="60"/>
      <c r="RVM226" s="60"/>
      <c r="RVN226" s="60"/>
      <c r="RVO226" s="60"/>
      <c r="RVP226" s="60"/>
      <c r="RVQ226" s="60"/>
      <c r="RVR226" s="60"/>
      <c r="RVS226" s="60"/>
      <c r="RVT226" s="60"/>
      <c r="RVU226" s="60"/>
      <c r="RVV226" s="60"/>
      <c r="RVW226" s="60"/>
      <c r="RVX226" s="60"/>
      <c r="RVY226" s="60"/>
      <c r="RVZ226" s="60"/>
      <c r="RWA226" s="60"/>
      <c r="RWB226" s="60"/>
      <c r="RWC226" s="60"/>
      <c r="RWD226" s="60"/>
      <c r="RWE226" s="60"/>
      <c r="RWF226" s="60"/>
      <c r="RWG226" s="60"/>
      <c r="RWH226" s="60"/>
      <c r="RWI226" s="60"/>
      <c r="RWJ226" s="60"/>
      <c r="RWK226" s="60"/>
      <c r="RWL226" s="60"/>
      <c r="RWM226" s="60"/>
      <c r="RWN226" s="60"/>
      <c r="RWO226" s="60"/>
      <c r="RWP226" s="60"/>
      <c r="RWQ226" s="60"/>
      <c r="RWR226" s="60"/>
      <c r="RWS226" s="60"/>
      <c r="RWT226" s="60"/>
      <c r="RWU226" s="60"/>
      <c r="RWV226" s="60"/>
      <c r="RWW226" s="60"/>
      <c r="RWX226" s="60"/>
      <c r="RWY226" s="60"/>
      <c r="RWZ226" s="60"/>
      <c r="RXA226" s="60"/>
      <c r="RXB226" s="60"/>
      <c r="RXC226" s="60"/>
      <c r="RXD226" s="60"/>
      <c r="RXE226" s="60"/>
      <c r="RXF226" s="60"/>
      <c r="RXG226" s="60"/>
      <c r="RXH226" s="60"/>
      <c r="RXI226" s="60"/>
      <c r="RXJ226" s="60"/>
      <c r="RXK226" s="60"/>
      <c r="RXL226" s="60"/>
      <c r="RXM226" s="60"/>
      <c r="RXN226" s="60"/>
      <c r="RXO226" s="60"/>
      <c r="RXP226" s="60"/>
      <c r="RXQ226" s="60"/>
      <c r="RXR226" s="60"/>
      <c r="RXS226" s="60"/>
      <c r="RXT226" s="60"/>
      <c r="RXU226" s="60"/>
      <c r="RXV226" s="60"/>
      <c r="RXW226" s="60"/>
      <c r="RXX226" s="60"/>
      <c r="RXY226" s="60"/>
      <c r="RXZ226" s="60"/>
      <c r="RYA226" s="60"/>
      <c r="RYB226" s="60"/>
      <c r="RYC226" s="60"/>
      <c r="RYD226" s="60"/>
      <c r="RYE226" s="60"/>
      <c r="RYF226" s="60"/>
      <c r="RYG226" s="60"/>
      <c r="RYH226" s="60"/>
      <c r="RYI226" s="60"/>
      <c r="RYJ226" s="60"/>
      <c r="RYK226" s="60"/>
      <c r="RYL226" s="60"/>
      <c r="RYM226" s="60"/>
      <c r="RYN226" s="60"/>
      <c r="RYO226" s="60"/>
      <c r="RYP226" s="60"/>
      <c r="RYQ226" s="60"/>
      <c r="RYR226" s="60"/>
      <c r="RYS226" s="60"/>
      <c r="RYT226" s="60"/>
      <c r="RYU226" s="60"/>
      <c r="RYV226" s="60"/>
      <c r="RYW226" s="60"/>
      <c r="RYX226" s="60"/>
      <c r="RYY226" s="60"/>
      <c r="RYZ226" s="60"/>
      <c r="RZA226" s="60"/>
      <c r="RZB226" s="60"/>
      <c r="RZC226" s="60"/>
      <c r="RZD226" s="60"/>
      <c r="RZE226" s="60"/>
      <c r="RZF226" s="60"/>
      <c r="RZG226" s="60"/>
      <c r="RZH226" s="60"/>
      <c r="RZI226" s="60"/>
      <c r="RZJ226" s="60"/>
      <c r="RZK226" s="60"/>
      <c r="RZL226" s="60"/>
      <c r="RZM226" s="60"/>
      <c r="RZN226" s="60"/>
      <c r="RZO226" s="60"/>
      <c r="RZP226" s="60"/>
      <c r="RZQ226" s="60"/>
      <c r="RZR226" s="60"/>
      <c r="RZS226" s="60"/>
      <c r="RZT226" s="60"/>
      <c r="RZU226" s="60"/>
      <c r="RZV226" s="60"/>
      <c r="RZW226" s="60"/>
      <c r="RZX226" s="60"/>
      <c r="RZY226" s="60"/>
      <c r="RZZ226" s="60"/>
      <c r="SAA226" s="60"/>
      <c r="SAB226" s="60"/>
      <c r="SAC226" s="60"/>
      <c r="SAD226" s="60"/>
      <c r="SAE226" s="60"/>
      <c r="SAF226" s="60"/>
      <c r="SAG226" s="60"/>
      <c r="SAH226" s="60"/>
      <c r="SAI226" s="60"/>
      <c r="SAJ226" s="60"/>
      <c r="SAK226" s="60"/>
      <c r="SAL226" s="60"/>
      <c r="SAM226" s="60"/>
      <c r="SAN226" s="60"/>
      <c r="SAO226" s="60"/>
      <c r="SAP226" s="60"/>
      <c r="SAQ226" s="60"/>
      <c r="SAR226" s="60"/>
      <c r="SAS226" s="60"/>
      <c r="SAT226" s="60"/>
      <c r="SAU226" s="60"/>
      <c r="SAV226" s="60"/>
      <c r="SAW226" s="60"/>
      <c r="SAX226" s="60"/>
      <c r="SAY226" s="60"/>
      <c r="SAZ226" s="60"/>
      <c r="SBA226" s="60"/>
      <c r="SBB226" s="60"/>
      <c r="SBC226" s="60"/>
      <c r="SBD226" s="60"/>
      <c r="SBE226" s="60"/>
      <c r="SBF226" s="60"/>
      <c r="SBG226" s="60"/>
      <c r="SBH226" s="60"/>
      <c r="SBI226" s="60"/>
      <c r="SBJ226" s="60"/>
      <c r="SBK226" s="60"/>
      <c r="SBL226" s="60"/>
      <c r="SBM226" s="60"/>
      <c r="SBN226" s="60"/>
      <c r="SBO226" s="60"/>
      <c r="SBP226" s="60"/>
      <c r="SBQ226" s="60"/>
      <c r="SBR226" s="60"/>
      <c r="SBS226" s="60"/>
      <c r="SBT226" s="60"/>
      <c r="SBU226" s="60"/>
      <c r="SBV226" s="60"/>
      <c r="SBW226" s="60"/>
      <c r="SBX226" s="60"/>
      <c r="SBY226" s="60"/>
      <c r="SBZ226" s="60"/>
      <c r="SCA226" s="60"/>
      <c r="SCB226" s="60"/>
      <c r="SCC226" s="60"/>
      <c r="SCD226" s="60"/>
      <c r="SCE226" s="60"/>
      <c r="SCF226" s="60"/>
      <c r="SCG226" s="60"/>
      <c r="SCH226" s="60"/>
      <c r="SCI226" s="60"/>
      <c r="SCJ226" s="60"/>
      <c r="SCK226" s="60"/>
      <c r="SCL226" s="60"/>
      <c r="SCM226" s="60"/>
      <c r="SCN226" s="60"/>
      <c r="SCO226" s="60"/>
      <c r="SCP226" s="60"/>
      <c r="SCQ226" s="60"/>
      <c r="SCR226" s="60"/>
      <c r="SCS226" s="60"/>
      <c r="SCT226" s="60"/>
      <c r="SCU226" s="60"/>
      <c r="SCV226" s="60"/>
      <c r="SCW226" s="60"/>
      <c r="SCX226" s="60"/>
      <c r="SCY226" s="60"/>
      <c r="SCZ226" s="60"/>
      <c r="SDA226" s="60"/>
      <c r="SDB226" s="60"/>
      <c r="SDC226" s="60"/>
      <c r="SDD226" s="60"/>
      <c r="SDE226" s="60"/>
      <c r="SDF226" s="60"/>
      <c r="SDG226" s="60"/>
      <c r="SDH226" s="60"/>
      <c r="SDI226" s="60"/>
      <c r="SDJ226" s="60"/>
      <c r="SDK226" s="60"/>
      <c r="SDL226" s="60"/>
      <c r="SDM226" s="60"/>
      <c r="SDN226" s="60"/>
      <c r="SDO226" s="60"/>
      <c r="SDP226" s="60"/>
      <c r="SDQ226" s="60"/>
      <c r="SDR226" s="60"/>
      <c r="SDS226" s="60"/>
      <c r="SDT226" s="60"/>
      <c r="SDU226" s="60"/>
      <c r="SDV226" s="60"/>
      <c r="SDW226" s="60"/>
      <c r="SDX226" s="60"/>
      <c r="SDY226" s="60"/>
      <c r="SDZ226" s="60"/>
      <c r="SEA226" s="60"/>
      <c r="SEB226" s="60"/>
      <c r="SEC226" s="60"/>
      <c r="SED226" s="60"/>
      <c r="SEE226" s="60"/>
      <c r="SEF226" s="60"/>
      <c r="SEG226" s="60"/>
      <c r="SEH226" s="60"/>
      <c r="SEI226" s="60"/>
      <c r="SEJ226" s="60"/>
      <c r="SEK226" s="60"/>
      <c r="SEL226" s="60"/>
      <c r="SEM226" s="60"/>
      <c r="SEN226" s="60"/>
      <c r="SEO226" s="60"/>
      <c r="SEP226" s="60"/>
      <c r="SEQ226" s="60"/>
      <c r="SER226" s="60"/>
      <c r="SES226" s="60"/>
      <c r="SET226" s="60"/>
      <c r="SEU226" s="60"/>
      <c r="SEV226" s="60"/>
      <c r="SEW226" s="60"/>
      <c r="SEX226" s="60"/>
      <c r="SEY226" s="60"/>
      <c r="SEZ226" s="60"/>
      <c r="SFA226" s="60"/>
      <c r="SFB226" s="60"/>
      <c r="SFC226" s="60"/>
      <c r="SFD226" s="60"/>
      <c r="SFE226" s="60"/>
      <c r="SFF226" s="60"/>
      <c r="SFG226" s="60"/>
      <c r="SFH226" s="60"/>
      <c r="SFI226" s="60"/>
      <c r="SFJ226" s="60"/>
      <c r="SFK226" s="60"/>
      <c r="SFL226" s="60"/>
      <c r="SFM226" s="60"/>
      <c r="SFN226" s="60"/>
      <c r="SFO226" s="60"/>
      <c r="SFP226" s="60"/>
      <c r="SFQ226" s="60"/>
      <c r="SFR226" s="60"/>
      <c r="SFS226" s="60"/>
      <c r="SFT226" s="60"/>
      <c r="SFU226" s="60"/>
      <c r="SFV226" s="60"/>
      <c r="SFW226" s="60"/>
      <c r="SFX226" s="60"/>
      <c r="SFY226" s="60"/>
      <c r="SFZ226" s="60"/>
      <c r="SGA226" s="60"/>
      <c r="SGB226" s="60"/>
      <c r="SGC226" s="60"/>
      <c r="SGD226" s="60"/>
      <c r="SGE226" s="60"/>
      <c r="SGF226" s="60"/>
      <c r="SGG226" s="60"/>
      <c r="SGH226" s="60"/>
      <c r="SGI226" s="60"/>
      <c r="SGJ226" s="60"/>
      <c r="SGK226" s="60"/>
      <c r="SGL226" s="60"/>
      <c r="SGM226" s="60"/>
      <c r="SGN226" s="60"/>
      <c r="SGO226" s="60"/>
      <c r="SGP226" s="60"/>
      <c r="SGQ226" s="60"/>
      <c r="SGR226" s="60"/>
      <c r="SGS226" s="60"/>
      <c r="SGT226" s="60"/>
      <c r="SGU226" s="60"/>
      <c r="SGV226" s="60"/>
      <c r="SGW226" s="60"/>
      <c r="SGX226" s="60"/>
      <c r="SGY226" s="60"/>
      <c r="SGZ226" s="60"/>
      <c r="SHA226" s="60"/>
      <c r="SHB226" s="60"/>
      <c r="SHC226" s="60"/>
      <c r="SHD226" s="60"/>
      <c r="SHE226" s="60"/>
      <c r="SHF226" s="60"/>
      <c r="SHG226" s="60"/>
      <c r="SHH226" s="60"/>
      <c r="SHI226" s="60"/>
      <c r="SHJ226" s="60"/>
      <c r="SHK226" s="60"/>
      <c r="SHL226" s="60"/>
      <c r="SHM226" s="60"/>
      <c r="SHN226" s="60"/>
      <c r="SHO226" s="60"/>
      <c r="SHP226" s="60"/>
      <c r="SHQ226" s="60"/>
      <c r="SHR226" s="60"/>
      <c r="SHS226" s="60"/>
      <c r="SHT226" s="60"/>
      <c r="SHU226" s="60"/>
      <c r="SHV226" s="60"/>
      <c r="SHW226" s="60"/>
      <c r="SHX226" s="60"/>
      <c r="SHY226" s="60"/>
      <c r="SHZ226" s="60"/>
      <c r="SIA226" s="60"/>
      <c r="SIB226" s="60"/>
      <c r="SIC226" s="60"/>
      <c r="SID226" s="60"/>
      <c r="SIE226" s="60"/>
      <c r="SIF226" s="60"/>
      <c r="SIG226" s="60"/>
      <c r="SIH226" s="60"/>
      <c r="SII226" s="60"/>
      <c r="SIJ226" s="60"/>
      <c r="SIK226" s="60"/>
      <c r="SIL226" s="60"/>
      <c r="SIM226" s="60"/>
      <c r="SIN226" s="60"/>
      <c r="SIO226" s="60"/>
      <c r="SIP226" s="60"/>
      <c r="SIQ226" s="60"/>
      <c r="SIR226" s="60"/>
      <c r="SIS226" s="60"/>
      <c r="SIT226" s="60"/>
      <c r="SIU226" s="60"/>
      <c r="SIV226" s="60"/>
      <c r="SIW226" s="60"/>
      <c r="SIX226" s="60"/>
      <c r="SIY226" s="60"/>
      <c r="SIZ226" s="60"/>
      <c r="SJA226" s="60"/>
      <c r="SJB226" s="60"/>
      <c r="SJC226" s="60"/>
      <c r="SJD226" s="60"/>
      <c r="SJE226" s="60"/>
      <c r="SJF226" s="60"/>
      <c r="SJG226" s="60"/>
      <c r="SJH226" s="60"/>
      <c r="SJI226" s="60"/>
      <c r="SJJ226" s="60"/>
      <c r="SJK226" s="60"/>
      <c r="SJL226" s="60"/>
      <c r="SJM226" s="60"/>
      <c r="SJN226" s="60"/>
      <c r="SJO226" s="60"/>
      <c r="SJP226" s="60"/>
      <c r="SJQ226" s="60"/>
      <c r="SJR226" s="60"/>
      <c r="SJS226" s="60"/>
      <c r="SJT226" s="60"/>
      <c r="SJU226" s="60"/>
      <c r="SJV226" s="60"/>
      <c r="SJW226" s="60"/>
      <c r="SJX226" s="60"/>
      <c r="SJY226" s="60"/>
      <c r="SJZ226" s="60"/>
      <c r="SKA226" s="60"/>
      <c r="SKB226" s="60"/>
      <c r="SKC226" s="60"/>
      <c r="SKD226" s="60"/>
      <c r="SKE226" s="60"/>
      <c r="SKF226" s="60"/>
      <c r="SKG226" s="60"/>
      <c r="SKH226" s="60"/>
      <c r="SKI226" s="60"/>
      <c r="SKJ226" s="60"/>
      <c r="SKK226" s="60"/>
      <c r="SKL226" s="60"/>
      <c r="SKM226" s="60"/>
      <c r="SKN226" s="60"/>
      <c r="SKO226" s="60"/>
      <c r="SKP226" s="60"/>
      <c r="SKQ226" s="60"/>
      <c r="SKR226" s="60"/>
      <c r="SKS226" s="60"/>
      <c r="SKT226" s="60"/>
      <c r="SKU226" s="60"/>
      <c r="SKV226" s="60"/>
      <c r="SKW226" s="60"/>
      <c r="SKX226" s="60"/>
      <c r="SKY226" s="60"/>
      <c r="SKZ226" s="60"/>
      <c r="SLA226" s="60"/>
      <c r="SLB226" s="60"/>
      <c r="SLC226" s="60"/>
      <c r="SLD226" s="60"/>
      <c r="SLE226" s="60"/>
      <c r="SLF226" s="60"/>
      <c r="SLG226" s="60"/>
      <c r="SLH226" s="60"/>
      <c r="SLI226" s="60"/>
      <c r="SLJ226" s="60"/>
      <c r="SLK226" s="60"/>
      <c r="SLL226" s="60"/>
      <c r="SLM226" s="60"/>
      <c r="SLN226" s="60"/>
      <c r="SLO226" s="60"/>
      <c r="SLP226" s="60"/>
      <c r="SLQ226" s="60"/>
      <c r="SLR226" s="60"/>
      <c r="SLS226" s="60"/>
      <c r="SLT226" s="60"/>
      <c r="SLU226" s="60"/>
      <c r="SLV226" s="60"/>
      <c r="SLW226" s="60"/>
      <c r="SLX226" s="60"/>
      <c r="SLY226" s="60"/>
      <c r="SLZ226" s="60"/>
      <c r="SMA226" s="60"/>
      <c r="SMB226" s="60"/>
      <c r="SMC226" s="60"/>
      <c r="SMD226" s="60"/>
      <c r="SME226" s="60"/>
      <c r="SMF226" s="60"/>
      <c r="SMG226" s="60"/>
      <c r="SMH226" s="60"/>
      <c r="SMI226" s="60"/>
      <c r="SMJ226" s="60"/>
      <c r="SMK226" s="60"/>
      <c r="SML226" s="60"/>
      <c r="SMM226" s="60"/>
      <c r="SMN226" s="60"/>
      <c r="SMO226" s="60"/>
      <c r="SMP226" s="60"/>
      <c r="SMQ226" s="60"/>
      <c r="SMR226" s="60"/>
      <c r="SMS226" s="60"/>
      <c r="SMT226" s="60"/>
      <c r="SMU226" s="60"/>
      <c r="SMV226" s="60"/>
      <c r="SMW226" s="60"/>
      <c r="SMX226" s="60"/>
      <c r="SMY226" s="60"/>
      <c r="SMZ226" s="60"/>
      <c r="SNA226" s="60"/>
      <c r="SNB226" s="60"/>
      <c r="SNC226" s="60"/>
      <c r="SND226" s="60"/>
      <c r="SNE226" s="60"/>
      <c r="SNF226" s="60"/>
      <c r="SNG226" s="60"/>
      <c r="SNH226" s="60"/>
      <c r="SNI226" s="60"/>
      <c r="SNJ226" s="60"/>
      <c r="SNK226" s="60"/>
      <c r="SNL226" s="60"/>
      <c r="SNM226" s="60"/>
      <c r="SNN226" s="60"/>
      <c r="SNO226" s="60"/>
      <c r="SNP226" s="60"/>
      <c r="SNQ226" s="60"/>
      <c r="SNR226" s="60"/>
      <c r="SNS226" s="60"/>
      <c r="SNT226" s="60"/>
      <c r="SNU226" s="60"/>
      <c r="SNV226" s="60"/>
      <c r="SNW226" s="60"/>
      <c r="SNX226" s="60"/>
      <c r="SNY226" s="60"/>
      <c r="SNZ226" s="60"/>
      <c r="SOA226" s="60"/>
      <c r="SOB226" s="60"/>
      <c r="SOC226" s="60"/>
      <c r="SOD226" s="60"/>
      <c r="SOE226" s="60"/>
      <c r="SOF226" s="60"/>
      <c r="SOG226" s="60"/>
      <c r="SOH226" s="60"/>
      <c r="SOI226" s="60"/>
      <c r="SOJ226" s="60"/>
      <c r="SOK226" s="60"/>
      <c r="SOL226" s="60"/>
      <c r="SOM226" s="60"/>
      <c r="SON226" s="60"/>
      <c r="SOO226" s="60"/>
      <c r="SOP226" s="60"/>
      <c r="SOQ226" s="60"/>
      <c r="SOR226" s="60"/>
      <c r="SOS226" s="60"/>
      <c r="SOT226" s="60"/>
      <c r="SOU226" s="60"/>
      <c r="SOV226" s="60"/>
      <c r="SOW226" s="60"/>
      <c r="SOX226" s="60"/>
      <c r="SOY226" s="60"/>
      <c r="SOZ226" s="60"/>
      <c r="SPA226" s="60"/>
      <c r="SPB226" s="60"/>
      <c r="SPC226" s="60"/>
      <c r="SPD226" s="60"/>
      <c r="SPE226" s="60"/>
      <c r="SPF226" s="60"/>
      <c r="SPG226" s="60"/>
      <c r="SPH226" s="60"/>
      <c r="SPI226" s="60"/>
      <c r="SPJ226" s="60"/>
      <c r="SPK226" s="60"/>
      <c r="SPL226" s="60"/>
      <c r="SPM226" s="60"/>
      <c r="SPN226" s="60"/>
      <c r="SPO226" s="60"/>
      <c r="SPP226" s="60"/>
      <c r="SPQ226" s="60"/>
      <c r="SPR226" s="60"/>
      <c r="SPS226" s="60"/>
      <c r="SPT226" s="60"/>
      <c r="SPU226" s="60"/>
      <c r="SPV226" s="60"/>
      <c r="SPW226" s="60"/>
      <c r="SPX226" s="60"/>
      <c r="SPY226" s="60"/>
      <c r="SPZ226" s="60"/>
      <c r="SQA226" s="60"/>
      <c r="SQB226" s="60"/>
      <c r="SQC226" s="60"/>
      <c r="SQD226" s="60"/>
      <c r="SQE226" s="60"/>
      <c r="SQF226" s="60"/>
      <c r="SQG226" s="60"/>
      <c r="SQH226" s="60"/>
      <c r="SQI226" s="60"/>
      <c r="SQJ226" s="60"/>
      <c r="SQK226" s="60"/>
      <c r="SQL226" s="60"/>
      <c r="SQM226" s="60"/>
      <c r="SQN226" s="60"/>
      <c r="SQO226" s="60"/>
      <c r="SQP226" s="60"/>
      <c r="SQQ226" s="60"/>
      <c r="SQR226" s="60"/>
      <c r="SQS226" s="60"/>
      <c r="SQT226" s="60"/>
      <c r="SQU226" s="60"/>
      <c r="SQV226" s="60"/>
      <c r="SQW226" s="60"/>
      <c r="SQX226" s="60"/>
      <c r="SQY226" s="60"/>
      <c r="SQZ226" s="60"/>
      <c r="SRA226" s="60"/>
      <c r="SRB226" s="60"/>
      <c r="SRC226" s="60"/>
      <c r="SRD226" s="60"/>
      <c r="SRE226" s="60"/>
      <c r="SRF226" s="60"/>
      <c r="SRG226" s="60"/>
      <c r="SRH226" s="60"/>
      <c r="SRI226" s="60"/>
      <c r="SRJ226" s="60"/>
      <c r="SRK226" s="60"/>
      <c r="SRL226" s="60"/>
      <c r="SRM226" s="60"/>
      <c r="SRN226" s="60"/>
      <c r="SRO226" s="60"/>
      <c r="SRP226" s="60"/>
      <c r="SRQ226" s="60"/>
      <c r="SRR226" s="60"/>
      <c r="SRS226" s="60"/>
      <c r="SRT226" s="60"/>
      <c r="SRU226" s="60"/>
      <c r="SRV226" s="60"/>
      <c r="SRW226" s="60"/>
      <c r="SRX226" s="60"/>
      <c r="SRY226" s="60"/>
      <c r="SRZ226" s="60"/>
      <c r="SSA226" s="60"/>
      <c r="SSB226" s="60"/>
      <c r="SSC226" s="60"/>
      <c r="SSD226" s="60"/>
      <c r="SSE226" s="60"/>
      <c r="SSF226" s="60"/>
      <c r="SSG226" s="60"/>
      <c r="SSH226" s="60"/>
      <c r="SSI226" s="60"/>
      <c r="SSJ226" s="60"/>
      <c r="SSK226" s="60"/>
      <c r="SSL226" s="60"/>
      <c r="SSM226" s="60"/>
      <c r="SSN226" s="60"/>
      <c r="SSO226" s="60"/>
      <c r="SSP226" s="60"/>
      <c r="SSQ226" s="60"/>
      <c r="SSR226" s="60"/>
      <c r="SSS226" s="60"/>
      <c r="SST226" s="60"/>
      <c r="SSU226" s="60"/>
      <c r="SSV226" s="60"/>
      <c r="SSW226" s="60"/>
      <c r="SSX226" s="60"/>
      <c r="SSY226" s="60"/>
      <c r="SSZ226" s="60"/>
      <c r="STA226" s="60"/>
      <c r="STB226" s="60"/>
      <c r="STC226" s="60"/>
      <c r="STD226" s="60"/>
      <c r="STE226" s="60"/>
      <c r="STF226" s="60"/>
      <c r="STG226" s="60"/>
      <c r="STH226" s="60"/>
      <c r="STI226" s="60"/>
      <c r="STJ226" s="60"/>
      <c r="STK226" s="60"/>
      <c r="STL226" s="60"/>
      <c r="STM226" s="60"/>
      <c r="STN226" s="60"/>
      <c r="STO226" s="60"/>
      <c r="STP226" s="60"/>
      <c r="STQ226" s="60"/>
      <c r="STR226" s="60"/>
      <c r="STS226" s="60"/>
      <c r="STT226" s="60"/>
      <c r="STU226" s="60"/>
      <c r="STV226" s="60"/>
      <c r="STW226" s="60"/>
      <c r="STX226" s="60"/>
      <c r="STY226" s="60"/>
      <c r="STZ226" s="60"/>
      <c r="SUA226" s="60"/>
      <c r="SUB226" s="60"/>
      <c r="SUC226" s="60"/>
      <c r="SUD226" s="60"/>
      <c r="SUE226" s="60"/>
      <c r="SUF226" s="60"/>
      <c r="SUG226" s="60"/>
      <c r="SUH226" s="60"/>
      <c r="SUI226" s="60"/>
      <c r="SUJ226" s="60"/>
      <c r="SUK226" s="60"/>
      <c r="SUL226" s="60"/>
      <c r="SUM226" s="60"/>
      <c r="SUN226" s="60"/>
      <c r="SUO226" s="60"/>
      <c r="SUP226" s="60"/>
      <c r="SUQ226" s="60"/>
      <c r="SUR226" s="60"/>
      <c r="SUS226" s="60"/>
      <c r="SUT226" s="60"/>
      <c r="SUU226" s="60"/>
      <c r="SUV226" s="60"/>
      <c r="SUW226" s="60"/>
      <c r="SUX226" s="60"/>
      <c r="SUY226" s="60"/>
      <c r="SUZ226" s="60"/>
      <c r="SVA226" s="60"/>
      <c r="SVB226" s="60"/>
      <c r="SVC226" s="60"/>
      <c r="SVD226" s="60"/>
      <c r="SVE226" s="60"/>
      <c r="SVF226" s="60"/>
      <c r="SVG226" s="60"/>
      <c r="SVH226" s="60"/>
      <c r="SVI226" s="60"/>
      <c r="SVJ226" s="60"/>
      <c r="SVK226" s="60"/>
      <c r="SVL226" s="60"/>
      <c r="SVM226" s="60"/>
      <c r="SVN226" s="60"/>
      <c r="SVO226" s="60"/>
      <c r="SVP226" s="60"/>
      <c r="SVQ226" s="60"/>
      <c r="SVR226" s="60"/>
      <c r="SVS226" s="60"/>
      <c r="SVT226" s="60"/>
      <c r="SVU226" s="60"/>
      <c r="SVV226" s="60"/>
      <c r="SVW226" s="60"/>
      <c r="SVX226" s="60"/>
      <c r="SVY226" s="60"/>
      <c r="SVZ226" s="60"/>
      <c r="SWA226" s="60"/>
      <c r="SWB226" s="60"/>
      <c r="SWC226" s="60"/>
      <c r="SWD226" s="60"/>
      <c r="SWE226" s="60"/>
      <c r="SWF226" s="60"/>
      <c r="SWG226" s="60"/>
      <c r="SWH226" s="60"/>
      <c r="SWI226" s="60"/>
      <c r="SWJ226" s="60"/>
      <c r="SWK226" s="60"/>
      <c r="SWL226" s="60"/>
      <c r="SWM226" s="60"/>
      <c r="SWN226" s="60"/>
      <c r="SWO226" s="60"/>
      <c r="SWP226" s="60"/>
      <c r="SWQ226" s="60"/>
      <c r="SWR226" s="60"/>
      <c r="SWS226" s="60"/>
      <c r="SWT226" s="60"/>
      <c r="SWU226" s="60"/>
      <c r="SWV226" s="60"/>
      <c r="SWW226" s="60"/>
      <c r="SWX226" s="60"/>
      <c r="SWY226" s="60"/>
      <c r="SWZ226" s="60"/>
      <c r="SXA226" s="60"/>
      <c r="SXB226" s="60"/>
      <c r="SXC226" s="60"/>
      <c r="SXD226" s="60"/>
      <c r="SXE226" s="60"/>
      <c r="SXF226" s="60"/>
      <c r="SXG226" s="60"/>
      <c r="SXH226" s="60"/>
      <c r="SXI226" s="60"/>
      <c r="SXJ226" s="60"/>
      <c r="SXK226" s="60"/>
      <c r="SXL226" s="60"/>
      <c r="SXM226" s="60"/>
      <c r="SXN226" s="60"/>
      <c r="SXO226" s="60"/>
      <c r="SXP226" s="60"/>
      <c r="SXQ226" s="60"/>
      <c r="SXR226" s="60"/>
      <c r="SXS226" s="60"/>
      <c r="SXT226" s="60"/>
      <c r="SXU226" s="60"/>
      <c r="SXV226" s="60"/>
      <c r="SXW226" s="60"/>
      <c r="SXX226" s="60"/>
      <c r="SXY226" s="60"/>
      <c r="SXZ226" s="60"/>
      <c r="SYA226" s="60"/>
      <c r="SYB226" s="60"/>
      <c r="SYC226" s="60"/>
      <c r="SYD226" s="60"/>
      <c r="SYE226" s="60"/>
      <c r="SYF226" s="60"/>
      <c r="SYG226" s="60"/>
      <c r="SYH226" s="60"/>
      <c r="SYI226" s="60"/>
      <c r="SYJ226" s="60"/>
      <c r="SYK226" s="60"/>
      <c r="SYL226" s="60"/>
      <c r="SYM226" s="60"/>
      <c r="SYN226" s="60"/>
      <c r="SYO226" s="60"/>
      <c r="SYP226" s="60"/>
      <c r="SYQ226" s="60"/>
      <c r="SYR226" s="60"/>
      <c r="SYS226" s="60"/>
      <c r="SYT226" s="60"/>
      <c r="SYU226" s="60"/>
      <c r="SYV226" s="60"/>
      <c r="SYW226" s="60"/>
      <c r="SYX226" s="60"/>
      <c r="SYY226" s="60"/>
      <c r="SYZ226" s="60"/>
      <c r="SZA226" s="60"/>
      <c r="SZB226" s="60"/>
      <c r="SZC226" s="60"/>
      <c r="SZD226" s="60"/>
      <c r="SZE226" s="60"/>
      <c r="SZF226" s="60"/>
      <c r="SZG226" s="60"/>
      <c r="SZH226" s="60"/>
      <c r="SZI226" s="60"/>
      <c r="SZJ226" s="60"/>
      <c r="SZK226" s="60"/>
      <c r="SZL226" s="60"/>
      <c r="SZM226" s="60"/>
      <c r="SZN226" s="60"/>
      <c r="SZO226" s="60"/>
      <c r="SZP226" s="60"/>
      <c r="SZQ226" s="60"/>
      <c r="SZR226" s="60"/>
      <c r="SZS226" s="60"/>
      <c r="SZT226" s="60"/>
      <c r="SZU226" s="60"/>
      <c r="SZV226" s="60"/>
      <c r="SZW226" s="60"/>
      <c r="SZX226" s="60"/>
      <c r="SZY226" s="60"/>
      <c r="SZZ226" s="60"/>
      <c r="TAA226" s="60"/>
      <c r="TAB226" s="60"/>
      <c r="TAC226" s="60"/>
      <c r="TAD226" s="60"/>
      <c r="TAE226" s="60"/>
      <c r="TAF226" s="60"/>
      <c r="TAG226" s="60"/>
      <c r="TAH226" s="60"/>
      <c r="TAI226" s="60"/>
      <c r="TAJ226" s="60"/>
      <c r="TAK226" s="60"/>
      <c r="TAL226" s="60"/>
      <c r="TAM226" s="60"/>
      <c r="TAN226" s="60"/>
      <c r="TAO226" s="60"/>
      <c r="TAP226" s="60"/>
      <c r="TAQ226" s="60"/>
      <c r="TAR226" s="60"/>
      <c r="TAS226" s="60"/>
      <c r="TAT226" s="60"/>
      <c r="TAU226" s="60"/>
      <c r="TAV226" s="60"/>
      <c r="TAW226" s="60"/>
      <c r="TAX226" s="60"/>
      <c r="TAY226" s="60"/>
      <c r="TAZ226" s="60"/>
      <c r="TBA226" s="60"/>
      <c r="TBB226" s="60"/>
      <c r="TBC226" s="60"/>
      <c r="TBD226" s="60"/>
      <c r="TBE226" s="60"/>
      <c r="TBF226" s="60"/>
      <c r="TBG226" s="60"/>
      <c r="TBH226" s="60"/>
      <c r="TBI226" s="60"/>
      <c r="TBJ226" s="60"/>
      <c r="TBK226" s="60"/>
      <c r="TBL226" s="60"/>
      <c r="TBM226" s="60"/>
      <c r="TBN226" s="60"/>
      <c r="TBO226" s="60"/>
      <c r="TBP226" s="60"/>
      <c r="TBQ226" s="60"/>
      <c r="TBR226" s="60"/>
      <c r="TBS226" s="60"/>
      <c r="TBT226" s="60"/>
      <c r="TBU226" s="60"/>
      <c r="TBV226" s="60"/>
      <c r="TBW226" s="60"/>
      <c r="TBX226" s="60"/>
      <c r="TBY226" s="60"/>
      <c r="TBZ226" s="60"/>
      <c r="TCA226" s="60"/>
      <c r="TCB226" s="60"/>
      <c r="TCC226" s="60"/>
      <c r="TCD226" s="60"/>
      <c r="TCE226" s="60"/>
      <c r="TCF226" s="60"/>
      <c r="TCG226" s="60"/>
      <c r="TCH226" s="60"/>
      <c r="TCI226" s="60"/>
      <c r="TCJ226" s="60"/>
      <c r="TCK226" s="60"/>
      <c r="TCL226" s="60"/>
      <c r="TCM226" s="60"/>
      <c r="TCN226" s="60"/>
      <c r="TCO226" s="60"/>
      <c r="TCP226" s="60"/>
      <c r="TCQ226" s="60"/>
      <c r="TCR226" s="60"/>
      <c r="TCS226" s="60"/>
      <c r="TCT226" s="60"/>
      <c r="TCU226" s="60"/>
      <c r="TCV226" s="60"/>
      <c r="TCW226" s="60"/>
      <c r="TCX226" s="60"/>
      <c r="TCY226" s="60"/>
      <c r="TCZ226" s="60"/>
      <c r="TDA226" s="60"/>
      <c r="TDB226" s="60"/>
      <c r="TDC226" s="60"/>
      <c r="TDD226" s="60"/>
      <c r="TDE226" s="60"/>
      <c r="TDF226" s="60"/>
      <c r="TDG226" s="60"/>
      <c r="TDH226" s="60"/>
      <c r="TDI226" s="60"/>
      <c r="TDJ226" s="60"/>
      <c r="TDK226" s="60"/>
      <c r="TDL226" s="60"/>
      <c r="TDM226" s="60"/>
      <c r="TDN226" s="60"/>
      <c r="TDO226" s="60"/>
      <c r="TDP226" s="60"/>
      <c r="TDQ226" s="60"/>
      <c r="TDR226" s="60"/>
      <c r="TDS226" s="60"/>
      <c r="TDT226" s="60"/>
      <c r="TDU226" s="60"/>
      <c r="TDV226" s="60"/>
      <c r="TDW226" s="60"/>
      <c r="TDX226" s="60"/>
      <c r="TDY226" s="60"/>
      <c r="TDZ226" s="60"/>
      <c r="TEA226" s="60"/>
      <c r="TEB226" s="60"/>
      <c r="TEC226" s="60"/>
      <c r="TED226" s="60"/>
      <c r="TEE226" s="60"/>
      <c r="TEF226" s="60"/>
      <c r="TEG226" s="60"/>
      <c r="TEH226" s="60"/>
      <c r="TEI226" s="60"/>
      <c r="TEJ226" s="60"/>
      <c r="TEK226" s="60"/>
      <c r="TEL226" s="60"/>
      <c r="TEM226" s="60"/>
      <c r="TEN226" s="60"/>
      <c r="TEO226" s="60"/>
      <c r="TEP226" s="60"/>
      <c r="TEQ226" s="60"/>
      <c r="TER226" s="60"/>
      <c r="TES226" s="60"/>
      <c r="TET226" s="60"/>
      <c r="TEU226" s="60"/>
      <c r="TEV226" s="60"/>
      <c r="TEW226" s="60"/>
      <c r="TEX226" s="60"/>
      <c r="TEY226" s="60"/>
      <c r="TEZ226" s="60"/>
      <c r="TFA226" s="60"/>
      <c r="TFB226" s="60"/>
      <c r="TFC226" s="60"/>
      <c r="TFD226" s="60"/>
      <c r="TFE226" s="60"/>
      <c r="TFF226" s="60"/>
      <c r="TFG226" s="60"/>
      <c r="TFH226" s="60"/>
      <c r="TFI226" s="60"/>
      <c r="TFJ226" s="60"/>
      <c r="TFK226" s="60"/>
      <c r="TFL226" s="60"/>
      <c r="TFM226" s="60"/>
      <c r="TFN226" s="60"/>
      <c r="TFO226" s="60"/>
      <c r="TFP226" s="60"/>
      <c r="TFQ226" s="60"/>
      <c r="TFR226" s="60"/>
      <c r="TFS226" s="60"/>
      <c r="TFT226" s="60"/>
      <c r="TFU226" s="60"/>
      <c r="TFV226" s="60"/>
      <c r="TFW226" s="60"/>
      <c r="TFX226" s="60"/>
      <c r="TFY226" s="60"/>
      <c r="TFZ226" s="60"/>
      <c r="TGA226" s="60"/>
      <c r="TGB226" s="60"/>
      <c r="TGC226" s="60"/>
      <c r="TGD226" s="60"/>
      <c r="TGE226" s="60"/>
      <c r="TGF226" s="60"/>
      <c r="TGG226" s="60"/>
      <c r="TGH226" s="60"/>
      <c r="TGI226" s="60"/>
      <c r="TGJ226" s="60"/>
      <c r="TGK226" s="60"/>
      <c r="TGL226" s="60"/>
      <c r="TGM226" s="60"/>
      <c r="TGN226" s="60"/>
      <c r="TGO226" s="60"/>
      <c r="TGP226" s="60"/>
      <c r="TGQ226" s="60"/>
      <c r="TGR226" s="60"/>
      <c r="TGS226" s="60"/>
      <c r="TGT226" s="60"/>
      <c r="TGU226" s="60"/>
      <c r="TGV226" s="60"/>
      <c r="TGW226" s="60"/>
      <c r="TGX226" s="60"/>
      <c r="TGY226" s="60"/>
      <c r="TGZ226" s="60"/>
      <c r="THA226" s="60"/>
      <c r="THB226" s="60"/>
      <c r="THC226" s="60"/>
      <c r="THD226" s="60"/>
      <c r="THE226" s="60"/>
      <c r="THF226" s="60"/>
      <c r="THG226" s="60"/>
      <c r="THH226" s="60"/>
      <c r="THI226" s="60"/>
      <c r="THJ226" s="60"/>
      <c r="THK226" s="60"/>
      <c r="THL226" s="60"/>
      <c r="THM226" s="60"/>
      <c r="THN226" s="60"/>
      <c r="THO226" s="60"/>
      <c r="THP226" s="60"/>
      <c r="THQ226" s="60"/>
      <c r="THR226" s="60"/>
      <c r="THS226" s="60"/>
      <c r="THT226" s="60"/>
      <c r="THU226" s="60"/>
      <c r="THV226" s="60"/>
      <c r="THW226" s="60"/>
      <c r="THX226" s="60"/>
      <c r="THY226" s="60"/>
      <c r="THZ226" s="60"/>
      <c r="TIA226" s="60"/>
      <c r="TIB226" s="60"/>
      <c r="TIC226" s="60"/>
      <c r="TID226" s="60"/>
      <c r="TIE226" s="60"/>
      <c r="TIF226" s="60"/>
      <c r="TIG226" s="60"/>
      <c r="TIH226" s="60"/>
      <c r="TII226" s="60"/>
      <c r="TIJ226" s="60"/>
      <c r="TIK226" s="60"/>
      <c r="TIL226" s="60"/>
      <c r="TIM226" s="60"/>
      <c r="TIN226" s="60"/>
      <c r="TIO226" s="60"/>
      <c r="TIP226" s="60"/>
      <c r="TIQ226" s="60"/>
      <c r="TIR226" s="60"/>
      <c r="TIS226" s="60"/>
      <c r="TIT226" s="60"/>
      <c r="TIU226" s="60"/>
      <c r="TIV226" s="60"/>
      <c r="TIW226" s="60"/>
      <c r="TIX226" s="60"/>
      <c r="TIY226" s="60"/>
      <c r="TIZ226" s="60"/>
      <c r="TJA226" s="60"/>
      <c r="TJB226" s="60"/>
      <c r="TJC226" s="60"/>
      <c r="TJD226" s="60"/>
      <c r="TJE226" s="60"/>
      <c r="TJF226" s="60"/>
      <c r="TJG226" s="60"/>
      <c r="TJH226" s="60"/>
      <c r="TJI226" s="60"/>
      <c r="TJJ226" s="60"/>
      <c r="TJK226" s="60"/>
      <c r="TJL226" s="60"/>
      <c r="TJM226" s="60"/>
      <c r="TJN226" s="60"/>
      <c r="TJO226" s="60"/>
      <c r="TJP226" s="60"/>
      <c r="TJQ226" s="60"/>
      <c r="TJR226" s="60"/>
      <c r="TJS226" s="60"/>
      <c r="TJT226" s="60"/>
      <c r="TJU226" s="60"/>
      <c r="TJV226" s="60"/>
      <c r="TJW226" s="60"/>
      <c r="TJX226" s="60"/>
      <c r="TJY226" s="60"/>
      <c r="TJZ226" s="60"/>
      <c r="TKA226" s="60"/>
      <c r="TKB226" s="60"/>
      <c r="TKC226" s="60"/>
      <c r="TKD226" s="60"/>
      <c r="TKE226" s="60"/>
      <c r="TKF226" s="60"/>
      <c r="TKG226" s="60"/>
      <c r="TKH226" s="60"/>
      <c r="TKI226" s="60"/>
      <c r="TKJ226" s="60"/>
      <c r="TKK226" s="60"/>
      <c r="TKL226" s="60"/>
      <c r="TKM226" s="60"/>
      <c r="TKN226" s="60"/>
      <c r="TKO226" s="60"/>
      <c r="TKP226" s="60"/>
      <c r="TKQ226" s="60"/>
      <c r="TKR226" s="60"/>
      <c r="TKS226" s="60"/>
      <c r="TKT226" s="60"/>
      <c r="TKU226" s="60"/>
      <c r="TKV226" s="60"/>
      <c r="TKW226" s="60"/>
      <c r="TKX226" s="60"/>
      <c r="TKY226" s="60"/>
      <c r="TKZ226" s="60"/>
      <c r="TLA226" s="60"/>
      <c r="TLB226" s="60"/>
      <c r="TLC226" s="60"/>
      <c r="TLD226" s="60"/>
      <c r="TLE226" s="60"/>
      <c r="TLF226" s="60"/>
      <c r="TLG226" s="60"/>
      <c r="TLH226" s="60"/>
      <c r="TLI226" s="60"/>
      <c r="TLJ226" s="60"/>
      <c r="TLK226" s="60"/>
      <c r="TLL226" s="60"/>
      <c r="TLM226" s="60"/>
      <c r="TLN226" s="60"/>
      <c r="TLO226" s="60"/>
      <c r="TLP226" s="60"/>
      <c r="TLQ226" s="60"/>
      <c r="TLR226" s="60"/>
      <c r="TLS226" s="60"/>
      <c r="TLT226" s="60"/>
      <c r="TLU226" s="60"/>
      <c r="TLV226" s="60"/>
      <c r="TLW226" s="60"/>
      <c r="TLX226" s="60"/>
      <c r="TLY226" s="60"/>
      <c r="TLZ226" s="60"/>
      <c r="TMA226" s="60"/>
      <c r="TMB226" s="60"/>
      <c r="TMC226" s="60"/>
      <c r="TMD226" s="60"/>
      <c r="TME226" s="60"/>
      <c r="TMF226" s="60"/>
      <c r="TMG226" s="60"/>
      <c r="TMH226" s="60"/>
      <c r="TMI226" s="60"/>
      <c r="TMJ226" s="60"/>
      <c r="TMK226" s="60"/>
      <c r="TML226" s="60"/>
      <c r="TMM226" s="60"/>
      <c r="TMN226" s="60"/>
      <c r="TMO226" s="60"/>
      <c r="TMP226" s="60"/>
      <c r="TMQ226" s="60"/>
      <c r="TMR226" s="60"/>
      <c r="TMS226" s="60"/>
      <c r="TMT226" s="60"/>
      <c r="TMU226" s="60"/>
      <c r="TMV226" s="60"/>
      <c r="TMW226" s="60"/>
      <c r="TMX226" s="60"/>
      <c r="TMY226" s="60"/>
      <c r="TMZ226" s="60"/>
      <c r="TNA226" s="60"/>
      <c r="TNB226" s="60"/>
      <c r="TNC226" s="60"/>
      <c r="TND226" s="60"/>
      <c r="TNE226" s="60"/>
      <c r="TNF226" s="60"/>
      <c r="TNG226" s="60"/>
      <c r="TNH226" s="60"/>
      <c r="TNI226" s="60"/>
      <c r="TNJ226" s="60"/>
      <c r="TNK226" s="60"/>
      <c r="TNL226" s="60"/>
      <c r="TNM226" s="60"/>
      <c r="TNN226" s="60"/>
      <c r="TNO226" s="60"/>
      <c r="TNP226" s="60"/>
      <c r="TNQ226" s="60"/>
      <c r="TNR226" s="60"/>
      <c r="TNS226" s="60"/>
      <c r="TNT226" s="60"/>
      <c r="TNU226" s="60"/>
      <c r="TNV226" s="60"/>
      <c r="TNW226" s="60"/>
      <c r="TNX226" s="60"/>
      <c r="TNY226" s="60"/>
      <c r="TNZ226" s="60"/>
      <c r="TOA226" s="60"/>
      <c r="TOB226" s="60"/>
      <c r="TOC226" s="60"/>
      <c r="TOD226" s="60"/>
      <c r="TOE226" s="60"/>
      <c r="TOF226" s="60"/>
      <c r="TOG226" s="60"/>
      <c r="TOH226" s="60"/>
      <c r="TOI226" s="60"/>
      <c r="TOJ226" s="60"/>
      <c r="TOK226" s="60"/>
      <c r="TOL226" s="60"/>
      <c r="TOM226" s="60"/>
      <c r="TON226" s="60"/>
      <c r="TOO226" s="60"/>
      <c r="TOP226" s="60"/>
      <c r="TOQ226" s="60"/>
      <c r="TOR226" s="60"/>
      <c r="TOS226" s="60"/>
      <c r="TOT226" s="60"/>
      <c r="TOU226" s="60"/>
      <c r="TOV226" s="60"/>
      <c r="TOW226" s="60"/>
      <c r="TOX226" s="60"/>
      <c r="TOY226" s="60"/>
      <c r="TOZ226" s="60"/>
      <c r="TPA226" s="60"/>
      <c r="TPB226" s="60"/>
      <c r="TPC226" s="60"/>
      <c r="TPD226" s="60"/>
      <c r="TPE226" s="60"/>
      <c r="TPF226" s="60"/>
      <c r="TPG226" s="60"/>
      <c r="TPH226" s="60"/>
      <c r="TPI226" s="60"/>
      <c r="TPJ226" s="60"/>
      <c r="TPK226" s="60"/>
      <c r="TPL226" s="60"/>
      <c r="TPM226" s="60"/>
      <c r="TPN226" s="60"/>
      <c r="TPO226" s="60"/>
      <c r="TPP226" s="60"/>
      <c r="TPQ226" s="60"/>
      <c r="TPR226" s="60"/>
      <c r="TPS226" s="60"/>
      <c r="TPT226" s="60"/>
      <c r="TPU226" s="60"/>
      <c r="TPV226" s="60"/>
      <c r="TPW226" s="60"/>
      <c r="TPX226" s="60"/>
      <c r="TPY226" s="60"/>
      <c r="TPZ226" s="60"/>
      <c r="TQA226" s="60"/>
      <c r="TQB226" s="60"/>
      <c r="TQC226" s="60"/>
      <c r="TQD226" s="60"/>
      <c r="TQE226" s="60"/>
      <c r="TQF226" s="60"/>
      <c r="TQG226" s="60"/>
      <c r="TQH226" s="60"/>
      <c r="TQI226" s="60"/>
      <c r="TQJ226" s="60"/>
      <c r="TQK226" s="60"/>
      <c r="TQL226" s="60"/>
      <c r="TQM226" s="60"/>
      <c r="TQN226" s="60"/>
      <c r="TQO226" s="60"/>
      <c r="TQP226" s="60"/>
      <c r="TQQ226" s="60"/>
      <c r="TQR226" s="60"/>
      <c r="TQS226" s="60"/>
      <c r="TQT226" s="60"/>
      <c r="TQU226" s="60"/>
      <c r="TQV226" s="60"/>
      <c r="TQW226" s="60"/>
      <c r="TQX226" s="60"/>
      <c r="TQY226" s="60"/>
      <c r="TQZ226" s="60"/>
      <c r="TRA226" s="60"/>
      <c r="TRB226" s="60"/>
      <c r="TRC226" s="60"/>
      <c r="TRD226" s="60"/>
      <c r="TRE226" s="60"/>
      <c r="TRF226" s="60"/>
      <c r="TRG226" s="60"/>
      <c r="TRH226" s="60"/>
      <c r="TRI226" s="60"/>
      <c r="TRJ226" s="60"/>
      <c r="TRK226" s="60"/>
      <c r="TRL226" s="60"/>
      <c r="TRM226" s="60"/>
      <c r="TRN226" s="60"/>
      <c r="TRO226" s="60"/>
      <c r="TRP226" s="60"/>
      <c r="TRQ226" s="60"/>
      <c r="TRR226" s="60"/>
      <c r="TRS226" s="60"/>
      <c r="TRT226" s="60"/>
      <c r="TRU226" s="60"/>
      <c r="TRV226" s="60"/>
      <c r="TRW226" s="60"/>
      <c r="TRX226" s="60"/>
      <c r="TRY226" s="60"/>
      <c r="TRZ226" s="60"/>
      <c r="TSA226" s="60"/>
      <c r="TSB226" s="60"/>
      <c r="TSC226" s="60"/>
      <c r="TSD226" s="60"/>
      <c r="TSE226" s="60"/>
      <c r="TSF226" s="60"/>
      <c r="TSG226" s="60"/>
      <c r="TSH226" s="60"/>
      <c r="TSI226" s="60"/>
      <c r="TSJ226" s="60"/>
      <c r="TSK226" s="60"/>
      <c r="TSL226" s="60"/>
      <c r="TSM226" s="60"/>
      <c r="TSN226" s="60"/>
      <c r="TSO226" s="60"/>
      <c r="TSP226" s="60"/>
      <c r="TSQ226" s="60"/>
      <c r="TSR226" s="60"/>
      <c r="TSS226" s="60"/>
      <c r="TST226" s="60"/>
      <c r="TSU226" s="60"/>
      <c r="TSV226" s="60"/>
      <c r="TSW226" s="60"/>
      <c r="TSX226" s="60"/>
      <c r="TSY226" s="60"/>
      <c r="TSZ226" s="60"/>
      <c r="TTA226" s="60"/>
      <c r="TTB226" s="60"/>
      <c r="TTC226" s="60"/>
      <c r="TTD226" s="60"/>
      <c r="TTE226" s="60"/>
      <c r="TTF226" s="60"/>
      <c r="TTG226" s="60"/>
      <c r="TTH226" s="60"/>
      <c r="TTI226" s="60"/>
      <c r="TTJ226" s="60"/>
      <c r="TTK226" s="60"/>
      <c r="TTL226" s="60"/>
      <c r="TTM226" s="60"/>
      <c r="TTN226" s="60"/>
      <c r="TTO226" s="60"/>
      <c r="TTP226" s="60"/>
      <c r="TTQ226" s="60"/>
      <c r="TTR226" s="60"/>
      <c r="TTS226" s="60"/>
      <c r="TTT226" s="60"/>
      <c r="TTU226" s="60"/>
      <c r="TTV226" s="60"/>
      <c r="TTW226" s="60"/>
      <c r="TTX226" s="60"/>
      <c r="TTY226" s="60"/>
      <c r="TTZ226" s="60"/>
      <c r="TUA226" s="60"/>
      <c r="TUB226" s="60"/>
      <c r="TUC226" s="60"/>
      <c r="TUD226" s="60"/>
      <c r="TUE226" s="60"/>
      <c r="TUF226" s="60"/>
      <c r="TUG226" s="60"/>
      <c r="TUH226" s="60"/>
      <c r="TUI226" s="60"/>
      <c r="TUJ226" s="60"/>
      <c r="TUK226" s="60"/>
      <c r="TUL226" s="60"/>
      <c r="TUM226" s="60"/>
      <c r="TUN226" s="60"/>
      <c r="TUO226" s="60"/>
      <c r="TUP226" s="60"/>
      <c r="TUQ226" s="60"/>
      <c r="TUR226" s="60"/>
      <c r="TUS226" s="60"/>
      <c r="TUT226" s="60"/>
      <c r="TUU226" s="60"/>
      <c r="TUV226" s="60"/>
      <c r="TUW226" s="60"/>
      <c r="TUX226" s="60"/>
      <c r="TUY226" s="60"/>
      <c r="TUZ226" s="60"/>
      <c r="TVA226" s="60"/>
      <c r="TVB226" s="60"/>
      <c r="TVC226" s="60"/>
      <c r="TVD226" s="60"/>
      <c r="TVE226" s="60"/>
      <c r="TVF226" s="60"/>
      <c r="TVG226" s="60"/>
      <c r="TVH226" s="60"/>
      <c r="TVI226" s="60"/>
      <c r="TVJ226" s="60"/>
      <c r="TVK226" s="60"/>
      <c r="TVL226" s="60"/>
      <c r="TVM226" s="60"/>
      <c r="TVN226" s="60"/>
      <c r="TVO226" s="60"/>
      <c r="TVP226" s="60"/>
      <c r="TVQ226" s="60"/>
      <c r="TVR226" s="60"/>
      <c r="TVS226" s="60"/>
      <c r="TVT226" s="60"/>
      <c r="TVU226" s="60"/>
      <c r="TVV226" s="60"/>
      <c r="TVW226" s="60"/>
      <c r="TVX226" s="60"/>
      <c r="TVY226" s="60"/>
      <c r="TVZ226" s="60"/>
      <c r="TWA226" s="60"/>
      <c r="TWB226" s="60"/>
      <c r="TWC226" s="60"/>
      <c r="TWD226" s="60"/>
      <c r="TWE226" s="60"/>
      <c r="TWF226" s="60"/>
      <c r="TWG226" s="60"/>
      <c r="TWH226" s="60"/>
      <c r="TWI226" s="60"/>
      <c r="TWJ226" s="60"/>
      <c r="TWK226" s="60"/>
      <c r="TWL226" s="60"/>
      <c r="TWM226" s="60"/>
      <c r="TWN226" s="60"/>
      <c r="TWO226" s="60"/>
      <c r="TWP226" s="60"/>
      <c r="TWQ226" s="60"/>
      <c r="TWR226" s="60"/>
      <c r="TWS226" s="60"/>
      <c r="TWT226" s="60"/>
      <c r="TWU226" s="60"/>
      <c r="TWV226" s="60"/>
      <c r="TWW226" s="60"/>
      <c r="TWX226" s="60"/>
      <c r="TWY226" s="60"/>
      <c r="TWZ226" s="60"/>
      <c r="TXA226" s="60"/>
      <c r="TXB226" s="60"/>
      <c r="TXC226" s="60"/>
      <c r="TXD226" s="60"/>
      <c r="TXE226" s="60"/>
      <c r="TXF226" s="60"/>
      <c r="TXG226" s="60"/>
      <c r="TXH226" s="60"/>
      <c r="TXI226" s="60"/>
      <c r="TXJ226" s="60"/>
      <c r="TXK226" s="60"/>
      <c r="TXL226" s="60"/>
      <c r="TXM226" s="60"/>
      <c r="TXN226" s="60"/>
      <c r="TXO226" s="60"/>
      <c r="TXP226" s="60"/>
      <c r="TXQ226" s="60"/>
      <c r="TXR226" s="60"/>
      <c r="TXS226" s="60"/>
      <c r="TXT226" s="60"/>
      <c r="TXU226" s="60"/>
      <c r="TXV226" s="60"/>
      <c r="TXW226" s="60"/>
      <c r="TXX226" s="60"/>
      <c r="TXY226" s="60"/>
      <c r="TXZ226" s="60"/>
      <c r="TYA226" s="60"/>
      <c r="TYB226" s="60"/>
      <c r="TYC226" s="60"/>
      <c r="TYD226" s="60"/>
      <c r="TYE226" s="60"/>
      <c r="TYF226" s="60"/>
      <c r="TYG226" s="60"/>
      <c r="TYH226" s="60"/>
      <c r="TYI226" s="60"/>
      <c r="TYJ226" s="60"/>
      <c r="TYK226" s="60"/>
      <c r="TYL226" s="60"/>
      <c r="TYM226" s="60"/>
      <c r="TYN226" s="60"/>
      <c r="TYO226" s="60"/>
      <c r="TYP226" s="60"/>
      <c r="TYQ226" s="60"/>
      <c r="TYR226" s="60"/>
      <c r="TYS226" s="60"/>
      <c r="TYT226" s="60"/>
      <c r="TYU226" s="60"/>
      <c r="TYV226" s="60"/>
      <c r="TYW226" s="60"/>
      <c r="TYX226" s="60"/>
      <c r="TYY226" s="60"/>
      <c r="TYZ226" s="60"/>
      <c r="TZA226" s="60"/>
      <c r="TZB226" s="60"/>
      <c r="TZC226" s="60"/>
      <c r="TZD226" s="60"/>
      <c r="TZE226" s="60"/>
      <c r="TZF226" s="60"/>
      <c r="TZG226" s="60"/>
      <c r="TZH226" s="60"/>
      <c r="TZI226" s="60"/>
      <c r="TZJ226" s="60"/>
      <c r="TZK226" s="60"/>
      <c r="TZL226" s="60"/>
      <c r="TZM226" s="60"/>
      <c r="TZN226" s="60"/>
      <c r="TZO226" s="60"/>
      <c r="TZP226" s="60"/>
      <c r="TZQ226" s="60"/>
      <c r="TZR226" s="60"/>
      <c r="TZS226" s="60"/>
      <c r="TZT226" s="60"/>
      <c r="TZU226" s="60"/>
      <c r="TZV226" s="60"/>
      <c r="TZW226" s="60"/>
      <c r="TZX226" s="60"/>
      <c r="TZY226" s="60"/>
      <c r="TZZ226" s="60"/>
      <c r="UAA226" s="60"/>
      <c r="UAB226" s="60"/>
      <c r="UAC226" s="60"/>
      <c r="UAD226" s="60"/>
      <c r="UAE226" s="60"/>
      <c r="UAF226" s="60"/>
      <c r="UAG226" s="60"/>
      <c r="UAH226" s="60"/>
      <c r="UAI226" s="60"/>
      <c r="UAJ226" s="60"/>
      <c r="UAK226" s="60"/>
      <c r="UAL226" s="60"/>
      <c r="UAM226" s="60"/>
      <c r="UAN226" s="60"/>
      <c r="UAO226" s="60"/>
      <c r="UAP226" s="60"/>
      <c r="UAQ226" s="60"/>
      <c r="UAR226" s="60"/>
      <c r="UAS226" s="60"/>
      <c r="UAT226" s="60"/>
      <c r="UAU226" s="60"/>
      <c r="UAV226" s="60"/>
      <c r="UAW226" s="60"/>
      <c r="UAX226" s="60"/>
      <c r="UAY226" s="60"/>
      <c r="UAZ226" s="60"/>
      <c r="UBA226" s="60"/>
      <c r="UBB226" s="60"/>
      <c r="UBC226" s="60"/>
      <c r="UBD226" s="60"/>
      <c r="UBE226" s="60"/>
      <c r="UBF226" s="60"/>
      <c r="UBG226" s="60"/>
      <c r="UBH226" s="60"/>
      <c r="UBI226" s="60"/>
      <c r="UBJ226" s="60"/>
      <c r="UBK226" s="60"/>
      <c r="UBL226" s="60"/>
      <c r="UBM226" s="60"/>
      <c r="UBN226" s="60"/>
      <c r="UBO226" s="60"/>
      <c r="UBP226" s="60"/>
      <c r="UBQ226" s="60"/>
      <c r="UBR226" s="60"/>
      <c r="UBS226" s="60"/>
      <c r="UBT226" s="60"/>
      <c r="UBU226" s="60"/>
      <c r="UBV226" s="60"/>
      <c r="UBW226" s="60"/>
      <c r="UBX226" s="60"/>
      <c r="UBY226" s="60"/>
      <c r="UBZ226" s="60"/>
      <c r="UCA226" s="60"/>
      <c r="UCB226" s="60"/>
      <c r="UCC226" s="60"/>
      <c r="UCD226" s="60"/>
      <c r="UCE226" s="60"/>
      <c r="UCF226" s="60"/>
      <c r="UCG226" s="60"/>
      <c r="UCH226" s="60"/>
      <c r="UCI226" s="60"/>
      <c r="UCJ226" s="60"/>
      <c r="UCK226" s="60"/>
      <c r="UCL226" s="60"/>
      <c r="UCM226" s="60"/>
      <c r="UCN226" s="60"/>
      <c r="UCO226" s="60"/>
      <c r="UCP226" s="60"/>
      <c r="UCQ226" s="60"/>
      <c r="UCR226" s="60"/>
      <c r="UCS226" s="60"/>
      <c r="UCT226" s="60"/>
      <c r="UCU226" s="60"/>
      <c r="UCV226" s="60"/>
      <c r="UCW226" s="60"/>
      <c r="UCX226" s="60"/>
      <c r="UCY226" s="60"/>
      <c r="UCZ226" s="60"/>
      <c r="UDA226" s="60"/>
      <c r="UDB226" s="60"/>
      <c r="UDC226" s="60"/>
      <c r="UDD226" s="60"/>
      <c r="UDE226" s="60"/>
      <c r="UDF226" s="60"/>
      <c r="UDG226" s="60"/>
      <c r="UDH226" s="60"/>
      <c r="UDI226" s="60"/>
      <c r="UDJ226" s="60"/>
      <c r="UDK226" s="60"/>
      <c r="UDL226" s="60"/>
      <c r="UDM226" s="60"/>
      <c r="UDN226" s="60"/>
      <c r="UDO226" s="60"/>
      <c r="UDP226" s="60"/>
      <c r="UDQ226" s="60"/>
      <c r="UDR226" s="60"/>
      <c r="UDS226" s="60"/>
      <c r="UDT226" s="60"/>
      <c r="UDU226" s="60"/>
      <c r="UDV226" s="60"/>
      <c r="UDW226" s="60"/>
      <c r="UDX226" s="60"/>
      <c r="UDY226" s="60"/>
      <c r="UDZ226" s="60"/>
      <c r="UEA226" s="60"/>
      <c r="UEB226" s="60"/>
      <c r="UEC226" s="60"/>
      <c r="UED226" s="60"/>
      <c r="UEE226" s="60"/>
      <c r="UEF226" s="60"/>
      <c r="UEG226" s="60"/>
      <c r="UEH226" s="60"/>
      <c r="UEI226" s="60"/>
      <c r="UEJ226" s="60"/>
      <c r="UEK226" s="60"/>
      <c r="UEL226" s="60"/>
      <c r="UEM226" s="60"/>
      <c r="UEN226" s="60"/>
      <c r="UEO226" s="60"/>
      <c r="UEP226" s="60"/>
      <c r="UEQ226" s="60"/>
      <c r="UER226" s="60"/>
      <c r="UES226" s="60"/>
      <c r="UET226" s="60"/>
      <c r="UEU226" s="60"/>
      <c r="UEV226" s="60"/>
      <c r="UEW226" s="60"/>
      <c r="UEX226" s="60"/>
      <c r="UEY226" s="60"/>
      <c r="UEZ226" s="60"/>
      <c r="UFA226" s="60"/>
      <c r="UFB226" s="60"/>
      <c r="UFC226" s="60"/>
      <c r="UFD226" s="60"/>
      <c r="UFE226" s="60"/>
      <c r="UFF226" s="60"/>
      <c r="UFG226" s="60"/>
      <c r="UFH226" s="60"/>
      <c r="UFI226" s="60"/>
      <c r="UFJ226" s="60"/>
      <c r="UFK226" s="60"/>
      <c r="UFL226" s="60"/>
      <c r="UFM226" s="60"/>
      <c r="UFN226" s="60"/>
      <c r="UFO226" s="60"/>
      <c r="UFP226" s="60"/>
      <c r="UFQ226" s="60"/>
      <c r="UFR226" s="60"/>
      <c r="UFS226" s="60"/>
      <c r="UFT226" s="60"/>
      <c r="UFU226" s="60"/>
      <c r="UFV226" s="60"/>
      <c r="UFW226" s="60"/>
      <c r="UFX226" s="60"/>
      <c r="UFY226" s="60"/>
      <c r="UFZ226" s="60"/>
      <c r="UGA226" s="60"/>
      <c r="UGB226" s="60"/>
      <c r="UGC226" s="60"/>
      <c r="UGD226" s="60"/>
      <c r="UGE226" s="60"/>
      <c r="UGF226" s="60"/>
      <c r="UGG226" s="60"/>
      <c r="UGH226" s="60"/>
      <c r="UGI226" s="60"/>
      <c r="UGJ226" s="60"/>
      <c r="UGK226" s="60"/>
      <c r="UGL226" s="60"/>
      <c r="UGM226" s="60"/>
      <c r="UGN226" s="60"/>
      <c r="UGO226" s="60"/>
      <c r="UGP226" s="60"/>
      <c r="UGQ226" s="60"/>
      <c r="UGR226" s="60"/>
      <c r="UGS226" s="60"/>
      <c r="UGT226" s="60"/>
      <c r="UGU226" s="60"/>
      <c r="UGV226" s="60"/>
      <c r="UGW226" s="60"/>
      <c r="UGX226" s="60"/>
      <c r="UGY226" s="60"/>
      <c r="UGZ226" s="60"/>
      <c r="UHA226" s="60"/>
      <c r="UHB226" s="60"/>
      <c r="UHC226" s="60"/>
      <c r="UHD226" s="60"/>
      <c r="UHE226" s="60"/>
      <c r="UHF226" s="60"/>
      <c r="UHG226" s="60"/>
      <c r="UHH226" s="60"/>
      <c r="UHI226" s="60"/>
      <c r="UHJ226" s="60"/>
      <c r="UHK226" s="60"/>
      <c r="UHL226" s="60"/>
      <c r="UHM226" s="60"/>
      <c r="UHN226" s="60"/>
      <c r="UHO226" s="60"/>
      <c r="UHP226" s="60"/>
      <c r="UHQ226" s="60"/>
      <c r="UHR226" s="60"/>
      <c r="UHS226" s="60"/>
      <c r="UHT226" s="60"/>
      <c r="UHU226" s="60"/>
      <c r="UHV226" s="60"/>
      <c r="UHW226" s="60"/>
      <c r="UHX226" s="60"/>
      <c r="UHY226" s="60"/>
      <c r="UHZ226" s="60"/>
      <c r="UIA226" s="60"/>
      <c r="UIB226" s="60"/>
      <c r="UIC226" s="60"/>
      <c r="UID226" s="60"/>
      <c r="UIE226" s="60"/>
      <c r="UIF226" s="60"/>
      <c r="UIG226" s="60"/>
      <c r="UIH226" s="60"/>
      <c r="UII226" s="60"/>
      <c r="UIJ226" s="60"/>
      <c r="UIK226" s="60"/>
      <c r="UIL226" s="60"/>
      <c r="UIM226" s="60"/>
      <c r="UIN226" s="60"/>
      <c r="UIO226" s="60"/>
      <c r="UIP226" s="60"/>
      <c r="UIQ226" s="60"/>
      <c r="UIR226" s="60"/>
      <c r="UIS226" s="60"/>
      <c r="UIT226" s="60"/>
      <c r="UIU226" s="60"/>
      <c r="UIV226" s="60"/>
      <c r="UIW226" s="60"/>
      <c r="UIX226" s="60"/>
      <c r="UIY226" s="60"/>
      <c r="UIZ226" s="60"/>
      <c r="UJA226" s="60"/>
      <c r="UJB226" s="60"/>
      <c r="UJC226" s="60"/>
      <c r="UJD226" s="60"/>
      <c r="UJE226" s="60"/>
      <c r="UJF226" s="60"/>
      <c r="UJG226" s="60"/>
      <c r="UJH226" s="60"/>
      <c r="UJI226" s="60"/>
      <c r="UJJ226" s="60"/>
      <c r="UJK226" s="60"/>
      <c r="UJL226" s="60"/>
      <c r="UJM226" s="60"/>
      <c r="UJN226" s="60"/>
      <c r="UJO226" s="60"/>
      <c r="UJP226" s="60"/>
      <c r="UJQ226" s="60"/>
      <c r="UJR226" s="60"/>
      <c r="UJS226" s="60"/>
      <c r="UJT226" s="60"/>
      <c r="UJU226" s="60"/>
      <c r="UJV226" s="60"/>
      <c r="UJW226" s="60"/>
      <c r="UJX226" s="60"/>
      <c r="UJY226" s="60"/>
      <c r="UJZ226" s="60"/>
      <c r="UKA226" s="60"/>
      <c r="UKB226" s="60"/>
      <c r="UKC226" s="60"/>
      <c r="UKD226" s="60"/>
      <c r="UKE226" s="60"/>
      <c r="UKF226" s="60"/>
      <c r="UKG226" s="60"/>
      <c r="UKH226" s="60"/>
      <c r="UKI226" s="60"/>
      <c r="UKJ226" s="60"/>
      <c r="UKK226" s="60"/>
      <c r="UKL226" s="60"/>
      <c r="UKM226" s="60"/>
      <c r="UKN226" s="60"/>
      <c r="UKO226" s="60"/>
      <c r="UKP226" s="60"/>
      <c r="UKQ226" s="60"/>
      <c r="UKR226" s="60"/>
      <c r="UKS226" s="60"/>
      <c r="UKT226" s="60"/>
      <c r="UKU226" s="60"/>
      <c r="UKV226" s="60"/>
      <c r="UKW226" s="60"/>
      <c r="UKX226" s="60"/>
      <c r="UKY226" s="60"/>
      <c r="UKZ226" s="60"/>
      <c r="ULA226" s="60"/>
      <c r="ULB226" s="60"/>
      <c r="ULC226" s="60"/>
      <c r="ULD226" s="60"/>
      <c r="ULE226" s="60"/>
      <c r="ULF226" s="60"/>
      <c r="ULG226" s="60"/>
      <c r="ULH226" s="60"/>
      <c r="ULI226" s="60"/>
      <c r="ULJ226" s="60"/>
      <c r="ULK226" s="60"/>
      <c r="ULL226" s="60"/>
      <c r="ULM226" s="60"/>
      <c r="ULN226" s="60"/>
      <c r="ULO226" s="60"/>
      <c r="ULP226" s="60"/>
      <c r="ULQ226" s="60"/>
      <c r="ULR226" s="60"/>
      <c r="ULS226" s="60"/>
      <c r="ULT226" s="60"/>
      <c r="ULU226" s="60"/>
      <c r="ULV226" s="60"/>
      <c r="ULW226" s="60"/>
      <c r="ULX226" s="60"/>
      <c r="ULY226" s="60"/>
      <c r="ULZ226" s="60"/>
      <c r="UMA226" s="60"/>
      <c r="UMB226" s="60"/>
      <c r="UMC226" s="60"/>
      <c r="UMD226" s="60"/>
      <c r="UME226" s="60"/>
      <c r="UMF226" s="60"/>
      <c r="UMG226" s="60"/>
      <c r="UMH226" s="60"/>
      <c r="UMI226" s="60"/>
      <c r="UMJ226" s="60"/>
      <c r="UMK226" s="60"/>
      <c r="UML226" s="60"/>
      <c r="UMM226" s="60"/>
      <c r="UMN226" s="60"/>
      <c r="UMO226" s="60"/>
      <c r="UMP226" s="60"/>
      <c r="UMQ226" s="60"/>
      <c r="UMR226" s="60"/>
      <c r="UMS226" s="60"/>
      <c r="UMT226" s="60"/>
      <c r="UMU226" s="60"/>
      <c r="UMV226" s="60"/>
      <c r="UMW226" s="60"/>
      <c r="UMX226" s="60"/>
      <c r="UMY226" s="60"/>
      <c r="UMZ226" s="60"/>
      <c r="UNA226" s="60"/>
      <c r="UNB226" s="60"/>
      <c r="UNC226" s="60"/>
      <c r="UND226" s="60"/>
      <c r="UNE226" s="60"/>
      <c r="UNF226" s="60"/>
      <c r="UNG226" s="60"/>
      <c r="UNH226" s="60"/>
      <c r="UNI226" s="60"/>
      <c r="UNJ226" s="60"/>
      <c r="UNK226" s="60"/>
      <c r="UNL226" s="60"/>
      <c r="UNM226" s="60"/>
      <c r="UNN226" s="60"/>
      <c r="UNO226" s="60"/>
      <c r="UNP226" s="60"/>
      <c r="UNQ226" s="60"/>
      <c r="UNR226" s="60"/>
      <c r="UNS226" s="60"/>
      <c r="UNT226" s="60"/>
      <c r="UNU226" s="60"/>
      <c r="UNV226" s="60"/>
      <c r="UNW226" s="60"/>
      <c r="UNX226" s="60"/>
      <c r="UNY226" s="60"/>
      <c r="UNZ226" s="60"/>
      <c r="UOA226" s="60"/>
      <c r="UOB226" s="60"/>
      <c r="UOC226" s="60"/>
      <c r="UOD226" s="60"/>
      <c r="UOE226" s="60"/>
      <c r="UOF226" s="60"/>
      <c r="UOG226" s="60"/>
      <c r="UOH226" s="60"/>
      <c r="UOI226" s="60"/>
      <c r="UOJ226" s="60"/>
      <c r="UOK226" s="60"/>
      <c r="UOL226" s="60"/>
      <c r="UOM226" s="60"/>
      <c r="UON226" s="60"/>
      <c r="UOO226" s="60"/>
      <c r="UOP226" s="60"/>
      <c r="UOQ226" s="60"/>
      <c r="UOR226" s="60"/>
      <c r="UOS226" s="60"/>
      <c r="UOT226" s="60"/>
      <c r="UOU226" s="60"/>
      <c r="UOV226" s="60"/>
      <c r="UOW226" s="60"/>
      <c r="UOX226" s="60"/>
      <c r="UOY226" s="60"/>
      <c r="UOZ226" s="60"/>
      <c r="UPA226" s="60"/>
      <c r="UPB226" s="60"/>
      <c r="UPC226" s="60"/>
      <c r="UPD226" s="60"/>
      <c r="UPE226" s="60"/>
      <c r="UPF226" s="60"/>
      <c r="UPG226" s="60"/>
      <c r="UPH226" s="60"/>
      <c r="UPI226" s="60"/>
      <c r="UPJ226" s="60"/>
      <c r="UPK226" s="60"/>
      <c r="UPL226" s="60"/>
      <c r="UPM226" s="60"/>
      <c r="UPN226" s="60"/>
      <c r="UPO226" s="60"/>
      <c r="UPP226" s="60"/>
      <c r="UPQ226" s="60"/>
      <c r="UPR226" s="60"/>
      <c r="UPS226" s="60"/>
      <c r="UPT226" s="60"/>
      <c r="UPU226" s="60"/>
      <c r="UPV226" s="60"/>
      <c r="UPW226" s="60"/>
      <c r="UPX226" s="60"/>
      <c r="UPY226" s="60"/>
      <c r="UPZ226" s="60"/>
      <c r="UQA226" s="60"/>
      <c r="UQB226" s="60"/>
      <c r="UQC226" s="60"/>
      <c r="UQD226" s="60"/>
      <c r="UQE226" s="60"/>
      <c r="UQF226" s="60"/>
      <c r="UQG226" s="60"/>
      <c r="UQH226" s="60"/>
      <c r="UQI226" s="60"/>
      <c r="UQJ226" s="60"/>
      <c r="UQK226" s="60"/>
      <c r="UQL226" s="60"/>
      <c r="UQM226" s="60"/>
      <c r="UQN226" s="60"/>
      <c r="UQO226" s="60"/>
      <c r="UQP226" s="60"/>
      <c r="UQQ226" s="60"/>
      <c r="UQR226" s="60"/>
      <c r="UQS226" s="60"/>
      <c r="UQT226" s="60"/>
      <c r="UQU226" s="60"/>
      <c r="UQV226" s="60"/>
      <c r="UQW226" s="60"/>
      <c r="UQX226" s="60"/>
      <c r="UQY226" s="60"/>
      <c r="UQZ226" s="60"/>
      <c r="URA226" s="60"/>
      <c r="URB226" s="60"/>
      <c r="URC226" s="60"/>
      <c r="URD226" s="60"/>
      <c r="URE226" s="60"/>
      <c r="URF226" s="60"/>
      <c r="URG226" s="60"/>
      <c r="URH226" s="60"/>
      <c r="URI226" s="60"/>
      <c r="URJ226" s="60"/>
      <c r="URK226" s="60"/>
      <c r="URL226" s="60"/>
      <c r="URM226" s="60"/>
      <c r="URN226" s="60"/>
      <c r="URO226" s="60"/>
      <c r="URP226" s="60"/>
      <c r="URQ226" s="60"/>
      <c r="URR226" s="60"/>
      <c r="URS226" s="60"/>
      <c r="URT226" s="60"/>
      <c r="URU226" s="60"/>
      <c r="URV226" s="60"/>
      <c r="URW226" s="60"/>
      <c r="URX226" s="60"/>
      <c r="URY226" s="60"/>
      <c r="URZ226" s="60"/>
      <c r="USA226" s="60"/>
      <c r="USB226" s="60"/>
      <c r="USC226" s="60"/>
      <c r="USD226" s="60"/>
      <c r="USE226" s="60"/>
      <c r="USF226" s="60"/>
      <c r="USG226" s="60"/>
      <c r="USH226" s="60"/>
      <c r="USI226" s="60"/>
      <c r="USJ226" s="60"/>
      <c r="USK226" s="60"/>
      <c r="USL226" s="60"/>
      <c r="USM226" s="60"/>
      <c r="USN226" s="60"/>
      <c r="USO226" s="60"/>
      <c r="USP226" s="60"/>
      <c r="USQ226" s="60"/>
      <c r="USR226" s="60"/>
      <c r="USS226" s="60"/>
      <c r="UST226" s="60"/>
      <c r="USU226" s="60"/>
      <c r="USV226" s="60"/>
      <c r="USW226" s="60"/>
      <c r="USX226" s="60"/>
      <c r="USY226" s="60"/>
      <c r="USZ226" s="60"/>
      <c r="UTA226" s="60"/>
      <c r="UTB226" s="60"/>
      <c r="UTC226" s="60"/>
      <c r="UTD226" s="60"/>
      <c r="UTE226" s="60"/>
      <c r="UTF226" s="60"/>
      <c r="UTG226" s="60"/>
      <c r="UTH226" s="60"/>
      <c r="UTI226" s="60"/>
      <c r="UTJ226" s="60"/>
      <c r="UTK226" s="60"/>
      <c r="UTL226" s="60"/>
      <c r="UTM226" s="60"/>
      <c r="UTN226" s="60"/>
      <c r="UTO226" s="60"/>
      <c r="UTP226" s="60"/>
      <c r="UTQ226" s="60"/>
      <c r="UTR226" s="60"/>
      <c r="UTS226" s="60"/>
      <c r="UTT226" s="60"/>
      <c r="UTU226" s="60"/>
      <c r="UTV226" s="60"/>
      <c r="UTW226" s="60"/>
      <c r="UTX226" s="60"/>
      <c r="UTY226" s="60"/>
      <c r="UTZ226" s="60"/>
      <c r="UUA226" s="60"/>
      <c r="UUB226" s="60"/>
      <c r="UUC226" s="60"/>
      <c r="UUD226" s="60"/>
      <c r="UUE226" s="60"/>
      <c r="UUF226" s="60"/>
      <c r="UUG226" s="60"/>
      <c r="UUH226" s="60"/>
      <c r="UUI226" s="60"/>
      <c r="UUJ226" s="60"/>
      <c r="UUK226" s="60"/>
      <c r="UUL226" s="60"/>
      <c r="UUM226" s="60"/>
      <c r="UUN226" s="60"/>
      <c r="UUO226" s="60"/>
      <c r="UUP226" s="60"/>
      <c r="UUQ226" s="60"/>
      <c r="UUR226" s="60"/>
      <c r="UUS226" s="60"/>
      <c r="UUT226" s="60"/>
      <c r="UUU226" s="60"/>
      <c r="UUV226" s="60"/>
      <c r="UUW226" s="60"/>
      <c r="UUX226" s="60"/>
      <c r="UUY226" s="60"/>
      <c r="UUZ226" s="60"/>
      <c r="UVA226" s="60"/>
      <c r="UVB226" s="60"/>
      <c r="UVC226" s="60"/>
      <c r="UVD226" s="60"/>
      <c r="UVE226" s="60"/>
      <c r="UVF226" s="60"/>
      <c r="UVG226" s="60"/>
      <c r="UVH226" s="60"/>
      <c r="UVI226" s="60"/>
      <c r="UVJ226" s="60"/>
      <c r="UVK226" s="60"/>
      <c r="UVL226" s="60"/>
      <c r="UVM226" s="60"/>
      <c r="UVN226" s="60"/>
      <c r="UVO226" s="60"/>
      <c r="UVP226" s="60"/>
      <c r="UVQ226" s="60"/>
      <c r="UVR226" s="60"/>
      <c r="UVS226" s="60"/>
      <c r="UVT226" s="60"/>
      <c r="UVU226" s="60"/>
      <c r="UVV226" s="60"/>
      <c r="UVW226" s="60"/>
      <c r="UVX226" s="60"/>
      <c r="UVY226" s="60"/>
      <c r="UVZ226" s="60"/>
      <c r="UWA226" s="60"/>
      <c r="UWB226" s="60"/>
      <c r="UWC226" s="60"/>
      <c r="UWD226" s="60"/>
      <c r="UWE226" s="60"/>
      <c r="UWF226" s="60"/>
      <c r="UWG226" s="60"/>
      <c r="UWH226" s="60"/>
      <c r="UWI226" s="60"/>
      <c r="UWJ226" s="60"/>
      <c r="UWK226" s="60"/>
      <c r="UWL226" s="60"/>
      <c r="UWM226" s="60"/>
      <c r="UWN226" s="60"/>
      <c r="UWO226" s="60"/>
      <c r="UWP226" s="60"/>
      <c r="UWQ226" s="60"/>
      <c r="UWR226" s="60"/>
      <c r="UWS226" s="60"/>
      <c r="UWT226" s="60"/>
      <c r="UWU226" s="60"/>
      <c r="UWV226" s="60"/>
      <c r="UWW226" s="60"/>
      <c r="UWX226" s="60"/>
      <c r="UWY226" s="60"/>
      <c r="UWZ226" s="60"/>
      <c r="UXA226" s="60"/>
      <c r="UXB226" s="60"/>
      <c r="UXC226" s="60"/>
      <c r="UXD226" s="60"/>
      <c r="UXE226" s="60"/>
      <c r="UXF226" s="60"/>
      <c r="UXG226" s="60"/>
      <c r="UXH226" s="60"/>
      <c r="UXI226" s="60"/>
      <c r="UXJ226" s="60"/>
      <c r="UXK226" s="60"/>
      <c r="UXL226" s="60"/>
      <c r="UXM226" s="60"/>
      <c r="UXN226" s="60"/>
      <c r="UXO226" s="60"/>
      <c r="UXP226" s="60"/>
      <c r="UXQ226" s="60"/>
      <c r="UXR226" s="60"/>
      <c r="UXS226" s="60"/>
      <c r="UXT226" s="60"/>
      <c r="UXU226" s="60"/>
      <c r="UXV226" s="60"/>
      <c r="UXW226" s="60"/>
      <c r="UXX226" s="60"/>
      <c r="UXY226" s="60"/>
      <c r="UXZ226" s="60"/>
      <c r="UYA226" s="60"/>
      <c r="UYB226" s="60"/>
      <c r="UYC226" s="60"/>
      <c r="UYD226" s="60"/>
      <c r="UYE226" s="60"/>
      <c r="UYF226" s="60"/>
      <c r="UYG226" s="60"/>
      <c r="UYH226" s="60"/>
      <c r="UYI226" s="60"/>
      <c r="UYJ226" s="60"/>
      <c r="UYK226" s="60"/>
      <c r="UYL226" s="60"/>
      <c r="UYM226" s="60"/>
      <c r="UYN226" s="60"/>
      <c r="UYO226" s="60"/>
      <c r="UYP226" s="60"/>
      <c r="UYQ226" s="60"/>
      <c r="UYR226" s="60"/>
      <c r="UYS226" s="60"/>
      <c r="UYT226" s="60"/>
      <c r="UYU226" s="60"/>
      <c r="UYV226" s="60"/>
      <c r="UYW226" s="60"/>
      <c r="UYX226" s="60"/>
      <c r="UYY226" s="60"/>
      <c r="UYZ226" s="60"/>
      <c r="UZA226" s="60"/>
      <c r="UZB226" s="60"/>
      <c r="UZC226" s="60"/>
      <c r="UZD226" s="60"/>
      <c r="UZE226" s="60"/>
      <c r="UZF226" s="60"/>
      <c r="UZG226" s="60"/>
      <c r="UZH226" s="60"/>
      <c r="UZI226" s="60"/>
      <c r="UZJ226" s="60"/>
      <c r="UZK226" s="60"/>
      <c r="UZL226" s="60"/>
      <c r="UZM226" s="60"/>
      <c r="UZN226" s="60"/>
      <c r="UZO226" s="60"/>
      <c r="UZP226" s="60"/>
      <c r="UZQ226" s="60"/>
      <c r="UZR226" s="60"/>
      <c r="UZS226" s="60"/>
      <c r="UZT226" s="60"/>
      <c r="UZU226" s="60"/>
      <c r="UZV226" s="60"/>
      <c r="UZW226" s="60"/>
      <c r="UZX226" s="60"/>
      <c r="UZY226" s="60"/>
      <c r="UZZ226" s="60"/>
      <c r="VAA226" s="60"/>
      <c r="VAB226" s="60"/>
      <c r="VAC226" s="60"/>
      <c r="VAD226" s="60"/>
      <c r="VAE226" s="60"/>
      <c r="VAF226" s="60"/>
      <c r="VAG226" s="60"/>
      <c r="VAH226" s="60"/>
      <c r="VAI226" s="60"/>
      <c r="VAJ226" s="60"/>
      <c r="VAK226" s="60"/>
      <c r="VAL226" s="60"/>
      <c r="VAM226" s="60"/>
      <c r="VAN226" s="60"/>
      <c r="VAO226" s="60"/>
      <c r="VAP226" s="60"/>
      <c r="VAQ226" s="60"/>
      <c r="VAR226" s="60"/>
      <c r="VAS226" s="60"/>
      <c r="VAT226" s="60"/>
      <c r="VAU226" s="60"/>
      <c r="VAV226" s="60"/>
      <c r="VAW226" s="60"/>
      <c r="VAX226" s="60"/>
      <c r="VAY226" s="60"/>
      <c r="VAZ226" s="60"/>
      <c r="VBA226" s="60"/>
      <c r="VBB226" s="60"/>
      <c r="VBC226" s="60"/>
      <c r="VBD226" s="60"/>
      <c r="VBE226" s="60"/>
      <c r="VBF226" s="60"/>
      <c r="VBG226" s="60"/>
      <c r="VBH226" s="60"/>
      <c r="VBI226" s="60"/>
      <c r="VBJ226" s="60"/>
      <c r="VBK226" s="60"/>
      <c r="VBL226" s="60"/>
      <c r="VBM226" s="60"/>
      <c r="VBN226" s="60"/>
      <c r="VBO226" s="60"/>
      <c r="VBP226" s="60"/>
      <c r="VBQ226" s="60"/>
      <c r="VBR226" s="60"/>
      <c r="VBS226" s="60"/>
      <c r="VBT226" s="60"/>
      <c r="VBU226" s="60"/>
      <c r="VBV226" s="60"/>
      <c r="VBW226" s="60"/>
      <c r="VBX226" s="60"/>
      <c r="VBY226" s="60"/>
      <c r="VBZ226" s="60"/>
      <c r="VCA226" s="60"/>
      <c r="VCB226" s="60"/>
      <c r="VCC226" s="60"/>
      <c r="VCD226" s="60"/>
      <c r="VCE226" s="60"/>
      <c r="VCF226" s="60"/>
      <c r="VCG226" s="60"/>
      <c r="VCH226" s="60"/>
      <c r="VCI226" s="60"/>
      <c r="VCJ226" s="60"/>
      <c r="VCK226" s="60"/>
      <c r="VCL226" s="60"/>
      <c r="VCM226" s="60"/>
      <c r="VCN226" s="60"/>
      <c r="VCO226" s="60"/>
      <c r="VCP226" s="60"/>
      <c r="VCQ226" s="60"/>
      <c r="VCR226" s="60"/>
      <c r="VCS226" s="60"/>
      <c r="VCT226" s="60"/>
      <c r="VCU226" s="60"/>
      <c r="VCV226" s="60"/>
      <c r="VCW226" s="60"/>
      <c r="VCX226" s="60"/>
      <c r="VCY226" s="60"/>
      <c r="VCZ226" s="60"/>
      <c r="VDA226" s="60"/>
      <c r="VDB226" s="60"/>
      <c r="VDC226" s="60"/>
      <c r="VDD226" s="60"/>
      <c r="VDE226" s="60"/>
      <c r="VDF226" s="60"/>
      <c r="VDG226" s="60"/>
      <c r="VDH226" s="60"/>
      <c r="VDI226" s="60"/>
      <c r="VDJ226" s="60"/>
      <c r="VDK226" s="60"/>
      <c r="VDL226" s="60"/>
      <c r="VDM226" s="60"/>
      <c r="VDN226" s="60"/>
      <c r="VDO226" s="60"/>
      <c r="VDP226" s="60"/>
      <c r="VDQ226" s="60"/>
      <c r="VDR226" s="60"/>
      <c r="VDS226" s="60"/>
      <c r="VDT226" s="60"/>
      <c r="VDU226" s="60"/>
      <c r="VDV226" s="60"/>
      <c r="VDW226" s="60"/>
      <c r="VDX226" s="60"/>
      <c r="VDY226" s="60"/>
      <c r="VDZ226" s="60"/>
      <c r="VEA226" s="60"/>
      <c r="VEB226" s="60"/>
      <c r="VEC226" s="60"/>
      <c r="VED226" s="60"/>
      <c r="VEE226" s="60"/>
      <c r="VEF226" s="60"/>
      <c r="VEG226" s="60"/>
      <c r="VEH226" s="60"/>
      <c r="VEI226" s="60"/>
      <c r="VEJ226" s="60"/>
      <c r="VEK226" s="60"/>
      <c r="VEL226" s="60"/>
      <c r="VEM226" s="60"/>
      <c r="VEN226" s="60"/>
      <c r="VEO226" s="60"/>
      <c r="VEP226" s="60"/>
      <c r="VEQ226" s="60"/>
      <c r="VER226" s="60"/>
      <c r="VES226" s="60"/>
      <c r="VET226" s="60"/>
      <c r="VEU226" s="60"/>
      <c r="VEV226" s="60"/>
      <c r="VEW226" s="60"/>
      <c r="VEX226" s="60"/>
      <c r="VEY226" s="60"/>
      <c r="VEZ226" s="60"/>
      <c r="VFA226" s="60"/>
      <c r="VFB226" s="60"/>
      <c r="VFC226" s="60"/>
      <c r="VFD226" s="60"/>
      <c r="VFE226" s="60"/>
      <c r="VFF226" s="60"/>
      <c r="VFG226" s="60"/>
      <c r="VFH226" s="60"/>
      <c r="VFI226" s="60"/>
      <c r="VFJ226" s="60"/>
      <c r="VFK226" s="60"/>
      <c r="VFL226" s="60"/>
      <c r="VFM226" s="60"/>
      <c r="VFN226" s="60"/>
      <c r="VFO226" s="60"/>
      <c r="VFP226" s="60"/>
      <c r="VFQ226" s="60"/>
      <c r="VFR226" s="60"/>
      <c r="VFS226" s="60"/>
      <c r="VFT226" s="60"/>
      <c r="VFU226" s="60"/>
      <c r="VFV226" s="60"/>
      <c r="VFW226" s="60"/>
      <c r="VFX226" s="60"/>
      <c r="VFY226" s="60"/>
      <c r="VFZ226" s="60"/>
      <c r="VGA226" s="60"/>
      <c r="VGB226" s="60"/>
      <c r="VGC226" s="60"/>
      <c r="VGD226" s="60"/>
      <c r="VGE226" s="60"/>
      <c r="VGF226" s="60"/>
      <c r="VGG226" s="60"/>
      <c r="VGH226" s="60"/>
      <c r="VGI226" s="60"/>
      <c r="VGJ226" s="60"/>
      <c r="VGK226" s="60"/>
      <c r="VGL226" s="60"/>
      <c r="VGM226" s="60"/>
      <c r="VGN226" s="60"/>
      <c r="VGO226" s="60"/>
      <c r="VGP226" s="60"/>
      <c r="VGQ226" s="60"/>
      <c r="VGR226" s="60"/>
      <c r="VGS226" s="60"/>
      <c r="VGT226" s="60"/>
      <c r="VGU226" s="60"/>
      <c r="VGV226" s="60"/>
      <c r="VGW226" s="60"/>
      <c r="VGX226" s="60"/>
      <c r="VGY226" s="60"/>
      <c r="VGZ226" s="60"/>
      <c r="VHA226" s="60"/>
      <c r="VHB226" s="60"/>
      <c r="VHC226" s="60"/>
      <c r="VHD226" s="60"/>
      <c r="VHE226" s="60"/>
      <c r="VHF226" s="60"/>
      <c r="VHG226" s="60"/>
      <c r="VHH226" s="60"/>
      <c r="VHI226" s="60"/>
      <c r="VHJ226" s="60"/>
      <c r="VHK226" s="60"/>
      <c r="VHL226" s="60"/>
      <c r="VHM226" s="60"/>
      <c r="VHN226" s="60"/>
      <c r="VHO226" s="60"/>
      <c r="VHP226" s="60"/>
      <c r="VHQ226" s="60"/>
      <c r="VHR226" s="60"/>
      <c r="VHS226" s="60"/>
      <c r="VHT226" s="60"/>
      <c r="VHU226" s="60"/>
      <c r="VHV226" s="60"/>
      <c r="VHW226" s="60"/>
      <c r="VHX226" s="60"/>
      <c r="VHY226" s="60"/>
      <c r="VHZ226" s="60"/>
      <c r="VIA226" s="60"/>
      <c r="VIB226" s="60"/>
      <c r="VIC226" s="60"/>
      <c r="VID226" s="60"/>
      <c r="VIE226" s="60"/>
      <c r="VIF226" s="60"/>
      <c r="VIG226" s="60"/>
      <c r="VIH226" s="60"/>
      <c r="VII226" s="60"/>
      <c r="VIJ226" s="60"/>
      <c r="VIK226" s="60"/>
      <c r="VIL226" s="60"/>
      <c r="VIM226" s="60"/>
      <c r="VIN226" s="60"/>
      <c r="VIO226" s="60"/>
      <c r="VIP226" s="60"/>
      <c r="VIQ226" s="60"/>
      <c r="VIR226" s="60"/>
      <c r="VIS226" s="60"/>
      <c r="VIT226" s="60"/>
      <c r="VIU226" s="60"/>
      <c r="VIV226" s="60"/>
      <c r="VIW226" s="60"/>
      <c r="VIX226" s="60"/>
      <c r="VIY226" s="60"/>
      <c r="VIZ226" s="60"/>
      <c r="VJA226" s="60"/>
      <c r="VJB226" s="60"/>
      <c r="VJC226" s="60"/>
      <c r="VJD226" s="60"/>
      <c r="VJE226" s="60"/>
      <c r="VJF226" s="60"/>
      <c r="VJG226" s="60"/>
      <c r="VJH226" s="60"/>
      <c r="VJI226" s="60"/>
      <c r="VJJ226" s="60"/>
      <c r="VJK226" s="60"/>
      <c r="VJL226" s="60"/>
      <c r="VJM226" s="60"/>
      <c r="VJN226" s="60"/>
      <c r="VJO226" s="60"/>
      <c r="VJP226" s="60"/>
      <c r="VJQ226" s="60"/>
      <c r="VJR226" s="60"/>
      <c r="VJS226" s="60"/>
      <c r="VJT226" s="60"/>
      <c r="VJU226" s="60"/>
      <c r="VJV226" s="60"/>
      <c r="VJW226" s="60"/>
      <c r="VJX226" s="60"/>
      <c r="VJY226" s="60"/>
      <c r="VJZ226" s="60"/>
      <c r="VKA226" s="60"/>
      <c r="VKB226" s="60"/>
      <c r="VKC226" s="60"/>
      <c r="VKD226" s="60"/>
      <c r="VKE226" s="60"/>
      <c r="VKF226" s="60"/>
      <c r="VKG226" s="60"/>
      <c r="VKH226" s="60"/>
      <c r="VKI226" s="60"/>
      <c r="VKJ226" s="60"/>
      <c r="VKK226" s="60"/>
      <c r="VKL226" s="60"/>
      <c r="VKM226" s="60"/>
      <c r="VKN226" s="60"/>
      <c r="VKO226" s="60"/>
      <c r="VKP226" s="60"/>
      <c r="VKQ226" s="60"/>
      <c r="VKR226" s="60"/>
      <c r="VKS226" s="60"/>
      <c r="VKT226" s="60"/>
      <c r="VKU226" s="60"/>
      <c r="VKV226" s="60"/>
      <c r="VKW226" s="60"/>
      <c r="VKX226" s="60"/>
      <c r="VKY226" s="60"/>
      <c r="VKZ226" s="60"/>
      <c r="VLA226" s="60"/>
      <c r="VLB226" s="60"/>
      <c r="VLC226" s="60"/>
      <c r="VLD226" s="60"/>
      <c r="VLE226" s="60"/>
      <c r="VLF226" s="60"/>
      <c r="VLG226" s="60"/>
      <c r="VLH226" s="60"/>
      <c r="VLI226" s="60"/>
      <c r="VLJ226" s="60"/>
      <c r="VLK226" s="60"/>
      <c r="VLL226" s="60"/>
      <c r="VLM226" s="60"/>
      <c r="VLN226" s="60"/>
      <c r="VLO226" s="60"/>
      <c r="VLP226" s="60"/>
      <c r="VLQ226" s="60"/>
      <c r="VLR226" s="60"/>
      <c r="VLS226" s="60"/>
      <c r="VLT226" s="60"/>
      <c r="VLU226" s="60"/>
      <c r="VLV226" s="60"/>
      <c r="VLW226" s="60"/>
      <c r="VLX226" s="60"/>
      <c r="VLY226" s="60"/>
      <c r="VLZ226" s="60"/>
      <c r="VMA226" s="60"/>
      <c r="VMB226" s="60"/>
      <c r="VMC226" s="60"/>
      <c r="VMD226" s="60"/>
      <c r="VME226" s="60"/>
      <c r="VMF226" s="60"/>
      <c r="VMG226" s="60"/>
      <c r="VMH226" s="60"/>
      <c r="VMI226" s="60"/>
      <c r="VMJ226" s="60"/>
      <c r="VMK226" s="60"/>
      <c r="VML226" s="60"/>
      <c r="VMM226" s="60"/>
      <c r="VMN226" s="60"/>
      <c r="VMO226" s="60"/>
      <c r="VMP226" s="60"/>
      <c r="VMQ226" s="60"/>
      <c r="VMR226" s="60"/>
      <c r="VMS226" s="60"/>
      <c r="VMT226" s="60"/>
      <c r="VMU226" s="60"/>
      <c r="VMV226" s="60"/>
      <c r="VMW226" s="60"/>
      <c r="VMX226" s="60"/>
      <c r="VMY226" s="60"/>
      <c r="VMZ226" s="60"/>
      <c r="VNA226" s="60"/>
      <c r="VNB226" s="60"/>
      <c r="VNC226" s="60"/>
      <c r="VND226" s="60"/>
      <c r="VNE226" s="60"/>
      <c r="VNF226" s="60"/>
      <c r="VNG226" s="60"/>
      <c r="VNH226" s="60"/>
      <c r="VNI226" s="60"/>
      <c r="VNJ226" s="60"/>
      <c r="VNK226" s="60"/>
      <c r="VNL226" s="60"/>
      <c r="VNM226" s="60"/>
      <c r="VNN226" s="60"/>
      <c r="VNO226" s="60"/>
      <c r="VNP226" s="60"/>
      <c r="VNQ226" s="60"/>
      <c r="VNR226" s="60"/>
      <c r="VNS226" s="60"/>
      <c r="VNT226" s="60"/>
      <c r="VNU226" s="60"/>
      <c r="VNV226" s="60"/>
      <c r="VNW226" s="60"/>
      <c r="VNX226" s="60"/>
      <c r="VNY226" s="60"/>
      <c r="VNZ226" s="60"/>
      <c r="VOA226" s="60"/>
      <c r="VOB226" s="60"/>
      <c r="VOC226" s="60"/>
      <c r="VOD226" s="60"/>
      <c r="VOE226" s="60"/>
      <c r="VOF226" s="60"/>
      <c r="VOG226" s="60"/>
      <c r="VOH226" s="60"/>
      <c r="VOI226" s="60"/>
      <c r="VOJ226" s="60"/>
      <c r="VOK226" s="60"/>
      <c r="VOL226" s="60"/>
      <c r="VOM226" s="60"/>
      <c r="VON226" s="60"/>
      <c r="VOO226" s="60"/>
      <c r="VOP226" s="60"/>
      <c r="VOQ226" s="60"/>
      <c r="VOR226" s="60"/>
      <c r="VOS226" s="60"/>
      <c r="VOT226" s="60"/>
      <c r="VOU226" s="60"/>
      <c r="VOV226" s="60"/>
      <c r="VOW226" s="60"/>
      <c r="VOX226" s="60"/>
      <c r="VOY226" s="60"/>
      <c r="VOZ226" s="60"/>
      <c r="VPA226" s="60"/>
      <c r="VPB226" s="60"/>
      <c r="VPC226" s="60"/>
      <c r="VPD226" s="60"/>
      <c r="VPE226" s="60"/>
      <c r="VPF226" s="60"/>
      <c r="VPG226" s="60"/>
      <c r="VPH226" s="60"/>
      <c r="VPI226" s="60"/>
      <c r="VPJ226" s="60"/>
      <c r="VPK226" s="60"/>
      <c r="VPL226" s="60"/>
      <c r="VPM226" s="60"/>
      <c r="VPN226" s="60"/>
      <c r="VPO226" s="60"/>
      <c r="VPP226" s="60"/>
      <c r="VPQ226" s="60"/>
      <c r="VPR226" s="60"/>
      <c r="VPS226" s="60"/>
      <c r="VPT226" s="60"/>
      <c r="VPU226" s="60"/>
      <c r="VPV226" s="60"/>
      <c r="VPW226" s="60"/>
      <c r="VPX226" s="60"/>
      <c r="VPY226" s="60"/>
      <c r="VPZ226" s="60"/>
      <c r="VQA226" s="60"/>
      <c r="VQB226" s="60"/>
      <c r="VQC226" s="60"/>
      <c r="VQD226" s="60"/>
      <c r="VQE226" s="60"/>
      <c r="VQF226" s="60"/>
      <c r="VQG226" s="60"/>
      <c r="VQH226" s="60"/>
      <c r="VQI226" s="60"/>
      <c r="VQJ226" s="60"/>
      <c r="VQK226" s="60"/>
      <c r="VQL226" s="60"/>
      <c r="VQM226" s="60"/>
      <c r="VQN226" s="60"/>
      <c r="VQO226" s="60"/>
      <c r="VQP226" s="60"/>
      <c r="VQQ226" s="60"/>
      <c r="VQR226" s="60"/>
      <c r="VQS226" s="60"/>
      <c r="VQT226" s="60"/>
      <c r="VQU226" s="60"/>
      <c r="VQV226" s="60"/>
      <c r="VQW226" s="60"/>
      <c r="VQX226" s="60"/>
      <c r="VQY226" s="60"/>
      <c r="VQZ226" s="60"/>
      <c r="VRA226" s="60"/>
      <c r="VRB226" s="60"/>
      <c r="VRC226" s="60"/>
      <c r="VRD226" s="60"/>
      <c r="VRE226" s="60"/>
      <c r="VRF226" s="60"/>
      <c r="VRG226" s="60"/>
      <c r="VRH226" s="60"/>
      <c r="VRI226" s="60"/>
      <c r="VRJ226" s="60"/>
      <c r="VRK226" s="60"/>
      <c r="VRL226" s="60"/>
      <c r="VRM226" s="60"/>
      <c r="VRN226" s="60"/>
      <c r="VRO226" s="60"/>
      <c r="VRP226" s="60"/>
      <c r="VRQ226" s="60"/>
      <c r="VRR226" s="60"/>
      <c r="VRS226" s="60"/>
      <c r="VRT226" s="60"/>
      <c r="VRU226" s="60"/>
      <c r="VRV226" s="60"/>
      <c r="VRW226" s="60"/>
      <c r="VRX226" s="60"/>
      <c r="VRY226" s="60"/>
      <c r="VRZ226" s="60"/>
      <c r="VSA226" s="60"/>
      <c r="VSB226" s="60"/>
      <c r="VSC226" s="60"/>
      <c r="VSD226" s="60"/>
      <c r="VSE226" s="60"/>
      <c r="VSF226" s="60"/>
      <c r="VSG226" s="60"/>
      <c r="VSH226" s="60"/>
      <c r="VSI226" s="60"/>
      <c r="VSJ226" s="60"/>
      <c r="VSK226" s="60"/>
      <c r="VSL226" s="60"/>
      <c r="VSM226" s="60"/>
      <c r="VSN226" s="60"/>
      <c r="VSO226" s="60"/>
      <c r="VSP226" s="60"/>
      <c r="VSQ226" s="60"/>
      <c r="VSR226" s="60"/>
      <c r="VSS226" s="60"/>
      <c r="VST226" s="60"/>
      <c r="VSU226" s="60"/>
      <c r="VSV226" s="60"/>
      <c r="VSW226" s="60"/>
      <c r="VSX226" s="60"/>
      <c r="VSY226" s="60"/>
      <c r="VSZ226" s="60"/>
      <c r="VTA226" s="60"/>
      <c r="VTB226" s="60"/>
      <c r="VTC226" s="60"/>
      <c r="VTD226" s="60"/>
      <c r="VTE226" s="60"/>
      <c r="VTF226" s="60"/>
      <c r="VTG226" s="60"/>
      <c r="VTH226" s="60"/>
      <c r="VTI226" s="60"/>
      <c r="VTJ226" s="60"/>
      <c r="VTK226" s="60"/>
      <c r="VTL226" s="60"/>
      <c r="VTM226" s="60"/>
      <c r="VTN226" s="60"/>
      <c r="VTO226" s="60"/>
      <c r="VTP226" s="60"/>
      <c r="VTQ226" s="60"/>
      <c r="VTR226" s="60"/>
      <c r="VTS226" s="60"/>
      <c r="VTT226" s="60"/>
      <c r="VTU226" s="60"/>
      <c r="VTV226" s="60"/>
      <c r="VTW226" s="60"/>
      <c r="VTX226" s="60"/>
      <c r="VTY226" s="60"/>
      <c r="VTZ226" s="60"/>
      <c r="VUA226" s="60"/>
      <c r="VUB226" s="60"/>
      <c r="VUC226" s="60"/>
      <c r="VUD226" s="60"/>
      <c r="VUE226" s="60"/>
      <c r="VUF226" s="60"/>
      <c r="VUG226" s="60"/>
      <c r="VUH226" s="60"/>
      <c r="VUI226" s="60"/>
      <c r="VUJ226" s="60"/>
      <c r="VUK226" s="60"/>
      <c r="VUL226" s="60"/>
      <c r="VUM226" s="60"/>
      <c r="VUN226" s="60"/>
      <c r="VUO226" s="60"/>
      <c r="VUP226" s="60"/>
      <c r="VUQ226" s="60"/>
      <c r="VUR226" s="60"/>
      <c r="VUS226" s="60"/>
      <c r="VUT226" s="60"/>
      <c r="VUU226" s="60"/>
      <c r="VUV226" s="60"/>
      <c r="VUW226" s="60"/>
      <c r="VUX226" s="60"/>
      <c r="VUY226" s="60"/>
      <c r="VUZ226" s="60"/>
      <c r="VVA226" s="60"/>
      <c r="VVB226" s="60"/>
      <c r="VVC226" s="60"/>
      <c r="VVD226" s="60"/>
      <c r="VVE226" s="60"/>
      <c r="VVF226" s="60"/>
      <c r="VVG226" s="60"/>
      <c r="VVH226" s="60"/>
      <c r="VVI226" s="60"/>
      <c r="VVJ226" s="60"/>
      <c r="VVK226" s="60"/>
      <c r="VVL226" s="60"/>
      <c r="VVM226" s="60"/>
      <c r="VVN226" s="60"/>
      <c r="VVO226" s="60"/>
      <c r="VVP226" s="60"/>
      <c r="VVQ226" s="60"/>
      <c r="VVR226" s="60"/>
      <c r="VVS226" s="60"/>
      <c r="VVT226" s="60"/>
      <c r="VVU226" s="60"/>
      <c r="VVV226" s="60"/>
      <c r="VVW226" s="60"/>
      <c r="VVX226" s="60"/>
      <c r="VVY226" s="60"/>
      <c r="VVZ226" s="60"/>
      <c r="VWA226" s="60"/>
      <c r="VWB226" s="60"/>
      <c r="VWC226" s="60"/>
      <c r="VWD226" s="60"/>
      <c r="VWE226" s="60"/>
      <c r="VWF226" s="60"/>
      <c r="VWG226" s="60"/>
      <c r="VWH226" s="60"/>
      <c r="VWI226" s="60"/>
      <c r="VWJ226" s="60"/>
      <c r="VWK226" s="60"/>
      <c r="VWL226" s="60"/>
      <c r="VWM226" s="60"/>
      <c r="VWN226" s="60"/>
      <c r="VWO226" s="60"/>
      <c r="VWP226" s="60"/>
      <c r="VWQ226" s="60"/>
      <c r="VWR226" s="60"/>
      <c r="VWS226" s="60"/>
      <c r="VWT226" s="60"/>
      <c r="VWU226" s="60"/>
      <c r="VWV226" s="60"/>
      <c r="VWW226" s="60"/>
      <c r="VWX226" s="60"/>
      <c r="VWY226" s="60"/>
      <c r="VWZ226" s="60"/>
      <c r="VXA226" s="60"/>
      <c r="VXB226" s="60"/>
      <c r="VXC226" s="60"/>
      <c r="VXD226" s="60"/>
      <c r="VXE226" s="60"/>
      <c r="VXF226" s="60"/>
      <c r="VXG226" s="60"/>
      <c r="VXH226" s="60"/>
      <c r="VXI226" s="60"/>
      <c r="VXJ226" s="60"/>
      <c r="VXK226" s="60"/>
      <c r="VXL226" s="60"/>
      <c r="VXM226" s="60"/>
      <c r="VXN226" s="60"/>
      <c r="VXO226" s="60"/>
      <c r="VXP226" s="60"/>
      <c r="VXQ226" s="60"/>
      <c r="VXR226" s="60"/>
      <c r="VXS226" s="60"/>
      <c r="VXT226" s="60"/>
      <c r="VXU226" s="60"/>
      <c r="VXV226" s="60"/>
      <c r="VXW226" s="60"/>
      <c r="VXX226" s="60"/>
      <c r="VXY226" s="60"/>
      <c r="VXZ226" s="60"/>
      <c r="VYA226" s="60"/>
      <c r="VYB226" s="60"/>
      <c r="VYC226" s="60"/>
      <c r="VYD226" s="60"/>
      <c r="VYE226" s="60"/>
      <c r="VYF226" s="60"/>
      <c r="VYG226" s="60"/>
      <c r="VYH226" s="60"/>
      <c r="VYI226" s="60"/>
      <c r="VYJ226" s="60"/>
      <c r="VYK226" s="60"/>
      <c r="VYL226" s="60"/>
      <c r="VYM226" s="60"/>
      <c r="VYN226" s="60"/>
      <c r="VYO226" s="60"/>
      <c r="VYP226" s="60"/>
      <c r="VYQ226" s="60"/>
      <c r="VYR226" s="60"/>
      <c r="VYS226" s="60"/>
      <c r="VYT226" s="60"/>
      <c r="VYU226" s="60"/>
      <c r="VYV226" s="60"/>
      <c r="VYW226" s="60"/>
      <c r="VYX226" s="60"/>
      <c r="VYY226" s="60"/>
      <c r="VYZ226" s="60"/>
      <c r="VZA226" s="60"/>
      <c r="VZB226" s="60"/>
      <c r="VZC226" s="60"/>
      <c r="VZD226" s="60"/>
      <c r="VZE226" s="60"/>
      <c r="VZF226" s="60"/>
      <c r="VZG226" s="60"/>
      <c r="VZH226" s="60"/>
      <c r="VZI226" s="60"/>
      <c r="VZJ226" s="60"/>
      <c r="VZK226" s="60"/>
      <c r="VZL226" s="60"/>
      <c r="VZM226" s="60"/>
      <c r="VZN226" s="60"/>
      <c r="VZO226" s="60"/>
      <c r="VZP226" s="60"/>
      <c r="VZQ226" s="60"/>
      <c r="VZR226" s="60"/>
      <c r="VZS226" s="60"/>
      <c r="VZT226" s="60"/>
      <c r="VZU226" s="60"/>
      <c r="VZV226" s="60"/>
      <c r="VZW226" s="60"/>
      <c r="VZX226" s="60"/>
      <c r="VZY226" s="60"/>
      <c r="VZZ226" s="60"/>
      <c r="WAA226" s="60"/>
      <c r="WAB226" s="60"/>
      <c r="WAC226" s="60"/>
      <c r="WAD226" s="60"/>
      <c r="WAE226" s="60"/>
      <c r="WAF226" s="60"/>
      <c r="WAG226" s="60"/>
      <c r="WAH226" s="60"/>
      <c r="WAI226" s="60"/>
      <c r="WAJ226" s="60"/>
      <c r="WAK226" s="60"/>
      <c r="WAL226" s="60"/>
      <c r="WAM226" s="60"/>
      <c r="WAN226" s="60"/>
      <c r="WAO226" s="60"/>
      <c r="WAP226" s="60"/>
      <c r="WAQ226" s="60"/>
      <c r="WAR226" s="60"/>
      <c r="WAS226" s="60"/>
      <c r="WAT226" s="60"/>
      <c r="WAU226" s="60"/>
      <c r="WAV226" s="60"/>
      <c r="WAW226" s="60"/>
      <c r="WAX226" s="60"/>
      <c r="WAY226" s="60"/>
      <c r="WAZ226" s="60"/>
      <c r="WBA226" s="60"/>
      <c r="WBB226" s="60"/>
      <c r="WBC226" s="60"/>
      <c r="WBD226" s="60"/>
      <c r="WBE226" s="60"/>
      <c r="WBF226" s="60"/>
      <c r="WBG226" s="60"/>
      <c r="WBH226" s="60"/>
      <c r="WBI226" s="60"/>
      <c r="WBJ226" s="60"/>
      <c r="WBK226" s="60"/>
      <c r="WBL226" s="60"/>
      <c r="WBM226" s="60"/>
      <c r="WBN226" s="60"/>
      <c r="WBO226" s="60"/>
      <c r="WBP226" s="60"/>
      <c r="WBQ226" s="60"/>
      <c r="WBR226" s="60"/>
      <c r="WBS226" s="60"/>
      <c r="WBT226" s="60"/>
      <c r="WBU226" s="60"/>
      <c r="WBV226" s="60"/>
      <c r="WBW226" s="60"/>
      <c r="WBX226" s="60"/>
      <c r="WBY226" s="60"/>
      <c r="WBZ226" s="60"/>
      <c r="WCA226" s="60"/>
      <c r="WCB226" s="60"/>
      <c r="WCC226" s="60"/>
      <c r="WCD226" s="60"/>
      <c r="WCE226" s="60"/>
      <c r="WCF226" s="60"/>
      <c r="WCG226" s="60"/>
      <c r="WCH226" s="60"/>
      <c r="WCI226" s="60"/>
      <c r="WCJ226" s="60"/>
      <c r="WCK226" s="60"/>
      <c r="WCL226" s="60"/>
      <c r="WCM226" s="60"/>
      <c r="WCN226" s="60"/>
      <c r="WCO226" s="60"/>
      <c r="WCP226" s="60"/>
      <c r="WCQ226" s="60"/>
      <c r="WCR226" s="60"/>
      <c r="WCS226" s="60"/>
      <c r="WCT226" s="60"/>
      <c r="WCU226" s="60"/>
      <c r="WCV226" s="60"/>
      <c r="WCW226" s="60"/>
      <c r="WCX226" s="60"/>
      <c r="WCY226" s="60"/>
      <c r="WCZ226" s="60"/>
      <c r="WDA226" s="60"/>
      <c r="WDB226" s="60"/>
      <c r="WDC226" s="60"/>
      <c r="WDD226" s="60"/>
      <c r="WDE226" s="60"/>
      <c r="WDF226" s="60"/>
      <c r="WDG226" s="60"/>
      <c r="WDH226" s="60"/>
      <c r="WDI226" s="60"/>
      <c r="WDJ226" s="60"/>
      <c r="WDK226" s="60"/>
      <c r="WDL226" s="60"/>
      <c r="WDM226" s="60"/>
      <c r="WDN226" s="60"/>
      <c r="WDO226" s="60"/>
      <c r="WDP226" s="60"/>
      <c r="WDQ226" s="60"/>
      <c r="WDR226" s="60"/>
      <c r="WDS226" s="60"/>
      <c r="WDT226" s="60"/>
      <c r="WDU226" s="60"/>
      <c r="WDV226" s="60"/>
      <c r="WDW226" s="60"/>
      <c r="WDX226" s="60"/>
      <c r="WDY226" s="60"/>
      <c r="WDZ226" s="60"/>
      <c r="WEA226" s="60"/>
      <c r="WEB226" s="60"/>
      <c r="WEC226" s="60"/>
      <c r="WED226" s="60"/>
      <c r="WEE226" s="60"/>
      <c r="WEF226" s="60"/>
      <c r="WEG226" s="60"/>
      <c r="WEH226" s="60"/>
      <c r="WEI226" s="60"/>
      <c r="WEJ226" s="60"/>
      <c r="WEK226" s="60"/>
      <c r="WEL226" s="60"/>
      <c r="WEM226" s="60"/>
      <c r="WEN226" s="60"/>
      <c r="WEO226" s="60"/>
      <c r="WEP226" s="60"/>
      <c r="WEQ226" s="60"/>
      <c r="WER226" s="60"/>
      <c r="WES226" s="60"/>
      <c r="WET226" s="60"/>
      <c r="WEU226" s="60"/>
      <c r="WEV226" s="60"/>
      <c r="WEW226" s="60"/>
      <c r="WEX226" s="60"/>
      <c r="WEY226" s="60"/>
      <c r="WEZ226" s="60"/>
      <c r="WFA226" s="60"/>
      <c r="WFB226" s="60"/>
      <c r="WFC226" s="60"/>
      <c r="WFD226" s="60"/>
      <c r="WFE226" s="60"/>
      <c r="WFF226" s="60"/>
      <c r="WFG226" s="60"/>
      <c r="WFH226" s="60"/>
      <c r="WFI226" s="60"/>
      <c r="WFJ226" s="60"/>
      <c r="WFK226" s="60"/>
      <c r="WFL226" s="60"/>
      <c r="WFM226" s="60"/>
      <c r="WFN226" s="60"/>
      <c r="WFO226" s="60"/>
      <c r="WFP226" s="60"/>
      <c r="WFQ226" s="60"/>
      <c r="WFR226" s="60"/>
      <c r="WFS226" s="60"/>
      <c r="WFT226" s="60"/>
      <c r="WFU226" s="60"/>
      <c r="WFV226" s="60"/>
      <c r="WFW226" s="60"/>
      <c r="WFX226" s="60"/>
      <c r="WFY226" s="60"/>
      <c r="WFZ226" s="60"/>
      <c r="WGA226" s="60"/>
      <c r="WGB226" s="60"/>
      <c r="WGC226" s="60"/>
      <c r="WGD226" s="60"/>
      <c r="WGE226" s="60"/>
      <c r="WGF226" s="60"/>
      <c r="WGG226" s="60"/>
      <c r="WGH226" s="60"/>
      <c r="WGI226" s="60"/>
      <c r="WGJ226" s="60"/>
      <c r="WGK226" s="60"/>
      <c r="WGL226" s="60"/>
      <c r="WGM226" s="60"/>
      <c r="WGN226" s="60"/>
      <c r="WGO226" s="60"/>
      <c r="WGP226" s="60"/>
      <c r="WGQ226" s="60"/>
      <c r="WGR226" s="60"/>
      <c r="WGS226" s="60"/>
      <c r="WGT226" s="60"/>
      <c r="WGU226" s="60"/>
      <c r="WGV226" s="60"/>
      <c r="WGW226" s="60"/>
      <c r="WGX226" s="60"/>
      <c r="WGY226" s="60"/>
      <c r="WGZ226" s="60"/>
      <c r="WHA226" s="60"/>
      <c r="WHB226" s="60"/>
      <c r="WHC226" s="60"/>
      <c r="WHD226" s="60"/>
      <c r="WHE226" s="60"/>
      <c r="WHF226" s="60"/>
      <c r="WHG226" s="60"/>
      <c r="WHH226" s="60"/>
      <c r="WHI226" s="60"/>
      <c r="WHJ226" s="60"/>
      <c r="WHK226" s="60"/>
      <c r="WHL226" s="60"/>
      <c r="WHM226" s="60"/>
      <c r="WHN226" s="60"/>
      <c r="WHO226" s="60"/>
      <c r="WHP226" s="60"/>
      <c r="WHQ226" s="60"/>
      <c r="WHR226" s="60"/>
      <c r="WHS226" s="60"/>
      <c r="WHT226" s="60"/>
      <c r="WHU226" s="60"/>
      <c r="WHV226" s="60"/>
      <c r="WHW226" s="60"/>
      <c r="WHX226" s="60"/>
      <c r="WHY226" s="60"/>
      <c r="WHZ226" s="60"/>
      <c r="WIA226" s="60"/>
      <c r="WIB226" s="60"/>
      <c r="WIC226" s="60"/>
      <c r="WID226" s="60"/>
      <c r="WIE226" s="60"/>
      <c r="WIF226" s="60"/>
      <c r="WIG226" s="60"/>
      <c r="WIH226" s="60"/>
      <c r="WII226" s="60"/>
      <c r="WIJ226" s="60"/>
      <c r="WIK226" s="60"/>
      <c r="WIL226" s="60"/>
      <c r="WIM226" s="60"/>
      <c r="WIN226" s="60"/>
      <c r="WIO226" s="60"/>
      <c r="WIP226" s="60"/>
      <c r="WIQ226" s="60"/>
      <c r="WIR226" s="60"/>
      <c r="WIS226" s="60"/>
      <c r="WIT226" s="60"/>
      <c r="WIU226" s="60"/>
      <c r="WIV226" s="60"/>
      <c r="WIW226" s="60"/>
      <c r="WIX226" s="60"/>
      <c r="WIY226" s="60"/>
      <c r="WIZ226" s="60"/>
      <c r="WJA226" s="60"/>
      <c r="WJB226" s="60"/>
      <c r="WJC226" s="60"/>
      <c r="WJD226" s="60"/>
      <c r="WJE226" s="60"/>
      <c r="WJF226" s="60"/>
      <c r="WJG226" s="60"/>
      <c r="WJH226" s="60"/>
      <c r="WJI226" s="60"/>
      <c r="WJJ226" s="60"/>
      <c r="WJK226" s="60"/>
      <c r="WJL226" s="60"/>
      <c r="WJM226" s="60"/>
      <c r="WJN226" s="60"/>
      <c r="WJO226" s="60"/>
      <c r="WJP226" s="60"/>
      <c r="WJQ226" s="60"/>
      <c r="WJR226" s="60"/>
      <c r="WJS226" s="60"/>
      <c r="WJT226" s="60"/>
      <c r="WJU226" s="60"/>
      <c r="WJV226" s="60"/>
      <c r="WJW226" s="60"/>
      <c r="WJX226" s="60"/>
      <c r="WJY226" s="60"/>
      <c r="WJZ226" s="60"/>
      <c r="WKA226" s="60"/>
      <c r="WKB226" s="60"/>
      <c r="WKC226" s="60"/>
      <c r="WKD226" s="60"/>
      <c r="WKE226" s="60"/>
      <c r="WKF226" s="60"/>
      <c r="WKG226" s="60"/>
      <c r="WKH226" s="60"/>
      <c r="WKI226" s="60"/>
      <c r="WKJ226" s="60"/>
      <c r="WKK226" s="60"/>
      <c r="WKL226" s="60"/>
      <c r="WKM226" s="60"/>
      <c r="WKN226" s="60"/>
      <c r="WKO226" s="60"/>
      <c r="WKP226" s="60"/>
      <c r="WKQ226" s="60"/>
      <c r="WKR226" s="60"/>
      <c r="WKS226" s="60"/>
      <c r="WKT226" s="60"/>
      <c r="WKU226" s="60"/>
      <c r="WKV226" s="60"/>
      <c r="WKW226" s="60"/>
      <c r="WKX226" s="60"/>
      <c r="WKY226" s="60"/>
      <c r="WKZ226" s="60"/>
      <c r="WLA226" s="60"/>
      <c r="WLB226" s="60"/>
      <c r="WLC226" s="60"/>
      <c r="WLD226" s="60"/>
      <c r="WLE226" s="60"/>
      <c r="WLF226" s="60"/>
      <c r="WLG226" s="60"/>
      <c r="WLH226" s="60"/>
      <c r="WLI226" s="60"/>
      <c r="WLJ226" s="60"/>
      <c r="WLK226" s="60"/>
      <c r="WLL226" s="60"/>
      <c r="WLM226" s="60"/>
      <c r="WLN226" s="60"/>
      <c r="WLO226" s="60"/>
      <c r="WLP226" s="60"/>
      <c r="WLQ226" s="60"/>
      <c r="WLR226" s="60"/>
      <c r="WLS226" s="60"/>
      <c r="WLT226" s="60"/>
      <c r="WLU226" s="60"/>
      <c r="WLV226" s="60"/>
      <c r="WLW226" s="60"/>
      <c r="WLX226" s="60"/>
      <c r="WLY226" s="60"/>
      <c r="WLZ226" s="60"/>
      <c r="WMA226" s="60"/>
      <c r="WMB226" s="60"/>
      <c r="WMC226" s="60"/>
      <c r="WMD226" s="60"/>
      <c r="WME226" s="60"/>
      <c r="WMF226" s="60"/>
      <c r="WMG226" s="60"/>
      <c r="WMH226" s="60"/>
      <c r="WMI226" s="60"/>
      <c r="WMJ226" s="60"/>
      <c r="WMK226" s="60"/>
      <c r="WML226" s="60"/>
      <c r="WMM226" s="60"/>
      <c r="WMN226" s="60"/>
      <c r="WMO226" s="60"/>
      <c r="WMP226" s="60"/>
      <c r="WMQ226" s="60"/>
      <c r="WMR226" s="60"/>
      <c r="WMS226" s="60"/>
      <c r="WMT226" s="60"/>
      <c r="WMU226" s="60"/>
      <c r="WMV226" s="60"/>
      <c r="WMW226" s="60"/>
      <c r="WMX226" s="60"/>
      <c r="WMY226" s="60"/>
      <c r="WMZ226" s="60"/>
      <c r="WNA226" s="60"/>
      <c r="WNB226" s="60"/>
      <c r="WNC226" s="60"/>
      <c r="WND226" s="60"/>
      <c r="WNE226" s="60"/>
      <c r="WNF226" s="60"/>
      <c r="WNG226" s="60"/>
      <c r="WNH226" s="60"/>
      <c r="WNI226" s="60"/>
      <c r="WNJ226" s="60"/>
      <c r="WNK226" s="60"/>
      <c r="WNL226" s="60"/>
      <c r="WNM226" s="60"/>
      <c r="WNN226" s="60"/>
      <c r="WNO226" s="60"/>
      <c r="WNP226" s="60"/>
      <c r="WNQ226" s="60"/>
      <c r="WNR226" s="60"/>
      <c r="WNS226" s="60"/>
      <c r="WNT226" s="60"/>
      <c r="WNU226" s="60"/>
      <c r="WNV226" s="60"/>
      <c r="WNW226" s="60"/>
      <c r="WNX226" s="60"/>
      <c r="WNY226" s="60"/>
      <c r="WNZ226" s="60"/>
      <c r="WOA226" s="60"/>
      <c r="WOB226" s="60"/>
      <c r="WOC226" s="60"/>
      <c r="WOD226" s="60"/>
      <c r="WOE226" s="60"/>
      <c r="WOF226" s="60"/>
      <c r="WOG226" s="60"/>
      <c r="WOH226" s="60"/>
      <c r="WOI226" s="60"/>
      <c r="WOJ226" s="60"/>
      <c r="WOK226" s="60"/>
      <c r="WOL226" s="60"/>
      <c r="WOM226" s="60"/>
      <c r="WON226" s="60"/>
      <c r="WOO226" s="60"/>
      <c r="WOP226" s="60"/>
      <c r="WOQ226" s="60"/>
      <c r="WOR226" s="60"/>
      <c r="WOS226" s="60"/>
      <c r="WOT226" s="60"/>
      <c r="WOU226" s="60"/>
      <c r="WOV226" s="60"/>
      <c r="WOW226" s="60"/>
      <c r="WOX226" s="60"/>
      <c r="WOY226" s="60"/>
      <c r="WOZ226" s="60"/>
      <c r="WPA226" s="60"/>
      <c r="WPB226" s="60"/>
      <c r="WPC226" s="60"/>
      <c r="WPD226" s="60"/>
      <c r="WPE226" s="60"/>
      <c r="WPF226" s="60"/>
      <c r="WPG226" s="60"/>
      <c r="WPH226" s="60"/>
      <c r="WPI226" s="60"/>
      <c r="WPJ226" s="60"/>
      <c r="WPK226" s="60"/>
      <c r="WPL226" s="60"/>
      <c r="WPM226" s="60"/>
      <c r="WPN226" s="60"/>
      <c r="WPO226" s="60"/>
      <c r="WPP226" s="60"/>
      <c r="WPQ226" s="60"/>
      <c r="WPR226" s="60"/>
      <c r="WPS226" s="60"/>
      <c r="WPT226" s="60"/>
      <c r="WPU226" s="60"/>
      <c r="WPV226" s="60"/>
      <c r="WPW226" s="60"/>
      <c r="WPX226" s="60"/>
      <c r="WPY226" s="60"/>
      <c r="WPZ226" s="60"/>
      <c r="WQA226" s="60"/>
      <c r="WQB226" s="60"/>
      <c r="WQC226" s="60"/>
      <c r="WQD226" s="60"/>
      <c r="WQE226" s="60"/>
      <c r="WQF226" s="60"/>
      <c r="WQG226" s="60"/>
      <c r="WQH226" s="60"/>
      <c r="WQI226" s="60"/>
      <c r="WQJ226" s="60"/>
      <c r="WQK226" s="60"/>
      <c r="WQL226" s="60"/>
      <c r="WQM226" s="60"/>
      <c r="WQN226" s="60"/>
      <c r="WQO226" s="60"/>
      <c r="WQP226" s="60"/>
      <c r="WQQ226" s="60"/>
      <c r="WQR226" s="60"/>
      <c r="WQS226" s="60"/>
      <c r="WQT226" s="60"/>
      <c r="WQU226" s="60"/>
      <c r="WQV226" s="60"/>
      <c r="WQW226" s="60"/>
      <c r="WQX226" s="60"/>
      <c r="WQY226" s="60"/>
      <c r="WQZ226" s="60"/>
      <c r="WRA226" s="60"/>
      <c r="WRB226" s="60"/>
      <c r="WRC226" s="60"/>
      <c r="WRD226" s="60"/>
      <c r="WRE226" s="60"/>
      <c r="WRF226" s="60"/>
      <c r="WRG226" s="60"/>
      <c r="WRH226" s="60"/>
      <c r="WRI226" s="60"/>
      <c r="WRJ226" s="60"/>
      <c r="WRK226" s="60"/>
      <c r="WRL226" s="60"/>
      <c r="WRM226" s="60"/>
      <c r="WRN226" s="60"/>
      <c r="WRO226" s="60"/>
      <c r="WRP226" s="60"/>
      <c r="WRQ226" s="60"/>
      <c r="WRR226" s="60"/>
      <c r="WRS226" s="60"/>
      <c r="WRT226" s="60"/>
      <c r="WRU226" s="60"/>
      <c r="WRV226" s="60"/>
      <c r="WRW226" s="60"/>
      <c r="WRX226" s="60"/>
      <c r="WRY226" s="60"/>
      <c r="WRZ226" s="60"/>
      <c r="WSA226" s="60"/>
      <c r="WSB226" s="60"/>
      <c r="WSC226" s="60"/>
      <c r="WSD226" s="60"/>
      <c r="WSE226" s="60"/>
      <c r="WSF226" s="60"/>
      <c r="WSG226" s="60"/>
      <c r="WSH226" s="60"/>
      <c r="WSI226" s="60"/>
      <c r="WSJ226" s="60"/>
      <c r="WSK226" s="60"/>
      <c r="WSL226" s="60"/>
      <c r="WSM226" s="60"/>
      <c r="WSN226" s="60"/>
      <c r="WSO226" s="60"/>
      <c r="WSP226" s="60"/>
      <c r="WSQ226" s="60"/>
      <c r="WSR226" s="60"/>
      <c r="WSS226" s="60"/>
      <c r="WST226" s="60"/>
      <c r="WSU226" s="60"/>
      <c r="WSV226" s="60"/>
      <c r="WSW226" s="60"/>
      <c r="WSX226" s="60"/>
      <c r="WSY226" s="60"/>
      <c r="WSZ226" s="60"/>
      <c r="WTA226" s="60"/>
      <c r="WTB226" s="60"/>
      <c r="WTC226" s="60"/>
      <c r="WTD226" s="60"/>
      <c r="WTE226" s="60"/>
      <c r="WTF226" s="60"/>
      <c r="WTG226" s="60"/>
      <c r="WTH226" s="60"/>
      <c r="WTI226" s="60"/>
      <c r="WTJ226" s="60"/>
      <c r="WTK226" s="60"/>
      <c r="WTL226" s="60"/>
      <c r="WTM226" s="60"/>
      <c r="WTN226" s="60"/>
      <c r="WTO226" s="60"/>
      <c r="WTP226" s="60"/>
      <c r="WTQ226" s="60"/>
      <c r="WTR226" s="60"/>
      <c r="WTS226" s="60"/>
      <c r="WTT226" s="60"/>
      <c r="WTU226" s="60"/>
      <c r="WTV226" s="60"/>
      <c r="WTW226" s="60"/>
      <c r="WTX226" s="60"/>
      <c r="WTY226" s="60"/>
      <c r="WTZ226" s="60"/>
      <c r="WUA226" s="60"/>
      <c r="WUB226" s="60"/>
      <c r="WUC226" s="60"/>
      <c r="WUD226" s="60"/>
      <c r="WUE226" s="60"/>
      <c r="WUF226" s="60"/>
      <c r="WUG226" s="60"/>
      <c r="WUH226" s="60"/>
      <c r="WUI226" s="60"/>
      <c r="WUJ226" s="60"/>
      <c r="WUK226" s="60"/>
      <c r="WUL226" s="60"/>
      <c r="WUM226" s="60"/>
      <c r="WUN226" s="60"/>
      <c r="WUO226" s="60"/>
      <c r="WUP226" s="60"/>
      <c r="WUQ226" s="60"/>
      <c r="WUR226" s="60"/>
      <c r="WUS226" s="60"/>
      <c r="WUT226" s="60"/>
      <c r="WUU226" s="60"/>
      <c r="WUV226" s="60"/>
      <c r="WUW226" s="60"/>
      <c r="WUX226" s="60"/>
      <c r="WUY226" s="60"/>
      <c r="WUZ226" s="60"/>
      <c r="WVA226" s="60"/>
      <c r="WVB226" s="60"/>
      <c r="WVC226" s="60"/>
      <c r="WVD226" s="60"/>
      <c r="WVE226" s="60"/>
      <c r="WVF226" s="60"/>
      <c r="WVG226" s="60"/>
      <c r="WVH226" s="60"/>
      <c r="WVI226" s="60"/>
      <c r="WVJ226" s="60"/>
      <c r="WVK226" s="60"/>
      <c r="WVL226" s="60"/>
      <c r="WVM226" s="60"/>
      <c r="WVN226" s="60"/>
      <c r="WVO226" s="60"/>
      <c r="WVP226" s="60"/>
      <c r="WVQ226" s="60"/>
      <c r="WVR226" s="60"/>
      <c r="WVS226" s="60"/>
      <c r="WVT226" s="60"/>
      <c r="WVU226" s="60"/>
      <c r="WVV226" s="60"/>
      <c r="WVW226" s="60"/>
    </row>
    <row r="227" spans="1:16143" s="59" customFormat="1" ht="56.25" customHeight="1">
      <c r="A227" s="68">
        <v>7729314745</v>
      </c>
      <c r="B227" s="15" t="s">
        <v>285</v>
      </c>
      <c r="C227" s="15" t="s">
        <v>111</v>
      </c>
      <c r="D227" s="15" t="s">
        <v>295</v>
      </c>
      <c r="E227" s="15"/>
      <c r="F227" s="15"/>
      <c r="G227" s="113">
        <v>40.058</v>
      </c>
      <c r="H227" s="69">
        <v>19.401</v>
      </c>
      <c r="I227" s="113">
        <v>16.012</v>
      </c>
      <c r="J227" s="69">
        <v>12.933999999999999</v>
      </c>
      <c r="K227" s="69">
        <v>4.5590000000000002</v>
      </c>
      <c r="L227" s="69">
        <v>48.185000000000002</v>
      </c>
      <c r="M227" s="16">
        <f t="shared" si="75"/>
        <v>85.079000000000008</v>
      </c>
      <c r="N227" s="70">
        <v>9396.31</v>
      </c>
      <c r="O227" s="71">
        <v>9396.31</v>
      </c>
      <c r="P227" s="70">
        <v>1400</v>
      </c>
      <c r="Q227" s="71">
        <v>1460</v>
      </c>
      <c r="R227" s="125">
        <f t="shared" si="85"/>
        <v>320316.18597999995</v>
      </c>
      <c r="S227" s="72">
        <f t="shared" si="78"/>
        <v>155136.41030999998</v>
      </c>
      <c r="T227" s="138">
        <f t="shared" si="86"/>
        <v>128036.91571999999</v>
      </c>
      <c r="U227" s="72">
        <f t="shared" si="76"/>
        <v>103424.27353999999</v>
      </c>
      <c r="V227" s="73">
        <f t="shared" si="87"/>
        <v>36181.637289999999</v>
      </c>
      <c r="W227" s="73">
        <f t="shared" si="88"/>
        <v>382411.09735</v>
      </c>
      <c r="X227" s="72">
        <f t="shared" si="77"/>
        <v>677153.41848999995</v>
      </c>
      <c r="Y227" s="74"/>
      <c r="Z227" s="75"/>
      <c r="AA227" s="75"/>
      <c r="AB227" s="53"/>
      <c r="AC227" s="53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  <c r="DW227" s="57"/>
      <c r="DX227" s="57"/>
      <c r="DY227" s="57"/>
      <c r="DZ227" s="57"/>
      <c r="EA227" s="57"/>
      <c r="EB227" s="57"/>
      <c r="EC227" s="57"/>
      <c r="ED227" s="57"/>
      <c r="EE227" s="57"/>
      <c r="EF227" s="57"/>
      <c r="EG227" s="57"/>
      <c r="EH227" s="57"/>
      <c r="EI227" s="57"/>
      <c r="EJ227" s="57"/>
      <c r="EK227" s="57"/>
      <c r="EL227" s="57"/>
      <c r="EM227" s="57"/>
      <c r="EN227" s="57"/>
      <c r="EO227" s="57"/>
      <c r="EP227" s="57"/>
      <c r="EQ227" s="57"/>
      <c r="ER227" s="57"/>
      <c r="ES227" s="57"/>
      <c r="ET227" s="57"/>
      <c r="EU227" s="57"/>
      <c r="EV227" s="57"/>
      <c r="EW227" s="57"/>
      <c r="EX227" s="57"/>
      <c r="EY227" s="57"/>
      <c r="EZ227" s="57"/>
      <c r="FA227" s="57"/>
      <c r="FB227" s="57"/>
      <c r="FC227" s="57"/>
      <c r="FD227" s="57"/>
      <c r="FE227" s="57"/>
      <c r="FF227" s="57"/>
      <c r="FG227" s="57"/>
      <c r="FH227" s="57"/>
      <c r="FI227" s="57"/>
      <c r="FJ227" s="57"/>
      <c r="FK227" s="57"/>
      <c r="FL227" s="57"/>
      <c r="FM227" s="57"/>
      <c r="FN227" s="57"/>
      <c r="FO227" s="57"/>
      <c r="FP227" s="57"/>
      <c r="FQ227" s="57"/>
      <c r="FR227" s="57"/>
      <c r="FS227" s="57"/>
      <c r="FT227" s="57"/>
      <c r="FU227" s="57"/>
      <c r="FV227" s="57"/>
      <c r="FW227" s="57"/>
      <c r="FX227" s="57"/>
      <c r="FY227" s="57"/>
      <c r="FZ227" s="57"/>
      <c r="GA227" s="57"/>
      <c r="GB227" s="57"/>
      <c r="GC227" s="57"/>
      <c r="GD227" s="57"/>
      <c r="GE227" s="57"/>
      <c r="GF227" s="57"/>
      <c r="GG227" s="58"/>
      <c r="GH227" s="58"/>
      <c r="GI227" s="58"/>
      <c r="GJ227" s="58"/>
      <c r="GK227" s="58"/>
      <c r="GL227" s="58"/>
      <c r="GM227" s="58"/>
      <c r="GN227" s="58"/>
      <c r="GO227" s="58"/>
      <c r="GP227" s="58"/>
      <c r="GQ227" s="58"/>
      <c r="GR227" s="58"/>
      <c r="GS227" s="58"/>
      <c r="GT227" s="58"/>
      <c r="GU227" s="58"/>
      <c r="GV227" s="58"/>
      <c r="GW227" s="58"/>
      <c r="GX227" s="58"/>
      <c r="GY227" s="58"/>
      <c r="GZ227" s="58"/>
      <c r="HA227" s="58"/>
      <c r="HB227" s="58"/>
      <c r="HC227" s="58"/>
      <c r="HD227" s="58"/>
      <c r="HE227" s="58"/>
      <c r="HF227" s="58"/>
      <c r="HG227" s="58"/>
      <c r="HH227" s="58"/>
      <c r="HI227" s="58"/>
      <c r="HJ227" s="58"/>
      <c r="HK227" s="58"/>
      <c r="HL227" s="58"/>
      <c r="HM227" s="58"/>
      <c r="HN227" s="58"/>
      <c r="HO227" s="58"/>
      <c r="HP227" s="58"/>
      <c r="HQ227" s="58"/>
      <c r="HR227" s="58"/>
      <c r="HS227" s="58"/>
      <c r="HT227" s="58"/>
      <c r="HU227" s="58"/>
      <c r="HV227" s="58"/>
      <c r="HW227" s="58"/>
      <c r="HX227" s="58"/>
      <c r="HY227" s="58"/>
      <c r="HZ227" s="58"/>
      <c r="IA227" s="58"/>
      <c r="IB227" s="58"/>
      <c r="IC227" s="58"/>
      <c r="ID227" s="58"/>
      <c r="IE227" s="58"/>
      <c r="IF227" s="58"/>
      <c r="IG227" s="58"/>
      <c r="IH227" s="58"/>
      <c r="II227" s="58"/>
      <c r="IJ227" s="58"/>
      <c r="IK227" s="58"/>
      <c r="IL227" s="58"/>
      <c r="IM227" s="58"/>
      <c r="IN227" s="58"/>
      <c r="IO227" s="58"/>
      <c r="IP227" s="58"/>
      <c r="IQ227" s="58"/>
      <c r="IR227" s="58"/>
      <c r="IS227" s="58"/>
      <c r="IT227" s="58"/>
      <c r="IU227" s="58"/>
      <c r="IV227" s="58"/>
      <c r="IW227" s="58"/>
      <c r="IX227" s="58"/>
      <c r="IY227" s="58"/>
      <c r="IZ227" s="58"/>
      <c r="JA227" s="58"/>
      <c r="JB227" s="58"/>
      <c r="JC227" s="58"/>
      <c r="JD227" s="58"/>
      <c r="JE227" s="58"/>
      <c r="JF227" s="58"/>
      <c r="JG227" s="58"/>
      <c r="JH227" s="58"/>
      <c r="JI227" s="58"/>
      <c r="JJ227" s="58"/>
      <c r="JK227" s="58"/>
      <c r="JL227" s="58"/>
      <c r="JM227" s="58"/>
      <c r="JN227" s="58"/>
      <c r="JO227" s="58"/>
      <c r="JP227" s="58"/>
      <c r="JQ227" s="58"/>
      <c r="JR227" s="58"/>
      <c r="JS227" s="58"/>
      <c r="JT227" s="58"/>
      <c r="JU227" s="58"/>
      <c r="JV227" s="58"/>
      <c r="JW227" s="58"/>
      <c r="JX227" s="58"/>
      <c r="JY227" s="58"/>
      <c r="JZ227" s="58"/>
      <c r="KA227" s="58"/>
      <c r="KB227" s="58"/>
      <c r="KC227" s="58"/>
      <c r="KD227" s="58"/>
      <c r="KE227" s="58"/>
      <c r="KF227" s="58"/>
      <c r="KG227" s="58"/>
      <c r="KH227" s="58"/>
      <c r="KI227" s="58"/>
      <c r="KJ227" s="58"/>
      <c r="KK227" s="58"/>
      <c r="KL227" s="58"/>
      <c r="KM227" s="58"/>
      <c r="KN227" s="58"/>
      <c r="KO227" s="58"/>
      <c r="KP227" s="58"/>
      <c r="KQ227" s="58"/>
      <c r="KR227" s="58"/>
      <c r="KS227" s="58"/>
      <c r="KT227" s="58"/>
      <c r="KU227" s="58"/>
      <c r="KV227" s="58"/>
      <c r="KW227" s="58"/>
      <c r="KX227" s="58"/>
      <c r="KY227" s="58"/>
      <c r="KZ227" s="58"/>
      <c r="LA227" s="58"/>
      <c r="LB227" s="58"/>
      <c r="LC227" s="58"/>
      <c r="LD227" s="58"/>
      <c r="LE227" s="58"/>
      <c r="LF227" s="58"/>
      <c r="LG227" s="58"/>
      <c r="LH227" s="58"/>
      <c r="LI227" s="58"/>
      <c r="LJ227" s="58"/>
      <c r="LK227" s="58"/>
      <c r="LL227" s="58"/>
      <c r="LM227" s="58"/>
      <c r="LN227" s="58"/>
      <c r="LO227" s="58"/>
      <c r="LP227" s="58"/>
      <c r="LQ227" s="58"/>
      <c r="LR227" s="58"/>
      <c r="LS227" s="58"/>
      <c r="LT227" s="58"/>
      <c r="LU227" s="58"/>
      <c r="LV227" s="58"/>
      <c r="LW227" s="58"/>
      <c r="LX227" s="58"/>
      <c r="LY227" s="58"/>
      <c r="LZ227" s="58"/>
      <c r="MA227" s="58"/>
      <c r="MB227" s="58"/>
      <c r="MC227" s="58"/>
      <c r="MD227" s="58"/>
      <c r="ME227" s="58"/>
      <c r="MF227" s="58"/>
      <c r="MG227" s="58"/>
      <c r="MH227" s="58"/>
      <c r="MI227" s="58"/>
      <c r="MJ227" s="58"/>
      <c r="MK227" s="58"/>
      <c r="ML227" s="58"/>
      <c r="MM227" s="58"/>
      <c r="MN227" s="58"/>
      <c r="MO227" s="58"/>
      <c r="MP227" s="58"/>
      <c r="MQ227" s="58"/>
      <c r="MR227" s="58"/>
      <c r="MS227" s="58"/>
      <c r="MT227" s="58"/>
      <c r="MU227" s="58"/>
      <c r="MV227" s="58"/>
      <c r="MW227" s="58"/>
      <c r="MX227" s="58"/>
      <c r="MY227" s="58"/>
      <c r="MZ227" s="58"/>
      <c r="NA227" s="58"/>
      <c r="NB227" s="58"/>
      <c r="NC227" s="58"/>
      <c r="ND227" s="58"/>
      <c r="NE227" s="58"/>
      <c r="NF227" s="58"/>
      <c r="NG227" s="58"/>
      <c r="NH227" s="58"/>
      <c r="NI227" s="58"/>
      <c r="NJ227" s="58"/>
      <c r="NK227" s="58"/>
      <c r="NL227" s="58"/>
      <c r="NM227" s="58"/>
      <c r="NN227" s="58"/>
      <c r="NO227" s="58"/>
      <c r="NP227" s="58"/>
      <c r="NQ227" s="58"/>
      <c r="NR227" s="58"/>
      <c r="NS227" s="58"/>
      <c r="NT227" s="58"/>
      <c r="NU227" s="58"/>
      <c r="NV227" s="58"/>
      <c r="NW227" s="58"/>
      <c r="NX227" s="58"/>
      <c r="NY227" s="58"/>
      <c r="NZ227" s="58"/>
      <c r="OA227" s="58"/>
      <c r="OB227" s="58"/>
      <c r="OC227" s="58"/>
      <c r="OD227" s="58"/>
      <c r="OE227" s="58"/>
      <c r="OF227" s="58"/>
      <c r="OG227" s="58"/>
      <c r="OH227" s="58"/>
      <c r="OI227" s="58"/>
      <c r="OJ227" s="58"/>
      <c r="OK227" s="58"/>
      <c r="OL227" s="58"/>
      <c r="OM227" s="58"/>
      <c r="ON227" s="58"/>
      <c r="OO227" s="58"/>
      <c r="OP227" s="58"/>
      <c r="OQ227" s="58"/>
      <c r="OR227" s="58"/>
      <c r="OS227" s="58"/>
      <c r="OT227" s="58"/>
      <c r="OU227" s="58"/>
      <c r="OV227" s="58"/>
      <c r="OW227" s="58"/>
      <c r="OX227" s="58"/>
      <c r="OY227" s="58"/>
      <c r="OZ227" s="58"/>
      <c r="PA227" s="58"/>
      <c r="PB227" s="58"/>
      <c r="PC227" s="58"/>
      <c r="PD227" s="58"/>
      <c r="PE227" s="58"/>
      <c r="PF227" s="58"/>
      <c r="PG227" s="58"/>
      <c r="PH227" s="58"/>
      <c r="PI227" s="58"/>
      <c r="PJ227" s="58"/>
      <c r="PK227" s="58"/>
      <c r="PL227" s="58"/>
      <c r="PM227" s="58"/>
      <c r="PN227" s="58"/>
      <c r="PO227" s="58"/>
      <c r="PP227" s="58"/>
      <c r="PQ227" s="58"/>
      <c r="PR227" s="58"/>
      <c r="PS227" s="58"/>
      <c r="PT227" s="58"/>
      <c r="PU227" s="58"/>
      <c r="PV227" s="58"/>
      <c r="PW227" s="58"/>
      <c r="PX227" s="58"/>
      <c r="PY227" s="58"/>
      <c r="PZ227" s="58"/>
      <c r="QA227" s="58"/>
      <c r="QB227" s="58"/>
      <c r="QC227" s="58"/>
      <c r="QD227" s="58"/>
      <c r="QE227" s="58"/>
      <c r="QF227" s="58"/>
      <c r="QG227" s="58"/>
      <c r="QH227" s="58"/>
      <c r="QI227" s="58"/>
      <c r="QJ227" s="58"/>
      <c r="QK227" s="58"/>
      <c r="QL227" s="58"/>
      <c r="QM227" s="58"/>
      <c r="QN227" s="58"/>
      <c r="QO227" s="58"/>
      <c r="QP227" s="58"/>
      <c r="QQ227" s="58"/>
      <c r="QR227" s="58"/>
      <c r="QS227" s="58"/>
      <c r="QT227" s="58"/>
      <c r="QU227" s="58"/>
      <c r="QV227" s="58"/>
      <c r="QW227" s="58"/>
      <c r="QX227" s="58"/>
      <c r="QY227" s="58"/>
      <c r="QZ227" s="58"/>
      <c r="RA227" s="58"/>
      <c r="RB227" s="58"/>
      <c r="RC227" s="58"/>
      <c r="RD227" s="58"/>
      <c r="RE227" s="58"/>
      <c r="RF227" s="58"/>
      <c r="RG227" s="58"/>
      <c r="RH227" s="58"/>
      <c r="RI227" s="58"/>
      <c r="RJ227" s="58"/>
      <c r="RK227" s="58"/>
      <c r="RL227" s="58"/>
      <c r="RM227" s="58"/>
      <c r="RN227" s="58"/>
      <c r="RO227" s="58"/>
      <c r="RP227" s="58"/>
      <c r="RQ227" s="58"/>
      <c r="RR227" s="58"/>
      <c r="RS227" s="58"/>
      <c r="RT227" s="58"/>
      <c r="RU227" s="58"/>
      <c r="RV227" s="58"/>
      <c r="RW227" s="58"/>
      <c r="RX227" s="58"/>
      <c r="RY227" s="58"/>
      <c r="RZ227" s="58"/>
      <c r="SA227" s="58"/>
      <c r="SB227" s="58"/>
      <c r="SC227" s="58"/>
      <c r="SD227" s="58"/>
      <c r="SE227" s="58"/>
      <c r="SF227" s="58"/>
      <c r="SG227" s="58"/>
      <c r="SH227" s="58"/>
      <c r="SI227" s="58"/>
      <c r="SJ227" s="58"/>
      <c r="SK227" s="58"/>
      <c r="SL227" s="58"/>
      <c r="SM227" s="58"/>
      <c r="SN227" s="58"/>
      <c r="SO227" s="58"/>
      <c r="SP227" s="58"/>
      <c r="SQ227" s="58"/>
      <c r="SR227" s="58"/>
      <c r="SS227" s="58"/>
      <c r="ST227" s="58"/>
      <c r="SU227" s="58"/>
      <c r="SV227" s="58"/>
      <c r="SW227" s="58"/>
      <c r="SX227" s="58"/>
      <c r="SY227" s="58"/>
      <c r="SZ227" s="58"/>
      <c r="TA227" s="58"/>
      <c r="TB227" s="58"/>
      <c r="TC227" s="58"/>
      <c r="TD227" s="58"/>
      <c r="TE227" s="58"/>
      <c r="TF227" s="58"/>
      <c r="TG227" s="58"/>
      <c r="TH227" s="58"/>
      <c r="TI227" s="58"/>
      <c r="TJ227" s="58"/>
      <c r="TK227" s="58"/>
      <c r="TL227" s="58"/>
      <c r="TM227" s="58"/>
      <c r="TN227" s="58"/>
      <c r="TO227" s="58"/>
      <c r="TP227" s="58"/>
      <c r="TQ227" s="58"/>
      <c r="TR227" s="58"/>
      <c r="TS227" s="58"/>
      <c r="TT227" s="58"/>
      <c r="TU227" s="58"/>
      <c r="TV227" s="58"/>
      <c r="TW227" s="58"/>
      <c r="TX227" s="58"/>
      <c r="TY227" s="58"/>
      <c r="TZ227" s="58"/>
      <c r="UA227" s="58"/>
      <c r="UB227" s="58"/>
      <c r="UC227" s="58"/>
      <c r="UD227" s="58"/>
      <c r="UE227" s="58"/>
      <c r="UF227" s="58"/>
      <c r="UG227" s="58"/>
      <c r="UH227" s="58"/>
      <c r="UI227" s="58"/>
      <c r="UJ227" s="58"/>
      <c r="UK227" s="58"/>
      <c r="UL227" s="58"/>
      <c r="UM227" s="58"/>
      <c r="UN227" s="58"/>
      <c r="UO227" s="58"/>
      <c r="UP227" s="58"/>
      <c r="UQ227" s="58"/>
      <c r="UR227" s="58"/>
      <c r="US227" s="58"/>
      <c r="UT227" s="58"/>
      <c r="UU227" s="58"/>
      <c r="UV227" s="58"/>
      <c r="UW227" s="58"/>
      <c r="UX227" s="58"/>
      <c r="UY227" s="58"/>
      <c r="UZ227" s="58"/>
      <c r="VA227" s="58"/>
      <c r="VB227" s="58"/>
      <c r="VC227" s="58"/>
      <c r="VD227" s="58"/>
      <c r="VE227" s="58"/>
      <c r="VF227" s="58"/>
      <c r="VG227" s="58"/>
      <c r="VH227" s="58"/>
      <c r="VI227" s="58"/>
      <c r="VJ227" s="58"/>
      <c r="VK227" s="58"/>
      <c r="VL227" s="58"/>
      <c r="VM227" s="58"/>
      <c r="VN227" s="58"/>
      <c r="VO227" s="58"/>
      <c r="VP227" s="58"/>
      <c r="VQ227" s="58"/>
      <c r="VR227" s="58"/>
      <c r="VS227" s="58"/>
      <c r="VT227" s="58"/>
      <c r="VU227" s="58"/>
      <c r="VV227" s="58"/>
      <c r="VW227" s="58"/>
      <c r="VX227" s="58"/>
      <c r="VY227" s="58"/>
      <c r="VZ227" s="58"/>
      <c r="WA227" s="58"/>
      <c r="WB227" s="58"/>
      <c r="WC227" s="58"/>
      <c r="WD227" s="58"/>
      <c r="WE227" s="58"/>
      <c r="WF227" s="58"/>
      <c r="WG227" s="58"/>
      <c r="WH227" s="58"/>
      <c r="WI227" s="58"/>
      <c r="WJ227" s="58"/>
      <c r="WK227" s="58"/>
      <c r="WL227" s="58"/>
      <c r="WM227" s="58"/>
      <c r="WN227" s="58"/>
      <c r="WO227" s="58"/>
      <c r="WP227" s="58"/>
      <c r="WQ227" s="58"/>
      <c r="WR227" s="58"/>
      <c r="WS227" s="58"/>
      <c r="WT227" s="58"/>
      <c r="WU227" s="58"/>
      <c r="WV227" s="58"/>
      <c r="WW227" s="58"/>
      <c r="WX227" s="58"/>
      <c r="WY227" s="58"/>
      <c r="WZ227" s="58"/>
      <c r="XA227" s="58"/>
      <c r="XB227" s="58"/>
      <c r="XC227" s="58"/>
      <c r="XD227" s="58"/>
      <c r="XE227" s="58"/>
      <c r="XF227" s="58"/>
      <c r="XG227" s="58"/>
      <c r="XH227" s="58"/>
      <c r="XI227" s="58"/>
      <c r="XJ227" s="58"/>
      <c r="XK227" s="58"/>
      <c r="XL227" s="58"/>
      <c r="XM227" s="58"/>
      <c r="XN227" s="58"/>
      <c r="XO227" s="58"/>
      <c r="XP227" s="58"/>
      <c r="XQ227" s="58"/>
      <c r="XR227" s="58"/>
      <c r="XS227" s="58"/>
      <c r="XT227" s="58"/>
      <c r="XU227" s="58"/>
      <c r="XV227" s="58"/>
      <c r="XW227" s="58"/>
      <c r="XX227" s="58"/>
      <c r="XY227" s="58"/>
      <c r="XZ227" s="58"/>
      <c r="YA227" s="58"/>
      <c r="YB227" s="58"/>
      <c r="YC227" s="58"/>
      <c r="YD227" s="58"/>
      <c r="YE227" s="58"/>
      <c r="YF227" s="58"/>
      <c r="YG227" s="58"/>
      <c r="YH227" s="58"/>
      <c r="YI227" s="58"/>
      <c r="YJ227" s="58"/>
      <c r="YK227" s="58"/>
      <c r="YL227" s="58"/>
      <c r="YM227" s="58"/>
      <c r="YN227" s="58"/>
      <c r="YO227" s="58"/>
      <c r="YP227" s="58"/>
      <c r="YQ227" s="58"/>
      <c r="YR227" s="58"/>
      <c r="YS227" s="58"/>
      <c r="YT227" s="58"/>
      <c r="YU227" s="58"/>
      <c r="YV227" s="58"/>
      <c r="YW227" s="58"/>
      <c r="YX227" s="58"/>
      <c r="YY227" s="58"/>
      <c r="YZ227" s="58"/>
      <c r="ZA227" s="58"/>
      <c r="ZB227" s="58"/>
      <c r="ZC227" s="58"/>
      <c r="ZD227" s="58"/>
      <c r="ZE227" s="58"/>
      <c r="ZF227" s="58"/>
      <c r="ZG227" s="58"/>
      <c r="ZH227" s="58"/>
      <c r="ZI227" s="58"/>
      <c r="ZJ227" s="58"/>
      <c r="ZK227" s="58"/>
      <c r="ZL227" s="58"/>
      <c r="ZM227" s="58"/>
      <c r="ZN227" s="58"/>
      <c r="ZO227" s="58"/>
      <c r="ZP227" s="58"/>
      <c r="ZQ227" s="58"/>
      <c r="ZR227" s="58"/>
      <c r="ZS227" s="58"/>
      <c r="ZT227" s="58"/>
      <c r="ZU227" s="58"/>
      <c r="ZV227" s="58"/>
      <c r="ZW227" s="58"/>
      <c r="ZX227" s="58"/>
      <c r="ZY227" s="58"/>
      <c r="ZZ227" s="58"/>
      <c r="AAA227" s="58"/>
      <c r="AAB227" s="58"/>
      <c r="AAC227" s="58"/>
      <c r="AAD227" s="58"/>
      <c r="AAE227" s="58"/>
      <c r="AAF227" s="58"/>
      <c r="AAG227" s="58"/>
      <c r="AAH227" s="58"/>
      <c r="AAI227" s="58"/>
      <c r="AAJ227" s="58"/>
      <c r="AAK227" s="58"/>
      <c r="AAL227" s="58"/>
      <c r="AAM227" s="58"/>
      <c r="AAN227" s="58"/>
      <c r="AAO227" s="58"/>
      <c r="AAP227" s="58"/>
      <c r="AAQ227" s="58"/>
      <c r="AAR227" s="58"/>
      <c r="AAS227" s="58"/>
      <c r="AAT227" s="58"/>
      <c r="AAU227" s="58"/>
      <c r="AAV227" s="58"/>
      <c r="AAW227" s="58"/>
      <c r="AAX227" s="58"/>
      <c r="AAY227" s="58"/>
      <c r="AAZ227" s="58"/>
      <c r="ABA227" s="58"/>
      <c r="ABB227" s="58"/>
      <c r="ABC227" s="58"/>
      <c r="ABD227" s="58"/>
      <c r="ABE227" s="58"/>
      <c r="ABF227" s="58"/>
      <c r="ABG227" s="58"/>
      <c r="ABH227" s="58"/>
      <c r="ABI227" s="58"/>
      <c r="ABJ227" s="58"/>
      <c r="ABK227" s="58"/>
      <c r="ABL227" s="58"/>
      <c r="ABM227" s="58"/>
      <c r="ABN227" s="58"/>
      <c r="ABO227" s="58"/>
      <c r="ABP227" s="58"/>
      <c r="ABQ227" s="58"/>
      <c r="ABR227" s="58"/>
      <c r="ABS227" s="58"/>
      <c r="ABT227" s="58"/>
      <c r="ABU227" s="58"/>
      <c r="ABV227" s="58"/>
      <c r="ABW227" s="58"/>
      <c r="ABX227" s="58"/>
      <c r="ABY227" s="58"/>
      <c r="ABZ227" s="58"/>
      <c r="ACA227" s="58"/>
      <c r="ACB227" s="58"/>
      <c r="ACC227" s="58"/>
      <c r="ACD227" s="58"/>
      <c r="ACE227" s="58"/>
      <c r="ACF227" s="58"/>
      <c r="ACG227" s="58"/>
      <c r="ACH227" s="58"/>
      <c r="ACI227" s="58"/>
      <c r="ACJ227" s="58"/>
      <c r="ACK227" s="58"/>
      <c r="ACL227" s="58"/>
      <c r="ACM227" s="58"/>
      <c r="ACN227" s="58"/>
      <c r="ACO227" s="58"/>
      <c r="ACP227" s="58"/>
      <c r="ACQ227" s="58"/>
      <c r="ACR227" s="58"/>
      <c r="ACS227" s="58"/>
      <c r="ACT227" s="58"/>
      <c r="ACU227" s="58"/>
      <c r="ACV227" s="58"/>
      <c r="ACW227" s="58"/>
      <c r="ACX227" s="58"/>
      <c r="ACY227" s="58"/>
      <c r="ACZ227" s="58"/>
      <c r="ADA227" s="58"/>
      <c r="ADB227" s="58"/>
      <c r="ADC227" s="58"/>
      <c r="ADD227" s="58"/>
      <c r="ADE227" s="58"/>
      <c r="ADF227" s="58"/>
      <c r="ADG227" s="58"/>
      <c r="ADH227" s="58"/>
      <c r="ADI227" s="58"/>
      <c r="ADJ227" s="58"/>
      <c r="ADK227" s="58"/>
      <c r="ADL227" s="58"/>
      <c r="ADM227" s="58"/>
      <c r="ADN227" s="58"/>
      <c r="ADO227" s="58"/>
      <c r="ADP227" s="58"/>
      <c r="ADQ227" s="58"/>
      <c r="ADR227" s="58"/>
      <c r="ADS227" s="58"/>
      <c r="ADT227" s="58"/>
      <c r="ADU227" s="58"/>
      <c r="ADV227" s="58"/>
      <c r="ADW227" s="58"/>
      <c r="ADX227" s="58"/>
      <c r="ADY227" s="58"/>
      <c r="ADZ227" s="58"/>
      <c r="AEA227" s="58"/>
      <c r="AEB227" s="58"/>
      <c r="AEC227" s="58"/>
      <c r="AED227" s="58"/>
      <c r="AEE227" s="58"/>
      <c r="AEF227" s="58"/>
      <c r="AEG227" s="58"/>
      <c r="AEH227" s="58"/>
      <c r="AEI227" s="58"/>
      <c r="AEJ227" s="58"/>
      <c r="AEK227" s="58"/>
      <c r="AEL227" s="58"/>
      <c r="AEM227" s="58"/>
      <c r="AEN227" s="58"/>
      <c r="AEO227" s="58"/>
      <c r="AEP227" s="58"/>
      <c r="AEQ227" s="58"/>
      <c r="AER227" s="58"/>
      <c r="AES227" s="58"/>
      <c r="AET227" s="58"/>
      <c r="AEU227" s="58"/>
      <c r="AEV227" s="58"/>
      <c r="AEW227" s="58"/>
      <c r="AEX227" s="58"/>
      <c r="AEY227" s="58"/>
      <c r="AEZ227" s="58"/>
      <c r="AFA227" s="58"/>
      <c r="AFB227" s="58"/>
      <c r="AFC227" s="58"/>
      <c r="AFD227" s="58"/>
      <c r="AFE227" s="58"/>
      <c r="AFF227" s="58"/>
      <c r="AFG227" s="58"/>
      <c r="AFH227" s="58"/>
      <c r="AFI227" s="58"/>
      <c r="AFJ227" s="58"/>
      <c r="AFK227" s="58"/>
      <c r="AFL227" s="58"/>
      <c r="AFM227" s="58"/>
      <c r="AFN227" s="58"/>
      <c r="AFO227" s="58"/>
      <c r="AFP227" s="58"/>
      <c r="AFQ227" s="58"/>
      <c r="AFR227" s="58"/>
      <c r="AFS227" s="58"/>
      <c r="AFT227" s="58"/>
      <c r="AFU227" s="58"/>
      <c r="AFV227" s="58"/>
      <c r="AFW227" s="58"/>
      <c r="AFX227" s="58"/>
      <c r="AFY227" s="58"/>
      <c r="AFZ227" s="58"/>
      <c r="AGA227" s="58"/>
      <c r="AGB227" s="58"/>
      <c r="AGC227" s="58"/>
      <c r="AGD227" s="58"/>
      <c r="AGE227" s="58"/>
      <c r="AGF227" s="58"/>
      <c r="AGG227" s="58"/>
      <c r="AGH227" s="58"/>
      <c r="AGI227" s="58"/>
      <c r="AGJ227" s="58"/>
      <c r="AGK227" s="58"/>
      <c r="AGL227" s="58"/>
      <c r="AGM227" s="58"/>
      <c r="AGN227" s="58"/>
      <c r="AGO227" s="58"/>
      <c r="AGP227" s="58"/>
      <c r="AGQ227" s="58"/>
      <c r="AGR227" s="58"/>
      <c r="AGS227" s="58"/>
      <c r="AGT227" s="58"/>
      <c r="AGU227" s="58"/>
      <c r="AGV227" s="58"/>
      <c r="AGW227" s="58"/>
      <c r="AGX227" s="58"/>
      <c r="AGY227" s="58"/>
      <c r="AGZ227" s="58"/>
      <c r="AHA227" s="58"/>
      <c r="AHB227" s="58"/>
      <c r="AHC227" s="58"/>
      <c r="AHD227" s="58"/>
      <c r="AHE227" s="58"/>
      <c r="AHF227" s="58"/>
      <c r="AHG227" s="58"/>
      <c r="AHH227" s="58"/>
      <c r="AHI227" s="58"/>
      <c r="AHJ227" s="58"/>
      <c r="AHK227" s="58"/>
      <c r="AHL227" s="58"/>
      <c r="AHM227" s="58"/>
      <c r="AHN227" s="58"/>
      <c r="AHO227" s="58"/>
      <c r="AHP227" s="58"/>
      <c r="AHQ227" s="58"/>
      <c r="AHR227" s="58"/>
      <c r="AHS227" s="58"/>
      <c r="AHT227" s="58"/>
      <c r="AHU227" s="58"/>
      <c r="AHV227" s="58"/>
      <c r="AHW227" s="58"/>
      <c r="AHX227" s="58"/>
      <c r="AHY227" s="58"/>
      <c r="AHZ227" s="58"/>
      <c r="AIA227" s="58"/>
      <c r="AIB227" s="58"/>
      <c r="AIC227" s="58"/>
      <c r="AID227" s="58"/>
      <c r="AIE227" s="58"/>
      <c r="AIF227" s="58"/>
      <c r="AIG227" s="58"/>
      <c r="AIH227" s="58"/>
      <c r="AII227" s="58"/>
      <c r="AIJ227" s="58"/>
      <c r="AIK227" s="58"/>
      <c r="AIL227" s="58"/>
      <c r="AIM227" s="58"/>
      <c r="AIN227" s="58"/>
      <c r="AIO227" s="58"/>
      <c r="AIP227" s="58"/>
      <c r="AIQ227" s="58"/>
      <c r="AIR227" s="58"/>
      <c r="AIS227" s="58"/>
      <c r="AIT227" s="58"/>
      <c r="AIU227" s="58"/>
      <c r="AIV227" s="58"/>
      <c r="AIW227" s="58"/>
      <c r="AIX227" s="58"/>
      <c r="AIY227" s="58"/>
      <c r="AIZ227" s="58"/>
      <c r="AJA227" s="58"/>
      <c r="AJB227" s="58"/>
      <c r="AJC227" s="58"/>
      <c r="AJD227" s="58"/>
      <c r="AJE227" s="58"/>
      <c r="AJF227" s="58"/>
      <c r="AJG227" s="58"/>
      <c r="AJH227" s="58"/>
      <c r="AJI227" s="58"/>
      <c r="AJJ227" s="58"/>
      <c r="AJK227" s="58"/>
      <c r="AJL227" s="58"/>
      <c r="AJM227" s="58"/>
      <c r="AJN227" s="58"/>
      <c r="AJO227" s="58"/>
      <c r="AJP227" s="58"/>
      <c r="AJQ227" s="58"/>
      <c r="AJR227" s="58"/>
      <c r="AJS227" s="58"/>
      <c r="AJT227" s="58"/>
      <c r="AJU227" s="58"/>
      <c r="AJV227" s="58"/>
      <c r="AJW227" s="58"/>
      <c r="AJX227" s="58"/>
      <c r="AJY227" s="58"/>
      <c r="AJZ227" s="58"/>
      <c r="AKA227" s="58"/>
      <c r="AKB227" s="58"/>
      <c r="AKC227" s="58"/>
      <c r="AKD227" s="58"/>
      <c r="AKE227" s="58"/>
      <c r="AKF227" s="58"/>
      <c r="AKG227" s="58"/>
      <c r="AKH227" s="58"/>
      <c r="AKI227" s="58"/>
      <c r="AKJ227" s="58"/>
      <c r="AKK227" s="58"/>
      <c r="AKL227" s="58"/>
      <c r="AKM227" s="58"/>
      <c r="AKN227" s="58"/>
      <c r="AKO227" s="58"/>
      <c r="AKP227" s="58"/>
      <c r="AKQ227" s="58"/>
      <c r="AKR227" s="58"/>
      <c r="AKS227" s="58"/>
      <c r="AKT227" s="58"/>
      <c r="AKU227" s="58"/>
      <c r="AKV227" s="58"/>
      <c r="AKW227" s="58"/>
      <c r="AKX227" s="58"/>
      <c r="AKY227" s="58"/>
      <c r="AKZ227" s="58"/>
      <c r="ALA227" s="58"/>
      <c r="ALB227" s="58"/>
      <c r="ALC227" s="58"/>
      <c r="ALD227" s="58"/>
      <c r="ALE227" s="58"/>
      <c r="ALF227" s="58"/>
      <c r="ALG227" s="58"/>
      <c r="ALH227" s="58"/>
      <c r="ALI227" s="58"/>
      <c r="ALJ227" s="58"/>
      <c r="ALK227" s="58"/>
      <c r="ALL227" s="58"/>
      <c r="ALM227" s="58"/>
      <c r="ALN227" s="58"/>
      <c r="ALO227" s="58"/>
      <c r="ALP227" s="58"/>
      <c r="ALQ227" s="58"/>
      <c r="ALR227" s="58"/>
      <c r="ALS227" s="58"/>
      <c r="ALT227" s="58"/>
      <c r="ALU227" s="58"/>
      <c r="ALV227" s="58"/>
      <c r="ALW227" s="58"/>
      <c r="ALX227" s="58"/>
      <c r="ALY227" s="58"/>
      <c r="ALZ227" s="58"/>
      <c r="AMA227" s="58"/>
      <c r="AMB227" s="58"/>
      <c r="AMC227" s="58"/>
      <c r="AMD227" s="58"/>
      <c r="AME227" s="58"/>
      <c r="AMF227" s="58"/>
      <c r="AMG227" s="58"/>
      <c r="AMH227" s="58"/>
      <c r="AMI227" s="58"/>
      <c r="AMJ227" s="58"/>
      <c r="AMK227" s="58"/>
      <c r="AML227" s="58"/>
      <c r="AMM227" s="58"/>
      <c r="AMN227" s="58"/>
      <c r="AMO227" s="58"/>
      <c r="AMP227" s="58"/>
      <c r="AMQ227" s="58"/>
      <c r="AMR227" s="58"/>
      <c r="AMS227" s="58"/>
      <c r="AMT227" s="58"/>
      <c r="AMU227" s="58"/>
      <c r="AMV227" s="58"/>
      <c r="AMW227" s="58"/>
      <c r="AMX227" s="58"/>
      <c r="AMY227" s="58"/>
      <c r="AMZ227" s="58"/>
      <c r="ANA227" s="58"/>
      <c r="ANB227" s="58"/>
      <c r="ANC227" s="58"/>
      <c r="AND227" s="58"/>
      <c r="ANE227" s="58"/>
      <c r="ANF227" s="58"/>
      <c r="ANG227" s="58"/>
      <c r="ANH227" s="58"/>
      <c r="ANI227" s="58"/>
      <c r="ANJ227" s="58"/>
      <c r="ANK227" s="58"/>
      <c r="ANL227" s="58"/>
      <c r="ANM227" s="58"/>
      <c r="ANN227" s="58"/>
      <c r="ANO227" s="58"/>
      <c r="ANP227" s="58"/>
      <c r="ANQ227" s="58"/>
      <c r="ANR227" s="58"/>
      <c r="ANS227" s="58"/>
      <c r="ANT227" s="58"/>
      <c r="ANU227" s="58"/>
      <c r="ANV227" s="58"/>
      <c r="ANW227" s="58"/>
      <c r="ANX227" s="58"/>
      <c r="ANY227" s="58"/>
      <c r="ANZ227" s="58"/>
      <c r="AOA227" s="58"/>
      <c r="AOB227" s="58"/>
      <c r="AOC227" s="58"/>
      <c r="AOD227" s="58"/>
      <c r="AOE227" s="58"/>
      <c r="AOF227" s="58"/>
      <c r="AOG227" s="58"/>
      <c r="AOH227" s="58"/>
      <c r="AOI227" s="58"/>
      <c r="AOJ227" s="58"/>
      <c r="AOK227" s="58"/>
      <c r="AOL227" s="58"/>
      <c r="AOM227" s="58"/>
      <c r="AON227" s="58"/>
      <c r="AOO227" s="58"/>
      <c r="AOP227" s="58"/>
      <c r="AOQ227" s="58"/>
      <c r="AOR227" s="58"/>
      <c r="AOS227" s="58"/>
      <c r="AOT227" s="58"/>
      <c r="AOU227" s="58"/>
      <c r="AOV227" s="58"/>
      <c r="AOW227" s="58"/>
      <c r="AOX227" s="58"/>
      <c r="AOY227" s="58"/>
      <c r="AOZ227" s="58"/>
      <c r="APA227" s="58"/>
      <c r="APB227" s="58"/>
      <c r="APC227" s="58"/>
      <c r="APD227" s="58"/>
      <c r="APE227" s="58"/>
      <c r="APF227" s="58"/>
      <c r="APG227" s="58"/>
      <c r="APH227" s="58"/>
      <c r="API227" s="58"/>
      <c r="APJ227" s="58"/>
      <c r="APK227" s="58"/>
      <c r="APL227" s="58"/>
      <c r="APM227" s="58"/>
      <c r="APN227" s="58"/>
      <c r="APO227" s="58"/>
      <c r="APP227" s="58"/>
      <c r="APQ227" s="58"/>
      <c r="APR227" s="58"/>
      <c r="APS227" s="58"/>
      <c r="APT227" s="58"/>
      <c r="APU227" s="58"/>
      <c r="APV227" s="58"/>
      <c r="APW227" s="58"/>
      <c r="APX227" s="58"/>
      <c r="APY227" s="58"/>
      <c r="APZ227" s="58"/>
      <c r="AQA227" s="58"/>
      <c r="AQB227" s="58"/>
      <c r="AQC227" s="58"/>
      <c r="AQD227" s="58"/>
      <c r="AQE227" s="58"/>
      <c r="AQF227" s="58"/>
      <c r="AQG227" s="58"/>
      <c r="AQH227" s="58"/>
      <c r="AQI227" s="58"/>
      <c r="AQJ227" s="58"/>
      <c r="AQK227" s="58"/>
      <c r="AQL227" s="58"/>
      <c r="AQM227" s="58"/>
      <c r="AQN227" s="58"/>
      <c r="AQO227" s="58"/>
      <c r="AQP227" s="58"/>
      <c r="AQQ227" s="58"/>
      <c r="AQR227" s="58"/>
      <c r="AQS227" s="58"/>
      <c r="AQT227" s="58"/>
      <c r="AQU227" s="58"/>
      <c r="AQV227" s="58"/>
      <c r="AQW227" s="58"/>
      <c r="AQX227" s="58"/>
      <c r="AQY227" s="58"/>
      <c r="AQZ227" s="58"/>
      <c r="ARA227" s="58"/>
      <c r="ARB227" s="58"/>
      <c r="ARC227" s="58"/>
      <c r="ARD227" s="58"/>
      <c r="ARE227" s="58"/>
      <c r="ARF227" s="58"/>
      <c r="ARG227" s="58"/>
      <c r="ARH227" s="58"/>
      <c r="ARI227" s="58"/>
      <c r="ARJ227" s="58"/>
      <c r="ARK227" s="58"/>
      <c r="ARL227" s="58"/>
      <c r="ARM227" s="58"/>
      <c r="ARN227" s="58"/>
      <c r="ARO227" s="58"/>
      <c r="ARP227" s="58"/>
      <c r="ARQ227" s="58"/>
      <c r="ARR227" s="58"/>
      <c r="ARS227" s="58"/>
      <c r="ART227" s="58"/>
      <c r="ARU227" s="58"/>
      <c r="ARV227" s="58"/>
      <c r="ARW227" s="58"/>
      <c r="ARX227" s="58"/>
      <c r="ARY227" s="58"/>
      <c r="ARZ227" s="58"/>
      <c r="ASA227" s="58"/>
      <c r="ASB227" s="58"/>
      <c r="ASC227" s="58"/>
      <c r="ASD227" s="58"/>
      <c r="ASE227" s="58"/>
      <c r="ASF227" s="58"/>
      <c r="ASG227" s="58"/>
      <c r="ASH227" s="58"/>
      <c r="ASI227" s="58"/>
      <c r="ASJ227" s="58"/>
      <c r="ASK227" s="58"/>
      <c r="ASL227" s="58"/>
      <c r="ASM227" s="58"/>
      <c r="ASN227" s="58"/>
      <c r="ASO227" s="58"/>
      <c r="ASP227" s="58"/>
      <c r="ASQ227" s="58"/>
      <c r="ASR227" s="58"/>
      <c r="ASS227" s="58"/>
      <c r="AST227" s="58"/>
      <c r="ASU227" s="58"/>
      <c r="ASV227" s="58"/>
      <c r="ASW227" s="58"/>
      <c r="ASX227" s="58"/>
      <c r="ASY227" s="58"/>
      <c r="ASZ227" s="58"/>
      <c r="ATA227" s="58"/>
      <c r="ATB227" s="58"/>
      <c r="ATC227" s="58"/>
      <c r="ATD227" s="58"/>
      <c r="ATE227" s="58"/>
      <c r="ATF227" s="58"/>
      <c r="ATG227" s="58"/>
      <c r="ATH227" s="58"/>
      <c r="ATI227" s="58"/>
      <c r="ATJ227" s="58"/>
      <c r="ATK227" s="58"/>
      <c r="ATL227" s="58"/>
      <c r="ATM227" s="58"/>
      <c r="ATN227" s="58"/>
      <c r="ATO227" s="58"/>
      <c r="ATP227" s="58"/>
      <c r="ATQ227" s="58"/>
      <c r="ATR227" s="58"/>
      <c r="ATS227" s="58"/>
      <c r="ATT227" s="58"/>
      <c r="ATU227" s="58"/>
      <c r="ATV227" s="58"/>
      <c r="ATW227" s="58"/>
      <c r="ATX227" s="58"/>
      <c r="ATY227" s="58"/>
      <c r="ATZ227" s="58"/>
      <c r="AUA227" s="58"/>
      <c r="AUB227" s="58"/>
      <c r="AUC227" s="58"/>
      <c r="AUD227" s="58"/>
      <c r="AUE227" s="58"/>
      <c r="AUF227" s="58"/>
      <c r="AUG227" s="58"/>
      <c r="AUH227" s="58"/>
      <c r="AUI227" s="58"/>
      <c r="AUJ227" s="58"/>
      <c r="AUK227" s="58"/>
      <c r="AUL227" s="58"/>
      <c r="AUM227" s="58"/>
      <c r="AUN227" s="58"/>
      <c r="AUO227" s="58"/>
      <c r="AUP227" s="58"/>
      <c r="AUQ227" s="58"/>
      <c r="AUR227" s="58"/>
      <c r="AUS227" s="58"/>
      <c r="AUT227" s="58"/>
      <c r="AUU227" s="58"/>
      <c r="AUV227" s="58"/>
      <c r="AUW227" s="58"/>
      <c r="AUX227" s="58"/>
      <c r="AUY227" s="58"/>
      <c r="AUZ227" s="58"/>
      <c r="AVA227" s="58"/>
      <c r="AVB227" s="58"/>
      <c r="AVC227" s="58"/>
      <c r="AVD227" s="58"/>
      <c r="AVE227" s="58"/>
      <c r="AVF227" s="58"/>
      <c r="AVG227" s="58"/>
      <c r="AVH227" s="58"/>
      <c r="AVI227" s="58"/>
      <c r="AVJ227" s="58"/>
      <c r="AVK227" s="58"/>
      <c r="AVL227" s="58"/>
      <c r="AVM227" s="58"/>
      <c r="AVN227" s="58"/>
      <c r="AVO227" s="58"/>
      <c r="AVP227" s="58"/>
      <c r="AVQ227" s="58"/>
      <c r="AVR227" s="58"/>
      <c r="AVS227" s="58"/>
      <c r="AVT227" s="58"/>
      <c r="AVU227" s="58"/>
      <c r="AVV227" s="58"/>
      <c r="AVW227" s="58"/>
      <c r="AVX227" s="58"/>
      <c r="AVY227" s="58"/>
      <c r="AVZ227" s="58"/>
      <c r="AWA227" s="58"/>
      <c r="AWB227" s="58"/>
      <c r="AWC227" s="58"/>
      <c r="AWD227" s="58"/>
      <c r="AWE227" s="58"/>
      <c r="AWF227" s="58"/>
      <c r="AWG227" s="58"/>
      <c r="AWH227" s="58"/>
      <c r="AWI227" s="58"/>
      <c r="AWJ227" s="58"/>
      <c r="AWK227" s="58"/>
      <c r="AWL227" s="58"/>
      <c r="AWM227" s="58"/>
      <c r="AWN227" s="58"/>
      <c r="AWO227" s="58"/>
      <c r="AWP227" s="58"/>
      <c r="AWQ227" s="58"/>
      <c r="AWR227" s="58"/>
      <c r="AWS227" s="58"/>
      <c r="AWT227" s="58"/>
      <c r="AWU227" s="58"/>
      <c r="AWV227" s="58"/>
      <c r="AWW227" s="58"/>
      <c r="AWX227" s="58"/>
      <c r="AWY227" s="58"/>
      <c r="AWZ227" s="58"/>
      <c r="AXA227" s="58"/>
      <c r="AXB227" s="58"/>
      <c r="AXC227" s="58"/>
      <c r="AXD227" s="58"/>
      <c r="AXE227" s="58"/>
      <c r="AXF227" s="58"/>
      <c r="AXG227" s="58"/>
      <c r="AXH227" s="58"/>
      <c r="AXI227" s="58"/>
      <c r="AXJ227" s="58"/>
      <c r="AXK227" s="58"/>
      <c r="AXL227" s="58"/>
      <c r="AXM227" s="58"/>
      <c r="AXN227" s="58"/>
      <c r="AXO227" s="58"/>
      <c r="AXP227" s="58"/>
      <c r="AXQ227" s="58"/>
      <c r="AXR227" s="58"/>
      <c r="AXS227" s="58"/>
      <c r="AXT227" s="58"/>
      <c r="AXU227" s="58"/>
      <c r="AXV227" s="58"/>
      <c r="AXW227" s="58"/>
      <c r="AXX227" s="58"/>
      <c r="AXY227" s="58"/>
      <c r="AXZ227" s="58"/>
      <c r="AYA227" s="58"/>
      <c r="AYB227" s="58"/>
      <c r="AYC227" s="58"/>
      <c r="AYD227" s="58"/>
      <c r="AYE227" s="58"/>
      <c r="AYF227" s="58"/>
      <c r="AYG227" s="58"/>
      <c r="AYH227" s="58"/>
      <c r="AYI227" s="58"/>
      <c r="AYJ227" s="58"/>
      <c r="AYK227" s="58"/>
      <c r="AYL227" s="58"/>
      <c r="AYM227" s="58"/>
      <c r="AYN227" s="58"/>
      <c r="AYO227" s="58"/>
      <c r="AYP227" s="58"/>
      <c r="AYQ227" s="58"/>
      <c r="AYR227" s="58"/>
      <c r="AYS227" s="58"/>
      <c r="AYT227" s="58"/>
      <c r="AYU227" s="58"/>
      <c r="AYV227" s="58"/>
      <c r="AYW227" s="58"/>
      <c r="AYX227" s="58"/>
      <c r="AYY227" s="58"/>
      <c r="AYZ227" s="58"/>
      <c r="AZA227" s="58"/>
      <c r="AZB227" s="58"/>
      <c r="AZC227" s="58"/>
      <c r="AZD227" s="58"/>
      <c r="AZE227" s="58"/>
      <c r="AZF227" s="58"/>
      <c r="AZG227" s="58"/>
      <c r="AZH227" s="58"/>
      <c r="AZI227" s="58"/>
      <c r="AZJ227" s="58"/>
      <c r="AZK227" s="58"/>
      <c r="AZL227" s="58"/>
      <c r="AZM227" s="58"/>
      <c r="AZN227" s="58"/>
      <c r="AZO227" s="58"/>
      <c r="AZP227" s="58"/>
      <c r="AZQ227" s="58"/>
      <c r="AZR227" s="58"/>
      <c r="AZS227" s="58"/>
      <c r="AZT227" s="58"/>
      <c r="AZU227" s="58"/>
      <c r="AZV227" s="58"/>
      <c r="AZW227" s="58"/>
      <c r="AZX227" s="58"/>
      <c r="AZY227" s="58"/>
      <c r="AZZ227" s="58"/>
      <c r="BAA227" s="58"/>
      <c r="BAB227" s="58"/>
      <c r="BAC227" s="58"/>
      <c r="BAD227" s="58"/>
      <c r="BAE227" s="58"/>
      <c r="BAF227" s="58"/>
      <c r="BAG227" s="58"/>
      <c r="BAH227" s="58"/>
      <c r="BAI227" s="58"/>
      <c r="BAJ227" s="58"/>
      <c r="BAK227" s="58"/>
      <c r="BAL227" s="58"/>
      <c r="BAM227" s="58"/>
      <c r="BAN227" s="58"/>
      <c r="BAO227" s="58"/>
      <c r="BAP227" s="58"/>
      <c r="BAQ227" s="58"/>
      <c r="BAR227" s="58"/>
      <c r="BAS227" s="58"/>
      <c r="BAT227" s="58"/>
      <c r="BAU227" s="58"/>
      <c r="BAV227" s="58"/>
      <c r="BAW227" s="58"/>
      <c r="BAX227" s="58"/>
      <c r="BAY227" s="58"/>
      <c r="BAZ227" s="58"/>
      <c r="BBA227" s="58"/>
      <c r="BBB227" s="58"/>
      <c r="BBC227" s="58"/>
      <c r="BBD227" s="58"/>
      <c r="BBE227" s="58"/>
      <c r="BBF227" s="58"/>
      <c r="BBG227" s="58"/>
      <c r="BBH227" s="58"/>
      <c r="BBI227" s="58"/>
      <c r="BBJ227" s="58"/>
      <c r="BBK227" s="58"/>
      <c r="BBL227" s="58"/>
      <c r="BBM227" s="58"/>
      <c r="BBN227" s="58"/>
      <c r="BBO227" s="58"/>
      <c r="BBP227" s="58"/>
      <c r="BBQ227" s="58"/>
      <c r="BBR227" s="58"/>
      <c r="BBS227" s="58"/>
      <c r="BBT227" s="58"/>
      <c r="BBU227" s="58"/>
      <c r="BBV227" s="58"/>
      <c r="BBW227" s="58"/>
      <c r="BBX227" s="58"/>
      <c r="BBY227" s="58"/>
      <c r="BBZ227" s="58"/>
      <c r="BCA227" s="58"/>
      <c r="BCB227" s="58"/>
      <c r="BCC227" s="58"/>
      <c r="BCD227" s="58"/>
      <c r="BCE227" s="58"/>
      <c r="BCF227" s="58"/>
      <c r="BCG227" s="58"/>
      <c r="BCH227" s="58"/>
      <c r="BCI227" s="58"/>
      <c r="BCJ227" s="58"/>
      <c r="BCK227" s="58"/>
      <c r="BCL227" s="58"/>
      <c r="BCM227" s="58"/>
      <c r="BCN227" s="58"/>
      <c r="BCO227" s="58"/>
      <c r="BCP227" s="58"/>
      <c r="BCQ227" s="58"/>
      <c r="BCR227" s="58"/>
      <c r="BCS227" s="58"/>
      <c r="BCT227" s="58"/>
      <c r="BCU227" s="58"/>
      <c r="BCV227" s="58"/>
      <c r="BCW227" s="58"/>
      <c r="BCX227" s="58"/>
      <c r="BCY227" s="58"/>
      <c r="BCZ227" s="58"/>
      <c r="BDA227" s="58"/>
      <c r="BDB227" s="58"/>
      <c r="BDC227" s="58"/>
      <c r="BDD227" s="58"/>
      <c r="BDE227" s="58"/>
      <c r="BDF227" s="58"/>
      <c r="BDG227" s="58"/>
      <c r="BDH227" s="58"/>
      <c r="BDI227" s="58"/>
      <c r="BDJ227" s="58"/>
      <c r="BDK227" s="58"/>
      <c r="BDL227" s="58"/>
      <c r="BDM227" s="58"/>
      <c r="BDN227" s="58"/>
      <c r="BDO227" s="58"/>
      <c r="BDP227" s="58"/>
      <c r="BDQ227" s="58"/>
      <c r="BDR227" s="58"/>
      <c r="BDS227" s="58"/>
      <c r="BDT227" s="58"/>
      <c r="BDU227" s="58"/>
      <c r="BDV227" s="58"/>
      <c r="BDW227" s="58"/>
      <c r="BDX227" s="58"/>
      <c r="BDY227" s="58"/>
      <c r="BDZ227" s="58"/>
      <c r="BEA227" s="58"/>
      <c r="BEB227" s="58"/>
      <c r="BEC227" s="58"/>
      <c r="BED227" s="58"/>
      <c r="BEE227" s="58"/>
      <c r="BEF227" s="58"/>
      <c r="BEG227" s="58"/>
      <c r="BEH227" s="58"/>
      <c r="BEI227" s="58"/>
      <c r="BEJ227" s="58"/>
      <c r="BEK227" s="58"/>
      <c r="BEL227" s="58"/>
      <c r="BEM227" s="58"/>
      <c r="BEN227" s="58"/>
      <c r="BEO227" s="58"/>
      <c r="BEP227" s="58"/>
      <c r="BEQ227" s="58"/>
      <c r="BER227" s="58"/>
      <c r="BES227" s="58"/>
      <c r="BET227" s="58"/>
      <c r="BEU227" s="58"/>
      <c r="BEV227" s="58"/>
      <c r="BEW227" s="58"/>
      <c r="BEX227" s="58"/>
      <c r="BEY227" s="58"/>
      <c r="BEZ227" s="58"/>
      <c r="BFA227" s="58"/>
      <c r="BFB227" s="58"/>
      <c r="BFC227" s="58"/>
      <c r="BFD227" s="58"/>
      <c r="BFE227" s="58"/>
      <c r="BFF227" s="58"/>
      <c r="BFG227" s="58"/>
      <c r="BFH227" s="58"/>
      <c r="BFI227" s="58"/>
      <c r="BFJ227" s="58"/>
      <c r="BFK227" s="58"/>
      <c r="BFL227" s="58"/>
      <c r="BFM227" s="58"/>
      <c r="BFN227" s="58"/>
      <c r="BFO227" s="58"/>
      <c r="BFP227" s="58"/>
      <c r="BFQ227" s="58"/>
      <c r="BFR227" s="58"/>
      <c r="BFS227" s="58"/>
      <c r="BFT227" s="58"/>
      <c r="BFU227" s="58"/>
      <c r="BFV227" s="58"/>
      <c r="BFW227" s="58"/>
      <c r="BFX227" s="58"/>
      <c r="BFY227" s="58"/>
      <c r="BFZ227" s="58"/>
      <c r="BGA227" s="58"/>
      <c r="BGB227" s="58"/>
      <c r="BGC227" s="58"/>
      <c r="BGD227" s="58"/>
      <c r="BGE227" s="58"/>
      <c r="BGF227" s="58"/>
      <c r="BGG227" s="58"/>
      <c r="BGH227" s="58"/>
      <c r="BGI227" s="58"/>
      <c r="BGJ227" s="58"/>
      <c r="BGK227" s="58"/>
      <c r="BGL227" s="58"/>
      <c r="BGM227" s="58"/>
      <c r="BGN227" s="58"/>
      <c r="BGO227" s="58"/>
      <c r="BGP227" s="58"/>
      <c r="BGQ227" s="58"/>
      <c r="BGR227" s="58"/>
      <c r="BGS227" s="58"/>
      <c r="BGT227" s="58"/>
      <c r="BGU227" s="58"/>
      <c r="BGV227" s="58"/>
      <c r="BGW227" s="58"/>
      <c r="BGX227" s="58"/>
      <c r="BGY227" s="58"/>
      <c r="BGZ227" s="58"/>
      <c r="BHA227" s="58"/>
      <c r="BHB227" s="58"/>
      <c r="BHC227" s="58"/>
      <c r="BHD227" s="58"/>
      <c r="BHE227" s="58"/>
      <c r="BHF227" s="58"/>
      <c r="BHG227" s="58"/>
      <c r="BHH227" s="58"/>
      <c r="BHI227" s="58"/>
      <c r="BHJ227" s="58"/>
      <c r="BHK227" s="58"/>
      <c r="BHL227" s="58"/>
      <c r="BHM227" s="58"/>
      <c r="BHN227" s="58"/>
      <c r="BHO227" s="58"/>
      <c r="BHP227" s="58"/>
      <c r="BHQ227" s="58"/>
      <c r="BHR227" s="58"/>
      <c r="BHS227" s="58"/>
      <c r="BHT227" s="58"/>
      <c r="BHU227" s="58"/>
      <c r="BHV227" s="58"/>
      <c r="BHW227" s="58"/>
      <c r="BHX227" s="58"/>
      <c r="BHY227" s="58"/>
      <c r="BHZ227" s="58"/>
      <c r="BIA227" s="58"/>
      <c r="BIB227" s="58"/>
      <c r="BIC227" s="58"/>
      <c r="BID227" s="58"/>
      <c r="BIE227" s="58"/>
      <c r="BIF227" s="58"/>
      <c r="BIG227" s="58"/>
      <c r="BIH227" s="58"/>
      <c r="BII227" s="58"/>
      <c r="BIJ227" s="58"/>
      <c r="BIK227" s="58"/>
      <c r="BIL227" s="58"/>
      <c r="BIM227" s="58"/>
      <c r="BIN227" s="58"/>
      <c r="BIO227" s="58"/>
      <c r="BIP227" s="58"/>
      <c r="BIQ227" s="58"/>
      <c r="BIR227" s="58"/>
      <c r="BIS227" s="58"/>
      <c r="BIT227" s="58"/>
      <c r="BIU227" s="58"/>
      <c r="BIV227" s="58"/>
      <c r="BIW227" s="58"/>
      <c r="BIX227" s="58"/>
      <c r="BIY227" s="58"/>
      <c r="BIZ227" s="58"/>
      <c r="BJA227" s="58"/>
      <c r="BJB227" s="58"/>
      <c r="BJC227" s="58"/>
      <c r="BJD227" s="58"/>
      <c r="BJE227" s="58"/>
      <c r="BJF227" s="58"/>
      <c r="BJG227" s="58"/>
      <c r="BJH227" s="58"/>
      <c r="BJI227" s="58"/>
      <c r="BJJ227" s="58"/>
      <c r="BJK227" s="58"/>
      <c r="BJL227" s="58"/>
      <c r="BJM227" s="58"/>
      <c r="BJN227" s="58"/>
      <c r="BJO227" s="58"/>
      <c r="BJP227" s="58"/>
      <c r="BJQ227" s="58"/>
      <c r="BJR227" s="58"/>
      <c r="BJS227" s="58"/>
      <c r="BJT227" s="58"/>
      <c r="BJU227" s="58"/>
      <c r="BJV227" s="58"/>
      <c r="BJW227" s="58"/>
      <c r="BJX227" s="58"/>
      <c r="BJY227" s="58"/>
      <c r="BJZ227" s="58"/>
      <c r="BKA227" s="58"/>
      <c r="BKB227" s="58"/>
      <c r="BKC227" s="58"/>
      <c r="BKD227" s="58"/>
      <c r="BKE227" s="58"/>
      <c r="BKF227" s="58"/>
      <c r="BKG227" s="58"/>
      <c r="BKH227" s="58"/>
      <c r="BKI227" s="58"/>
      <c r="BKJ227" s="58"/>
      <c r="BKK227" s="58"/>
      <c r="BKL227" s="58"/>
      <c r="BKM227" s="58"/>
      <c r="BKN227" s="58"/>
      <c r="BKO227" s="58"/>
      <c r="BKP227" s="58"/>
      <c r="BKQ227" s="58"/>
      <c r="BKR227" s="58"/>
      <c r="BKS227" s="58"/>
      <c r="BKT227" s="58"/>
      <c r="BKU227" s="58"/>
      <c r="BKV227" s="58"/>
      <c r="BKW227" s="58"/>
      <c r="BKX227" s="58"/>
      <c r="BKY227" s="58"/>
      <c r="BKZ227" s="58"/>
      <c r="BLA227" s="58"/>
      <c r="BLB227" s="58"/>
      <c r="BLC227" s="58"/>
      <c r="BLD227" s="58"/>
      <c r="BLE227" s="58"/>
      <c r="BLF227" s="58"/>
      <c r="BLG227" s="58"/>
      <c r="BLH227" s="58"/>
      <c r="BLI227" s="58"/>
      <c r="BLJ227" s="58"/>
      <c r="BLK227" s="58"/>
      <c r="BLL227" s="58"/>
      <c r="BLM227" s="58"/>
      <c r="BLN227" s="58"/>
      <c r="BLO227" s="58"/>
      <c r="BLP227" s="58"/>
      <c r="BLQ227" s="58"/>
      <c r="BLR227" s="58"/>
      <c r="BLS227" s="58"/>
      <c r="BLT227" s="58"/>
      <c r="BLU227" s="58"/>
      <c r="BLV227" s="58"/>
      <c r="BLW227" s="58"/>
      <c r="BLX227" s="58"/>
      <c r="BLY227" s="58"/>
      <c r="BLZ227" s="58"/>
      <c r="BMA227" s="58"/>
      <c r="BMB227" s="58"/>
      <c r="BMC227" s="58"/>
      <c r="BMD227" s="58"/>
      <c r="BME227" s="58"/>
      <c r="BMF227" s="58"/>
      <c r="BMG227" s="58"/>
      <c r="BMH227" s="58"/>
      <c r="BMI227" s="58"/>
      <c r="BMJ227" s="58"/>
      <c r="BMK227" s="58"/>
      <c r="BML227" s="58"/>
      <c r="BMM227" s="58"/>
      <c r="BMN227" s="58"/>
      <c r="BMO227" s="58"/>
      <c r="BMP227" s="58"/>
      <c r="BMQ227" s="58"/>
      <c r="BMR227" s="58"/>
      <c r="BMS227" s="58"/>
      <c r="BMT227" s="58"/>
      <c r="BMU227" s="58"/>
      <c r="BMV227" s="58"/>
      <c r="BMW227" s="58"/>
      <c r="BMX227" s="58"/>
      <c r="BMY227" s="58"/>
      <c r="BMZ227" s="58"/>
      <c r="BNA227" s="58"/>
      <c r="BNB227" s="58"/>
      <c r="BNC227" s="58"/>
      <c r="BND227" s="58"/>
      <c r="BNE227" s="58"/>
      <c r="BNF227" s="58"/>
      <c r="BNG227" s="58"/>
      <c r="BNH227" s="58"/>
      <c r="BNI227" s="58"/>
      <c r="BNJ227" s="58"/>
      <c r="BNK227" s="58"/>
      <c r="BNL227" s="58"/>
      <c r="BNM227" s="58"/>
      <c r="BNN227" s="58"/>
      <c r="BNO227" s="58"/>
      <c r="BNP227" s="58"/>
      <c r="BNQ227" s="58"/>
      <c r="BNR227" s="58"/>
      <c r="BNS227" s="58"/>
      <c r="BNT227" s="58"/>
      <c r="BNU227" s="58"/>
      <c r="BNV227" s="58"/>
      <c r="BNW227" s="58"/>
      <c r="BNX227" s="58"/>
      <c r="BNY227" s="58"/>
      <c r="BNZ227" s="58"/>
      <c r="BOA227" s="58"/>
      <c r="BOB227" s="58"/>
      <c r="BOC227" s="58"/>
      <c r="BOD227" s="58"/>
      <c r="BOE227" s="58"/>
      <c r="BOF227" s="58"/>
      <c r="BOG227" s="58"/>
      <c r="BOH227" s="58"/>
      <c r="BOI227" s="58"/>
      <c r="BOJ227" s="58"/>
      <c r="BOK227" s="58"/>
      <c r="BOL227" s="58"/>
      <c r="BOM227" s="58"/>
      <c r="BON227" s="58"/>
      <c r="BOO227" s="58"/>
      <c r="BOP227" s="58"/>
      <c r="BOQ227" s="58"/>
      <c r="BOR227" s="58"/>
      <c r="BOS227" s="58"/>
      <c r="BOT227" s="58"/>
      <c r="BOU227" s="58"/>
      <c r="BOV227" s="58"/>
      <c r="BOW227" s="58"/>
      <c r="BOX227" s="58"/>
      <c r="BOY227" s="58"/>
      <c r="BOZ227" s="58"/>
      <c r="BPA227" s="58"/>
      <c r="BPB227" s="58"/>
      <c r="BPC227" s="58"/>
      <c r="BPD227" s="58"/>
      <c r="BPE227" s="58"/>
      <c r="BPF227" s="58"/>
      <c r="BPG227" s="58"/>
      <c r="BPH227" s="58"/>
      <c r="BPI227" s="58"/>
      <c r="BPJ227" s="58"/>
      <c r="BPK227" s="58"/>
      <c r="BPL227" s="58"/>
      <c r="BPM227" s="58"/>
      <c r="BPN227" s="58"/>
      <c r="BPO227" s="58"/>
      <c r="BPP227" s="58"/>
      <c r="BPQ227" s="58"/>
      <c r="BPR227" s="58"/>
      <c r="BPS227" s="58"/>
      <c r="BPT227" s="58"/>
      <c r="BPU227" s="58"/>
      <c r="BPV227" s="58"/>
      <c r="BPW227" s="58"/>
      <c r="BPX227" s="58"/>
      <c r="BPY227" s="58"/>
      <c r="BPZ227" s="58"/>
      <c r="BQA227" s="58"/>
      <c r="BQB227" s="58"/>
      <c r="BQC227" s="58"/>
      <c r="BQD227" s="58"/>
      <c r="BQE227" s="58"/>
      <c r="BQF227" s="58"/>
      <c r="BQG227" s="58"/>
      <c r="BQH227" s="58"/>
      <c r="BQI227" s="58"/>
      <c r="BQJ227" s="58"/>
      <c r="BQK227" s="58"/>
      <c r="BQL227" s="58"/>
      <c r="BQM227" s="58"/>
      <c r="BQN227" s="58"/>
      <c r="BQO227" s="58"/>
      <c r="BQP227" s="58"/>
      <c r="BQQ227" s="58"/>
      <c r="BQR227" s="58"/>
      <c r="BQS227" s="58"/>
      <c r="BQT227" s="58"/>
      <c r="BQU227" s="58"/>
      <c r="BQV227" s="58"/>
      <c r="BQW227" s="58"/>
      <c r="BQX227" s="58"/>
      <c r="BQY227" s="58"/>
      <c r="BQZ227" s="58"/>
      <c r="BRA227" s="58"/>
      <c r="BRB227" s="58"/>
      <c r="BRC227" s="58"/>
      <c r="BRD227" s="58"/>
      <c r="BRE227" s="58"/>
      <c r="BRF227" s="58"/>
      <c r="BRG227" s="58"/>
      <c r="BRH227" s="58"/>
      <c r="BRI227" s="58"/>
      <c r="BRJ227" s="58"/>
      <c r="BRK227" s="58"/>
      <c r="BRL227" s="58"/>
      <c r="BRM227" s="58"/>
      <c r="BRN227" s="58"/>
      <c r="BRO227" s="58"/>
      <c r="BRP227" s="58"/>
      <c r="BRQ227" s="58"/>
      <c r="BRR227" s="58"/>
      <c r="BRS227" s="58"/>
      <c r="BRT227" s="58"/>
      <c r="BRU227" s="58"/>
      <c r="BRV227" s="58"/>
      <c r="BRW227" s="58"/>
      <c r="BRX227" s="58"/>
      <c r="BRY227" s="58"/>
      <c r="BRZ227" s="58"/>
      <c r="BSA227" s="58"/>
      <c r="BSB227" s="58"/>
      <c r="BSC227" s="58"/>
      <c r="BSD227" s="58"/>
      <c r="BSE227" s="58"/>
      <c r="BSF227" s="58"/>
      <c r="BSG227" s="58"/>
      <c r="BSH227" s="58"/>
      <c r="BSI227" s="58"/>
      <c r="BSJ227" s="58"/>
      <c r="BSK227" s="58"/>
      <c r="BSL227" s="58"/>
      <c r="BSM227" s="58"/>
      <c r="BSN227" s="58"/>
      <c r="BSO227" s="58"/>
      <c r="BSP227" s="58"/>
      <c r="BSQ227" s="58"/>
      <c r="BSR227" s="58"/>
      <c r="BSS227" s="58"/>
      <c r="BST227" s="58"/>
      <c r="BSU227" s="58"/>
      <c r="BSV227" s="58"/>
      <c r="BSW227" s="58"/>
      <c r="BSX227" s="58"/>
      <c r="BSY227" s="58"/>
      <c r="BSZ227" s="58"/>
      <c r="BTA227" s="58"/>
      <c r="BTB227" s="58"/>
      <c r="BTC227" s="58"/>
      <c r="BTD227" s="58"/>
      <c r="BTE227" s="58"/>
      <c r="BTF227" s="58"/>
      <c r="BTG227" s="58"/>
      <c r="BTH227" s="58"/>
      <c r="BTI227" s="58"/>
      <c r="BTJ227" s="58"/>
      <c r="BTK227" s="58"/>
      <c r="BTL227" s="58"/>
      <c r="BTM227" s="58"/>
      <c r="BTN227" s="58"/>
      <c r="BTO227" s="58"/>
      <c r="BTP227" s="58"/>
      <c r="BTQ227" s="58"/>
      <c r="BTR227" s="58"/>
      <c r="BTS227" s="58"/>
      <c r="BTT227" s="58"/>
      <c r="BTU227" s="58"/>
      <c r="BTV227" s="58"/>
      <c r="BTW227" s="58"/>
      <c r="BTX227" s="58"/>
      <c r="BTY227" s="58"/>
      <c r="BTZ227" s="58"/>
      <c r="BUA227" s="58"/>
      <c r="BUB227" s="58"/>
      <c r="BUC227" s="58"/>
      <c r="BUD227" s="58"/>
      <c r="BUE227" s="58"/>
      <c r="BUF227" s="58"/>
      <c r="BUG227" s="58"/>
      <c r="BUH227" s="58"/>
      <c r="BUI227" s="58"/>
      <c r="BUJ227" s="58"/>
      <c r="BUK227" s="58"/>
      <c r="BUL227" s="58"/>
      <c r="BUM227" s="58"/>
      <c r="BUN227" s="58"/>
      <c r="BUO227" s="58"/>
      <c r="BUP227" s="58"/>
      <c r="BUQ227" s="58"/>
      <c r="BUR227" s="58"/>
      <c r="BUS227" s="58"/>
      <c r="BUT227" s="58"/>
      <c r="BUU227" s="58"/>
      <c r="BUV227" s="58"/>
      <c r="BUW227" s="58"/>
      <c r="BUX227" s="58"/>
      <c r="BUY227" s="58"/>
      <c r="BUZ227" s="58"/>
      <c r="BVA227" s="58"/>
      <c r="BVB227" s="58"/>
      <c r="BVC227" s="58"/>
      <c r="BVD227" s="58"/>
      <c r="BVE227" s="58"/>
      <c r="BVF227" s="58"/>
      <c r="BVG227" s="58"/>
      <c r="BVH227" s="58"/>
      <c r="BVI227" s="58"/>
      <c r="BVJ227" s="58"/>
      <c r="BVK227" s="58"/>
      <c r="BVL227" s="58"/>
      <c r="BVM227" s="58"/>
      <c r="BVN227" s="58"/>
      <c r="BVO227" s="58"/>
      <c r="BVP227" s="58"/>
      <c r="BVQ227" s="58"/>
      <c r="BVR227" s="58"/>
      <c r="BVS227" s="58"/>
      <c r="BVT227" s="58"/>
      <c r="BVU227" s="58"/>
      <c r="BVV227" s="58"/>
      <c r="BVW227" s="58"/>
      <c r="BVX227" s="58"/>
      <c r="BVY227" s="58"/>
      <c r="BVZ227" s="58"/>
      <c r="BWA227" s="58"/>
      <c r="BWB227" s="58"/>
      <c r="BWC227" s="58"/>
      <c r="BWD227" s="58"/>
      <c r="BWE227" s="58"/>
      <c r="BWF227" s="58"/>
      <c r="BWG227" s="58"/>
      <c r="BWH227" s="58"/>
      <c r="BWI227" s="58"/>
      <c r="BWJ227" s="58"/>
      <c r="BWK227" s="58"/>
      <c r="BWL227" s="58"/>
      <c r="BWM227" s="58"/>
      <c r="BWN227" s="58"/>
      <c r="BWO227" s="58"/>
      <c r="BWP227" s="58"/>
      <c r="BWQ227" s="58"/>
      <c r="BWR227" s="58"/>
      <c r="BWS227" s="58"/>
      <c r="BWT227" s="58"/>
      <c r="BWU227" s="58"/>
      <c r="BWV227" s="58"/>
      <c r="BWW227" s="58"/>
      <c r="BWX227" s="58"/>
      <c r="BWY227" s="58"/>
      <c r="BWZ227" s="58"/>
      <c r="BXA227" s="58"/>
      <c r="BXB227" s="58"/>
      <c r="BXC227" s="58"/>
      <c r="BXD227" s="58"/>
      <c r="BXE227" s="58"/>
      <c r="BXF227" s="58"/>
      <c r="BXG227" s="58"/>
      <c r="BXH227" s="58"/>
      <c r="BXI227" s="58"/>
      <c r="BXJ227" s="58"/>
      <c r="BXK227" s="58"/>
      <c r="BXL227" s="58"/>
      <c r="BXM227" s="58"/>
      <c r="BXN227" s="58"/>
      <c r="BXO227" s="58"/>
      <c r="BXP227" s="58"/>
      <c r="BXQ227" s="58"/>
      <c r="BXR227" s="58"/>
      <c r="BXS227" s="58"/>
      <c r="BXT227" s="58"/>
      <c r="BXU227" s="58"/>
      <c r="BXV227" s="58"/>
      <c r="BXW227" s="58"/>
      <c r="BXX227" s="58"/>
      <c r="BXY227" s="58"/>
      <c r="BXZ227" s="58"/>
      <c r="BYA227" s="58"/>
      <c r="BYB227" s="58"/>
      <c r="BYC227" s="58"/>
      <c r="BYD227" s="58"/>
      <c r="BYE227" s="58"/>
      <c r="BYF227" s="58"/>
      <c r="BYG227" s="58"/>
      <c r="BYH227" s="58"/>
      <c r="BYI227" s="58"/>
      <c r="BYJ227" s="58"/>
      <c r="BYK227" s="58"/>
      <c r="BYL227" s="58"/>
      <c r="BYM227" s="58"/>
      <c r="BYN227" s="58"/>
      <c r="BYO227" s="58"/>
      <c r="BYP227" s="58"/>
      <c r="BYQ227" s="58"/>
      <c r="BYR227" s="58"/>
      <c r="BYS227" s="58"/>
      <c r="BYT227" s="58"/>
      <c r="BYU227" s="58"/>
      <c r="BYV227" s="58"/>
      <c r="BYW227" s="58"/>
      <c r="BYX227" s="58"/>
      <c r="BYY227" s="58"/>
      <c r="BYZ227" s="58"/>
      <c r="BZA227" s="58"/>
      <c r="BZB227" s="58"/>
      <c r="BZC227" s="58"/>
      <c r="BZD227" s="58"/>
      <c r="BZE227" s="58"/>
      <c r="BZF227" s="58"/>
      <c r="BZG227" s="58"/>
      <c r="BZH227" s="58"/>
      <c r="BZI227" s="58"/>
      <c r="BZJ227" s="58"/>
      <c r="BZK227" s="58"/>
      <c r="BZL227" s="58"/>
      <c r="BZM227" s="58"/>
      <c r="BZN227" s="58"/>
      <c r="BZO227" s="58"/>
      <c r="BZP227" s="58"/>
      <c r="BZQ227" s="58"/>
      <c r="BZR227" s="58"/>
      <c r="BZS227" s="58"/>
      <c r="BZT227" s="58"/>
      <c r="BZU227" s="58"/>
      <c r="BZV227" s="58"/>
      <c r="BZW227" s="58"/>
      <c r="BZX227" s="58"/>
      <c r="BZY227" s="58"/>
      <c r="BZZ227" s="58"/>
      <c r="CAA227" s="58"/>
      <c r="CAB227" s="58"/>
      <c r="CAC227" s="58"/>
      <c r="CAD227" s="58"/>
      <c r="CAE227" s="58"/>
      <c r="CAF227" s="58"/>
      <c r="CAG227" s="58"/>
      <c r="CAH227" s="58"/>
      <c r="CAI227" s="58"/>
      <c r="CAJ227" s="58"/>
      <c r="CAK227" s="58"/>
      <c r="CAL227" s="58"/>
      <c r="CAM227" s="58"/>
      <c r="CAN227" s="58"/>
      <c r="CAO227" s="58"/>
      <c r="CAP227" s="58"/>
      <c r="CAQ227" s="58"/>
      <c r="CAR227" s="58"/>
      <c r="CAS227" s="58"/>
      <c r="CAT227" s="58"/>
      <c r="CAU227" s="58"/>
      <c r="CAV227" s="58"/>
      <c r="CAW227" s="58"/>
      <c r="CAX227" s="58"/>
      <c r="CAY227" s="58"/>
      <c r="CAZ227" s="58"/>
      <c r="CBA227" s="58"/>
      <c r="CBB227" s="58"/>
      <c r="CBC227" s="58"/>
      <c r="CBD227" s="58"/>
      <c r="CBE227" s="58"/>
      <c r="CBF227" s="58"/>
      <c r="CBG227" s="58"/>
      <c r="CBH227" s="58"/>
      <c r="CBI227" s="58"/>
      <c r="CBJ227" s="58"/>
      <c r="CBK227" s="58"/>
      <c r="CBL227" s="58"/>
      <c r="CBM227" s="58"/>
      <c r="CBN227" s="58"/>
      <c r="CBO227" s="58"/>
      <c r="CBP227" s="58"/>
      <c r="CBQ227" s="58"/>
      <c r="CBR227" s="58"/>
      <c r="CBS227" s="58"/>
      <c r="CBT227" s="58"/>
      <c r="CBU227" s="58"/>
      <c r="CBV227" s="58"/>
      <c r="CBW227" s="58"/>
      <c r="CBX227" s="58"/>
      <c r="CBY227" s="58"/>
      <c r="CBZ227" s="58"/>
      <c r="CCA227" s="58"/>
      <c r="CCB227" s="58"/>
      <c r="CCC227" s="58"/>
      <c r="CCD227" s="58"/>
      <c r="CCE227" s="58"/>
      <c r="CCF227" s="58"/>
      <c r="CCG227" s="58"/>
      <c r="CCH227" s="58"/>
      <c r="CCI227" s="58"/>
      <c r="CCJ227" s="58"/>
      <c r="CCK227" s="58"/>
      <c r="CCL227" s="58"/>
      <c r="CCM227" s="58"/>
      <c r="CCN227" s="58"/>
      <c r="CCO227" s="58"/>
      <c r="CCP227" s="58"/>
      <c r="CCQ227" s="58"/>
      <c r="CCR227" s="58"/>
      <c r="CCS227" s="58"/>
      <c r="CCT227" s="58"/>
      <c r="CCU227" s="58"/>
      <c r="CCV227" s="58"/>
      <c r="CCW227" s="58"/>
      <c r="CCX227" s="58"/>
      <c r="CCY227" s="58"/>
      <c r="CCZ227" s="58"/>
      <c r="CDA227" s="58"/>
      <c r="CDB227" s="58"/>
      <c r="CDC227" s="58"/>
      <c r="CDD227" s="58"/>
      <c r="CDE227" s="58"/>
      <c r="CDF227" s="58"/>
      <c r="CDG227" s="58"/>
      <c r="CDH227" s="58"/>
      <c r="CDI227" s="58"/>
      <c r="CDJ227" s="58"/>
      <c r="CDK227" s="58"/>
      <c r="CDL227" s="58"/>
      <c r="CDM227" s="58"/>
      <c r="CDN227" s="58"/>
      <c r="CDO227" s="58"/>
      <c r="CDP227" s="58"/>
      <c r="CDQ227" s="58"/>
      <c r="CDR227" s="58"/>
      <c r="CDS227" s="58"/>
      <c r="CDT227" s="58"/>
      <c r="CDU227" s="58"/>
      <c r="CDV227" s="58"/>
      <c r="CDW227" s="58"/>
      <c r="CDX227" s="58"/>
      <c r="CDY227" s="58"/>
      <c r="CDZ227" s="58"/>
      <c r="CEA227" s="58"/>
      <c r="CEB227" s="58"/>
      <c r="CEC227" s="58"/>
      <c r="CED227" s="58"/>
      <c r="CEE227" s="58"/>
      <c r="CEF227" s="58"/>
      <c r="CEG227" s="58"/>
      <c r="CEH227" s="58"/>
      <c r="CEI227" s="58"/>
      <c r="CEJ227" s="58"/>
      <c r="CEK227" s="58"/>
      <c r="CEL227" s="58"/>
      <c r="CEM227" s="58"/>
      <c r="CEN227" s="58"/>
      <c r="CEO227" s="58"/>
      <c r="CEP227" s="58"/>
      <c r="CEQ227" s="58"/>
      <c r="CER227" s="58"/>
      <c r="CES227" s="58"/>
      <c r="CET227" s="58"/>
      <c r="CEU227" s="58"/>
      <c r="CEV227" s="58"/>
      <c r="CEW227" s="58"/>
      <c r="CEX227" s="58"/>
      <c r="CEY227" s="58"/>
      <c r="CEZ227" s="58"/>
      <c r="CFA227" s="58"/>
      <c r="CFB227" s="58"/>
      <c r="CFC227" s="58"/>
      <c r="CFD227" s="58"/>
      <c r="CFE227" s="58"/>
      <c r="CFF227" s="58"/>
      <c r="CFG227" s="58"/>
      <c r="CFH227" s="58"/>
      <c r="CFI227" s="58"/>
      <c r="CFJ227" s="58"/>
      <c r="CFK227" s="58"/>
      <c r="CFL227" s="58"/>
      <c r="CFM227" s="58"/>
      <c r="CFN227" s="58"/>
      <c r="CFO227" s="58"/>
      <c r="CFP227" s="58"/>
      <c r="CFQ227" s="58"/>
      <c r="CFR227" s="58"/>
      <c r="CFS227" s="58"/>
      <c r="CFT227" s="58"/>
      <c r="CFU227" s="58"/>
      <c r="CFV227" s="58"/>
      <c r="CFW227" s="58"/>
      <c r="CFX227" s="58"/>
      <c r="CFY227" s="58"/>
      <c r="CFZ227" s="58"/>
      <c r="CGA227" s="58"/>
      <c r="CGB227" s="58"/>
      <c r="CGC227" s="58"/>
      <c r="CGD227" s="58"/>
      <c r="CGE227" s="58"/>
      <c r="CGF227" s="58"/>
      <c r="CGG227" s="58"/>
      <c r="CGH227" s="58"/>
      <c r="CGI227" s="58"/>
      <c r="CGJ227" s="58"/>
      <c r="CGK227" s="58"/>
      <c r="CGL227" s="58"/>
      <c r="CGM227" s="58"/>
      <c r="CGN227" s="58"/>
      <c r="CGO227" s="58"/>
      <c r="CGP227" s="58"/>
      <c r="CGQ227" s="58"/>
      <c r="CGR227" s="58"/>
      <c r="CGS227" s="58"/>
      <c r="CGT227" s="58"/>
      <c r="CGU227" s="58"/>
      <c r="CGV227" s="58"/>
      <c r="CGW227" s="58"/>
      <c r="CGX227" s="58"/>
      <c r="CGY227" s="58"/>
      <c r="CGZ227" s="58"/>
      <c r="CHA227" s="58"/>
      <c r="CHB227" s="58"/>
      <c r="CHC227" s="58"/>
      <c r="CHD227" s="58"/>
      <c r="CHE227" s="58"/>
      <c r="CHF227" s="58"/>
      <c r="CHG227" s="58"/>
      <c r="CHH227" s="58"/>
      <c r="CHI227" s="58"/>
      <c r="CHJ227" s="58"/>
      <c r="CHK227" s="58"/>
      <c r="CHL227" s="58"/>
      <c r="CHM227" s="58"/>
      <c r="CHN227" s="58"/>
      <c r="CHO227" s="58"/>
      <c r="CHP227" s="58"/>
      <c r="CHQ227" s="58"/>
      <c r="CHR227" s="58"/>
      <c r="CHS227" s="58"/>
      <c r="CHT227" s="58"/>
      <c r="CHU227" s="58"/>
      <c r="CHV227" s="58"/>
      <c r="CHW227" s="58"/>
      <c r="CHX227" s="58"/>
      <c r="CHY227" s="58"/>
      <c r="CHZ227" s="58"/>
      <c r="CIA227" s="58"/>
      <c r="CIB227" s="58"/>
      <c r="CIC227" s="58"/>
      <c r="CID227" s="58"/>
      <c r="CIE227" s="58"/>
      <c r="CIF227" s="58"/>
      <c r="CIG227" s="58"/>
      <c r="CIH227" s="58"/>
      <c r="CII227" s="58"/>
      <c r="CIJ227" s="58"/>
      <c r="CIK227" s="58"/>
      <c r="CIL227" s="58"/>
      <c r="CIM227" s="58"/>
      <c r="CIN227" s="58"/>
      <c r="CIO227" s="58"/>
      <c r="CIP227" s="58"/>
      <c r="CIQ227" s="58"/>
      <c r="CIR227" s="58"/>
      <c r="CIS227" s="58"/>
      <c r="CIT227" s="58"/>
      <c r="CIU227" s="58"/>
      <c r="CIV227" s="58"/>
      <c r="CIW227" s="58"/>
      <c r="CIX227" s="58"/>
      <c r="CIY227" s="58"/>
      <c r="CIZ227" s="58"/>
      <c r="CJA227" s="58"/>
      <c r="CJB227" s="58"/>
      <c r="CJC227" s="58"/>
      <c r="CJD227" s="58"/>
      <c r="CJE227" s="58"/>
      <c r="CJF227" s="58"/>
      <c r="CJG227" s="58"/>
      <c r="CJH227" s="58"/>
      <c r="CJI227" s="58"/>
      <c r="CJJ227" s="58"/>
      <c r="CJK227" s="58"/>
      <c r="CJL227" s="58"/>
      <c r="CJM227" s="58"/>
      <c r="CJN227" s="58"/>
      <c r="CJO227" s="58"/>
      <c r="CJP227" s="58"/>
      <c r="CJQ227" s="58"/>
      <c r="CJR227" s="58"/>
      <c r="CJS227" s="58"/>
      <c r="CJT227" s="58"/>
      <c r="CJU227" s="58"/>
      <c r="CJV227" s="58"/>
      <c r="CJW227" s="58"/>
      <c r="CJX227" s="58"/>
      <c r="CJY227" s="58"/>
      <c r="CJZ227" s="58"/>
      <c r="CKA227" s="58"/>
      <c r="CKB227" s="58"/>
      <c r="CKC227" s="58"/>
      <c r="CKD227" s="58"/>
      <c r="CKE227" s="58"/>
      <c r="CKF227" s="58"/>
      <c r="CKG227" s="58"/>
      <c r="CKH227" s="58"/>
      <c r="CKI227" s="58"/>
      <c r="CKJ227" s="58"/>
      <c r="CKK227" s="58"/>
      <c r="CKL227" s="58"/>
      <c r="CKM227" s="58"/>
      <c r="CKN227" s="58"/>
      <c r="CKO227" s="58"/>
      <c r="CKP227" s="58"/>
      <c r="CKQ227" s="58"/>
      <c r="CKR227" s="58"/>
      <c r="CKS227" s="58"/>
      <c r="CKT227" s="58"/>
      <c r="CKU227" s="58"/>
      <c r="CKV227" s="58"/>
      <c r="CKW227" s="58"/>
      <c r="CKX227" s="58"/>
      <c r="CKY227" s="58"/>
      <c r="CKZ227" s="58"/>
      <c r="CLA227" s="58"/>
      <c r="CLB227" s="58"/>
      <c r="CLC227" s="58"/>
      <c r="CLD227" s="58"/>
      <c r="CLE227" s="58"/>
      <c r="CLF227" s="58"/>
      <c r="CLG227" s="58"/>
      <c r="CLH227" s="58"/>
      <c r="CLI227" s="58"/>
      <c r="CLJ227" s="58"/>
      <c r="CLK227" s="58"/>
      <c r="CLL227" s="58"/>
      <c r="CLM227" s="58"/>
      <c r="CLN227" s="58"/>
      <c r="CLO227" s="58"/>
      <c r="CLP227" s="58"/>
      <c r="CLQ227" s="58"/>
      <c r="CLR227" s="58"/>
      <c r="CLS227" s="58"/>
      <c r="CLT227" s="58"/>
      <c r="CLU227" s="58"/>
      <c r="CLV227" s="58"/>
      <c r="CLW227" s="58"/>
      <c r="CLX227" s="58"/>
      <c r="CLY227" s="58"/>
      <c r="CLZ227" s="58"/>
      <c r="CMA227" s="58"/>
      <c r="CMB227" s="58"/>
      <c r="CMC227" s="58"/>
      <c r="CMD227" s="58"/>
      <c r="CME227" s="58"/>
      <c r="CMF227" s="58"/>
      <c r="CMG227" s="58"/>
      <c r="CMH227" s="58"/>
      <c r="CMI227" s="58"/>
      <c r="CMJ227" s="58"/>
      <c r="CMK227" s="58"/>
      <c r="CML227" s="58"/>
      <c r="CMM227" s="58"/>
      <c r="CMN227" s="58"/>
      <c r="CMO227" s="58"/>
      <c r="CMP227" s="58"/>
      <c r="CMQ227" s="58"/>
      <c r="CMR227" s="58"/>
      <c r="CMS227" s="58"/>
      <c r="CMT227" s="58"/>
      <c r="CMU227" s="58"/>
      <c r="CMV227" s="58"/>
      <c r="CMW227" s="58"/>
      <c r="CMX227" s="58"/>
      <c r="CMY227" s="58"/>
      <c r="CMZ227" s="58"/>
      <c r="CNA227" s="58"/>
      <c r="CNB227" s="58"/>
      <c r="CNC227" s="58"/>
      <c r="CND227" s="58"/>
      <c r="CNE227" s="58"/>
      <c r="CNF227" s="58"/>
      <c r="CNG227" s="58"/>
      <c r="CNH227" s="58"/>
      <c r="CNI227" s="58"/>
      <c r="CNJ227" s="58"/>
      <c r="CNK227" s="58"/>
      <c r="CNL227" s="58"/>
      <c r="CNM227" s="58"/>
      <c r="CNN227" s="58"/>
      <c r="CNO227" s="58"/>
      <c r="CNP227" s="58"/>
      <c r="CNQ227" s="58"/>
      <c r="CNR227" s="58"/>
      <c r="CNS227" s="58"/>
      <c r="CNT227" s="58"/>
      <c r="CNU227" s="58"/>
      <c r="CNV227" s="58"/>
      <c r="CNW227" s="58"/>
      <c r="CNX227" s="58"/>
      <c r="CNY227" s="58"/>
      <c r="CNZ227" s="58"/>
      <c r="COA227" s="58"/>
      <c r="COB227" s="58"/>
      <c r="COC227" s="58"/>
      <c r="COD227" s="58"/>
      <c r="COE227" s="58"/>
      <c r="COF227" s="58"/>
      <c r="COG227" s="58"/>
      <c r="COH227" s="58"/>
      <c r="COI227" s="58"/>
      <c r="COJ227" s="58"/>
      <c r="COK227" s="58"/>
      <c r="COL227" s="58"/>
      <c r="COM227" s="58"/>
      <c r="CON227" s="58"/>
      <c r="COO227" s="58"/>
      <c r="COP227" s="58"/>
      <c r="COQ227" s="58"/>
      <c r="COR227" s="58"/>
      <c r="COS227" s="58"/>
      <c r="COT227" s="58"/>
      <c r="COU227" s="58"/>
      <c r="COV227" s="58"/>
      <c r="COW227" s="58"/>
      <c r="COX227" s="58"/>
      <c r="COY227" s="58"/>
      <c r="COZ227" s="58"/>
      <c r="CPA227" s="58"/>
      <c r="CPB227" s="58"/>
      <c r="CPC227" s="58"/>
      <c r="CPD227" s="58"/>
      <c r="CPE227" s="58"/>
      <c r="CPF227" s="58"/>
      <c r="CPG227" s="58"/>
      <c r="CPH227" s="58"/>
      <c r="CPI227" s="58"/>
      <c r="CPJ227" s="58"/>
      <c r="CPK227" s="58"/>
      <c r="CPL227" s="58"/>
      <c r="CPM227" s="58"/>
      <c r="CPN227" s="58"/>
      <c r="CPO227" s="58"/>
      <c r="CPP227" s="58"/>
      <c r="CPQ227" s="58"/>
      <c r="CPR227" s="58"/>
      <c r="CPS227" s="58"/>
      <c r="CPT227" s="58"/>
      <c r="CPU227" s="58"/>
      <c r="CPV227" s="58"/>
      <c r="CPW227" s="58"/>
      <c r="CPX227" s="58"/>
      <c r="CPY227" s="58"/>
      <c r="CPZ227" s="58"/>
      <c r="CQA227" s="58"/>
      <c r="CQB227" s="58"/>
      <c r="CQC227" s="58"/>
      <c r="CQD227" s="58"/>
      <c r="CQE227" s="58"/>
      <c r="CQF227" s="58"/>
      <c r="CQG227" s="58"/>
      <c r="CQH227" s="58"/>
      <c r="CQI227" s="58"/>
      <c r="CQJ227" s="58"/>
      <c r="CQK227" s="58"/>
      <c r="CQL227" s="58"/>
      <c r="CQM227" s="58"/>
      <c r="CQN227" s="58"/>
      <c r="CQO227" s="58"/>
      <c r="CQP227" s="58"/>
      <c r="CQQ227" s="58"/>
      <c r="CQR227" s="58"/>
      <c r="CQS227" s="58"/>
      <c r="CQT227" s="58"/>
      <c r="CQU227" s="58"/>
      <c r="CQV227" s="58"/>
      <c r="CQW227" s="58"/>
      <c r="CQX227" s="58"/>
      <c r="CQY227" s="58"/>
      <c r="CQZ227" s="58"/>
      <c r="CRA227" s="58"/>
      <c r="CRB227" s="58"/>
      <c r="CRC227" s="58"/>
      <c r="CRD227" s="58"/>
      <c r="CRE227" s="58"/>
      <c r="CRF227" s="58"/>
      <c r="CRG227" s="58"/>
      <c r="CRH227" s="58"/>
      <c r="CRI227" s="58"/>
      <c r="CRJ227" s="58"/>
      <c r="CRK227" s="58"/>
      <c r="CRL227" s="58"/>
      <c r="CRM227" s="58"/>
      <c r="CRN227" s="58"/>
      <c r="CRO227" s="58"/>
      <c r="CRP227" s="58"/>
      <c r="CRQ227" s="58"/>
      <c r="CRR227" s="58"/>
      <c r="CRS227" s="58"/>
      <c r="CRT227" s="58"/>
      <c r="CRU227" s="58"/>
      <c r="CRV227" s="58"/>
      <c r="CRW227" s="58"/>
      <c r="CRX227" s="58"/>
      <c r="CRY227" s="58"/>
      <c r="CRZ227" s="58"/>
      <c r="CSA227" s="58"/>
      <c r="CSB227" s="58"/>
      <c r="CSC227" s="58"/>
      <c r="CSD227" s="58"/>
      <c r="CSE227" s="58"/>
      <c r="CSF227" s="58"/>
      <c r="CSG227" s="58"/>
      <c r="CSH227" s="58"/>
      <c r="CSI227" s="58"/>
      <c r="CSJ227" s="58"/>
      <c r="CSK227" s="58"/>
      <c r="CSL227" s="58"/>
      <c r="CSM227" s="58"/>
      <c r="CSN227" s="58"/>
      <c r="CSO227" s="58"/>
      <c r="CSP227" s="58"/>
      <c r="CSQ227" s="58"/>
      <c r="CSR227" s="58"/>
      <c r="CSS227" s="58"/>
      <c r="CST227" s="58"/>
      <c r="CSU227" s="58"/>
      <c r="CSV227" s="58"/>
      <c r="CSW227" s="58"/>
      <c r="CSX227" s="58"/>
      <c r="CSY227" s="58"/>
      <c r="CSZ227" s="58"/>
      <c r="CTA227" s="58"/>
      <c r="CTB227" s="58"/>
      <c r="CTC227" s="58"/>
      <c r="CTD227" s="58"/>
      <c r="CTE227" s="58"/>
      <c r="CTF227" s="58"/>
      <c r="CTG227" s="58"/>
      <c r="CTH227" s="58"/>
      <c r="CTI227" s="58"/>
      <c r="CTJ227" s="58"/>
      <c r="CTK227" s="58"/>
      <c r="CTL227" s="58"/>
      <c r="CTM227" s="58"/>
      <c r="CTN227" s="58"/>
      <c r="CTO227" s="58"/>
      <c r="CTP227" s="58"/>
      <c r="CTQ227" s="58"/>
      <c r="CTR227" s="58"/>
      <c r="CTS227" s="58"/>
      <c r="CTT227" s="58"/>
      <c r="CTU227" s="58"/>
      <c r="CTV227" s="58"/>
      <c r="CTW227" s="58"/>
      <c r="CTX227" s="58"/>
      <c r="CTY227" s="58"/>
      <c r="CTZ227" s="58"/>
      <c r="CUA227" s="58"/>
      <c r="CUB227" s="58"/>
      <c r="CUC227" s="58"/>
      <c r="CUD227" s="58"/>
      <c r="CUE227" s="58"/>
      <c r="CUF227" s="58"/>
      <c r="CUG227" s="58"/>
      <c r="CUH227" s="58"/>
      <c r="CUI227" s="58"/>
      <c r="CUJ227" s="58"/>
      <c r="CUK227" s="58"/>
      <c r="CUL227" s="58"/>
      <c r="CUM227" s="58"/>
      <c r="CUN227" s="58"/>
      <c r="CUO227" s="58"/>
      <c r="CUP227" s="58"/>
      <c r="CUQ227" s="58"/>
      <c r="CUR227" s="58"/>
      <c r="CUS227" s="58"/>
      <c r="CUT227" s="58"/>
      <c r="CUU227" s="58"/>
      <c r="CUV227" s="58"/>
      <c r="CUW227" s="58"/>
      <c r="CUX227" s="58"/>
      <c r="CUY227" s="58"/>
      <c r="CUZ227" s="58"/>
      <c r="CVA227" s="58"/>
      <c r="CVB227" s="58"/>
      <c r="CVC227" s="58"/>
      <c r="CVD227" s="58"/>
      <c r="CVE227" s="58"/>
      <c r="CVF227" s="58"/>
      <c r="CVG227" s="58"/>
      <c r="CVH227" s="58"/>
      <c r="CVI227" s="58"/>
      <c r="CVJ227" s="58"/>
      <c r="CVK227" s="58"/>
      <c r="CVL227" s="58"/>
      <c r="CVM227" s="58"/>
      <c r="CVN227" s="58"/>
      <c r="CVO227" s="58"/>
      <c r="CVP227" s="58"/>
      <c r="CVQ227" s="58"/>
      <c r="CVR227" s="58"/>
      <c r="CVS227" s="58"/>
      <c r="CVT227" s="58"/>
      <c r="CVU227" s="58"/>
      <c r="CVV227" s="58"/>
      <c r="CVW227" s="58"/>
      <c r="CVX227" s="58"/>
      <c r="CVY227" s="58"/>
      <c r="CVZ227" s="58"/>
      <c r="CWA227" s="58"/>
      <c r="CWB227" s="58"/>
      <c r="CWC227" s="58"/>
      <c r="CWD227" s="58"/>
      <c r="CWE227" s="58"/>
      <c r="CWF227" s="58"/>
      <c r="CWG227" s="58"/>
      <c r="CWH227" s="58"/>
      <c r="CWI227" s="58"/>
      <c r="CWJ227" s="58"/>
      <c r="CWK227" s="58"/>
      <c r="CWL227" s="58"/>
      <c r="CWM227" s="58"/>
      <c r="CWN227" s="58"/>
      <c r="CWO227" s="58"/>
      <c r="CWP227" s="58"/>
      <c r="CWQ227" s="58"/>
      <c r="CWR227" s="58"/>
      <c r="CWS227" s="58"/>
      <c r="CWT227" s="58"/>
      <c r="CWU227" s="58"/>
      <c r="CWV227" s="58"/>
      <c r="CWW227" s="58"/>
      <c r="CWX227" s="58"/>
      <c r="CWY227" s="58"/>
      <c r="CWZ227" s="58"/>
      <c r="CXA227" s="58"/>
      <c r="CXB227" s="58"/>
      <c r="CXC227" s="58"/>
      <c r="CXD227" s="58"/>
      <c r="CXE227" s="58"/>
      <c r="CXF227" s="58"/>
      <c r="CXG227" s="58"/>
      <c r="CXH227" s="58"/>
      <c r="CXI227" s="58"/>
      <c r="CXJ227" s="58"/>
      <c r="CXK227" s="58"/>
      <c r="CXL227" s="58"/>
      <c r="CXM227" s="58"/>
      <c r="CXN227" s="58"/>
      <c r="CXO227" s="58"/>
      <c r="CXP227" s="58"/>
      <c r="CXQ227" s="58"/>
      <c r="CXR227" s="58"/>
      <c r="CXS227" s="58"/>
      <c r="CXT227" s="58"/>
      <c r="CXU227" s="58"/>
      <c r="CXV227" s="58"/>
      <c r="CXW227" s="58"/>
      <c r="CXX227" s="58"/>
      <c r="CXY227" s="58"/>
      <c r="CXZ227" s="58"/>
      <c r="CYA227" s="58"/>
      <c r="CYB227" s="58"/>
      <c r="CYC227" s="58"/>
      <c r="CYD227" s="58"/>
      <c r="CYE227" s="58"/>
      <c r="CYF227" s="58"/>
      <c r="CYG227" s="58"/>
      <c r="CYH227" s="58"/>
      <c r="CYI227" s="58"/>
      <c r="CYJ227" s="58"/>
      <c r="CYK227" s="58"/>
      <c r="CYL227" s="58"/>
      <c r="CYM227" s="58"/>
      <c r="CYN227" s="58"/>
      <c r="CYO227" s="58"/>
      <c r="CYP227" s="58"/>
      <c r="CYQ227" s="58"/>
      <c r="CYR227" s="58"/>
      <c r="CYS227" s="58"/>
      <c r="CYT227" s="58"/>
      <c r="CYU227" s="58"/>
      <c r="CYV227" s="58"/>
      <c r="CYW227" s="58"/>
      <c r="CYX227" s="58"/>
      <c r="CYY227" s="58"/>
      <c r="CYZ227" s="58"/>
      <c r="CZA227" s="58"/>
      <c r="CZB227" s="58"/>
      <c r="CZC227" s="58"/>
      <c r="CZD227" s="58"/>
      <c r="CZE227" s="58"/>
      <c r="CZF227" s="58"/>
      <c r="CZG227" s="58"/>
      <c r="CZH227" s="58"/>
      <c r="CZI227" s="58"/>
      <c r="CZJ227" s="58"/>
      <c r="CZK227" s="58"/>
      <c r="CZL227" s="58"/>
      <c r="CZM227" s="58"/>
      <c r="CZN227" s="58"/>
      <c r="CZO227" s="58"/>
      <c r="CZP227" s="58"/>
      <c r="CZQ227" s="58"/>
      <c r="CZR227" s="58"/>
      <c r="CZS227" s="58"/>
      <c r="CZT227" s="58"/>
      <c r="CZU227" s="58"/>
      <c r="CZV227" s="58"/>
      <c r="CZW227" s="58"/>
      <c r="CZX227" s="58"/>
      <c r="CZY227" s="58"/>
      <c r="CZZ227" s="58"/>
      <c r="DAA227" s="58"/>
      <c r="DAB227" s="58"/>
      <c r="DAC227" s="58"/>
      <c r="DAD227" s="58"/>
      <c r="DAE227" s="58"/>
      <c r="DAF227" s="58"/>
      <c r="DAG227" s="58"/>
      <c r="DAH227" s="58"/>
      <c r="DAI227" s="58"/>
      <c r="DAJ227" s="58"/>
      <c r="DAK227" s="58"/>
      <c r="DAL227" s="58"/>
      <c r="DAM227" s="58"/>
      <c r="DAN227" s="58"/>
      <c r="DAO227" s="58"/>
      <c r="DAP227" s="58"/>
      <c r="DAQ227" s="58"/>
      <c r="DAR227" s="58"/>
      <c r="DAS227" s="58"/>
      <c r="DAT227" s="58"/>
      <c r="DAU227" s="58"/>
      <c r="DAV227" s="58"/>
      <c r="DAW227" s="58"/>
      <c r="DAX227" s="58"/>
      <c r="DAY227" s="58"/>
      <c r="DAZ227" s="58"/>
      <c r="DBA227" s="58"/>
      <c r="DBB227" s="58"/>
      <c r="DBC227" s="58"/>
      <c r="DBD227" s="58"/>
      <c r="DBE227" s="58"/>
      <c r="DBF227" s="58"/>
      <c r="DBG227" s="58"/>
      <c r="DBH227" s="58"/>
      <c r="DBI227" s="58"/>
      <c r="DBJ227" s="58"/>
      <c r="DBK227" s="58"/>
      <c r="DBL227" s="58"/>
      <c r="DBM227" s="58"/>
      <c r="DBN227" s="58"/>
      <c r="DBO227" s="58"/>
      <c r="DBP227" s="58"/>
      <c r="DBQ227" s="58"/>
      <c r="DBR227" s="58"/>
      <c r="DBS227" s="58"/>
      <c r="DBT227" s="58"/>
      <c r="DBU227" s="58"/>
      <c r="DBV227" s="58"/>
      <c r="DBW227" s="58"/>
      <c r="DBX227" s="58"/>
      <c r="DBY227" s="58"/>
      <c r="DBZ227" s="58"/>
      <c r="DCA227" s="58"/>
      <c r="DCB227" s="58"/>
      <c r="DCC227" s="58"/>
      <c r="DCD227" s="58"/>
      <c r="DCE227" s="58"/>
      <c r="DCF227" s="58"/>
      <c r="DCG227" s="58"/>
      <c r="DCH227" s="58"/>
      <c r="DCI227" s="58"/>
      <c r="DCJ227" s="58"/>
      <c r="DCK227" s="58"/>
      <c r="DCL227" s="58"/>
      <c r="DCM227" s="58"/>
      <c r="DCN227" s="58"/>
      <c r="DCO227" s="58"/>
      <c r="DCP227" s="58"/>
      <c r="DCQ227" s="58"/>
      <c r="DCR227" s="58"/>
      <c r="DCS227" s="58"/>
      <c r="DCT227" s="58"/>
      <c r="DCU227" s="58"/>
      <c r="DCV227" s="58"/>
      <c r="DCW227" s="58"/>
      <c r="DCX227" s="58"/>
      <c r="DCY227" s="58"/>
      <c r="DCZ227" s="58"/>
      <c r="DDA227" s="58"/>
      <c r="DDB227" s="58"/>
      <c r="DDC227" s="58"/>
      <c r="DDD227" s="58"/>
      <c r="DDE227" s="58"/>
      <c r="DDF227" s="58"/>
      <c r="DDG227" s="58"/>
      <c r="DDH227" s="58"/>
      <c r="DDI227" s="58"/>
      <c r="DDJ227" s="58"/>
      <c r="DDK227" s="58"/>
      <c r="DDL227" s="58"/>
      <c r="DDM227" s="58"/>
      <c r="DDN227" s="58"/>
      <c r="DDO227" s="58"/>
      <c r="DDP227" s="58"/>
      <c r="DDQ227" s="58"/>
      <c r="DDR227" s="58"/>
      <c r="DDS227" s="58"/>
      <c r="DDT227" s="58"/>
      <c r="DDU227" s="58"/>
      <c r="DDV227" s="58"/>
      <c r="DDW227" s="58"/>
      <c r="DDX227" s="58"/>
      <c r="DDY227" s="58"/>
      <c r="DDZ227" s="58"/>
      <c r="DEA227" s="58"/>
      <c r="DEB227" s="58"/>
      <c r="DEC227" s="58"/>
      <c r="DED227" s="58"/>
      <c r="DEE227" s="58"/>
      <c r="DEF227" s="58"/>
      <c r="DEG227" s="58"/>
      <c r="DEH227" s="58"/>
      <c r="DEI227" s="58"/>
      <c r="DEJ227" s="58"/>
      <c r="DEK227" s="58"/>
      <c r="DEL227" s="58"/>
      <c r="DEM227" s="58"/>
      <c r="DEN227" s="58"/>
      <c r="DEO227" s="58"/>
      <c r="DEP227" s="58"/>
      <c r="DEQ227" s="58"/>
      <c r="DER227" s="58"/>
      <c r="DES227" s="58"/>
      <c r="DET227" s="58"/>
      <c r="DEU227" s="58"/>
      <c r="DEV227" s="58"/>
      <c r="DEW227" s="58"/>
      <c r="DEX227" s="58"/>
      <c r="DEY227" s="58"/>
      <c r="DEZ227" s="58"/>
      <c r="DFA227" s="58"/>
      <c r="DFB227" s="58"/>
      <c r="DFC227" s="58"/>
      <c r="DFD227" s="58"/>
      <c r="DFE227" s="58"/>
      <c r="DFF227" s="58"/>
      <c r="DFG227" s="58"/>
      <c r="DFH227" s="58"/>
      <c r="DFI227" s="58"/>
      <c r="DFJ227" s="58"/>
      <c r="DFK227" s="58"/>
      <c r="DFL227" s="58"/>
      <c r="DFM227" s="58"/>
      <c r="DFN227" s="58"/>
      <c r="DFO227" s="58"/>
      <c r="DFP227" s="58"/>
      <c r="DFQ227" s="58"/>
      <c r="DFR227" s="58"/>
      <c r="DFS227" s="58"/>
      <c r="DFT227" s="58"/>
      <c r="DFU227" s="58"/>
      <c r="DFV227" s="58"/>
      <c r="DFW227" s="58"/>
      <c r="DFX227" s="58"/>
      <c r="DFY227" s="58"/>
      <c r="DFZ227" s="58"/>
      <c r="DGA227" s="58"/>
      <c r="DGB227" s="58"/>
      <c r="DGC227" s="58"/>
      <c r="DGD227" s="58"/>
      <c r="DGE227" s="58"/>
      <c r="DGF227" s="58"/>
      <c r="DGG227" s="58"/>
      <c r="DGH227" s="58"/>
      <c r="DGI227" s="58"/>
      <c r="DGJ227" s="58"/>
      <c r="DGK227" s="58"/>
      <c r="DGL227" s="58"/>
      <c r="DGM227" s="58"/>
      <c r="DGN227" s="58"/>
      <c r="DGO227" s="58"/>
      <c r="DGP227" s="58"/>
      <c r="DGQ227" s="58"/>
      <c r="DGR227" s="58"/>
      <c r="DGS227" s="58"/>
      <c r="DGT227" s="58"/>
      <c r="DGU227" s="58"/>
      <c r="DGV227" s="58"/>
      <c r="DGW227" s="58"/>
      <c r="DGX227" s="58"/>
      <c r="DGY227" s="58"/>
      <c r="DGZ227" s="58"/>
      <c r="DHA227" s="58"/>
      <c r="DHB227" s="58"/>
      <c r="DHC227" s="58"/>
      <c r="DHD227" s="58"/>
      <c r="DHE227" s="58"/>
      <c r="DHF227" s="58"/>
      <c r="DHG227" s="58"/>
      <c r="DHH227" s="58"/>
      <c r="DHI227" s="58"/>
      <c r="DHJ227" s="58"/>
      <c r="DHK227" s="58"/>
      <c r="DHL227" s="58"/>
      <c r="DHM227" s="58"/>
      <c r="DHN227" s="58"/>
      <c r="DHO227" s="58"/>
      <c r="DHP227" s="58"/>
      <c r="DHQ227" s="58"/>
      <c r="DHR227" s="58"/>
      <c r="DHS227" s="58"/>
      <c r="DHT227" s="58"/>
      <c r="DHU227" s="58"/>
      <c r="DHV227" s="58"/>
      <c r="DHW227" s="58"/>
      <c r="DHX227" s="58"/>
      <c r="DHY227" s="58"/>
      <c r="DHZ227" s="58"/>
      <c r="DIA227" s="58"/>
      <c r="DIB227" s="58"/>
      <c r="DIC227" s="58"/>
      <c r="DID227" s="58"/>
      <c r="DIE227" s="58"/>
      <c r="DIF227" s="58"/>
      <c r="DIG227" s="58"/>
      <c r="DIH227" s="58"/>
      <c r="DII227" s="58"/>
      <c r="DIJ227" s="58"/>
      <c r="DIK227" s="58"/>
      <c r="DIL227" s="58"/>
      <c r="DIM227" s="58"/>
      <c r="DIN227" s="58"/>
      <c r="DIO227" s="58"/>
      <c r="DIP227" s="58"/>
      <c r="DIQ227" s="58"/>
      <c r="DIR227" s="58"/>
      <c r="DIS227" s="58"/>
      <c r="DIT227" s="58"/>
      <c r="DIU227" s="58"/>
      <c r="DIV227" s="58"/>
      <c r="DIW227" s="58"/>
      <c r="DIX227" s="58"/>
      <c r="DIY227" s="58"/>
      <c r="DIZ227" s="58"/>
      <c r="DJA227" s="58"/>
      <c r="DJB227" s="58"/>
      <c r="DJC227" s="58"/>
      <c r="DJD227" s="58"/>
      <c r="DJE227" s="58"/>
      <c r="DJF227" s="58"/>
      <c r="DJG227" s="58"/>
      <c r="DJH227" s="58"/>
      <c r="DJI227" s="58"/>
      <c r="DJJ227" s="58"/>
      <c r="DJK227" s="58"/>
      <c r="DJL227" s="58"/>
      <c r="DJM227" s="58"/>
      <c r="DJN227" s="58"/>
      <c r="DJO227" s="58"/>
      <c r="DJP227" s="58"/>
      <c r="DJQ227" s="58"/>
      <c r="DJR227" s="58"/>
      <c r="DJS227" s="58"/>
      <c r="DJT227" s="58"/>
      <c r="DJU227" s="58"/>
      <c r="DJV227" s="58"/>
      <c r="DJW227" s="58"/>
      <c r="DJX227" s="58"/>
      <c r="DJY227" s="58"/>
      <c r="DJZ227" s="58"/>
      <c r="DKA227" s="58"/>
      <c r="DKB227" s="58"/>
      <c r="DKC227" s="58"/>
      <c r="DKD227" s="58"/>
      <c r="DKE227" s="58"/>
      <c r="DKF227" s="58"/>
      <c r="DKG227" s="58"/>
      <c r="DKH227" s="58"/>
      <c r="DKI227" s="58"/>
      <c r="DKJ227" s="58"/>
      <c r="DKK227" s="58"/>
      <c r="DKL227" s="58"/>
      <c r="DKM227" s="58"/>
      <c r="DKN227" s="58"/>
      <c r="DKO227" s="58"/>
      <c r="DKP227" s="58"/>
      <c r="DKQ227" s="58"/>
      <c r="DKR227" s="58"/>
      <c r="DKS227" s="58"/>
      <c r="DKT227" s="58"/>
      <c r="DKU227" s="58"/>
      <c r="DKV227" s="58"/>
      <c r="DKW227" s="58"/>
      <c r="DKX227" s="58"/>
      <c r="DKY227" s="58"/>
      <c r="DKZ227" s="58"/>
      <c r="DLA227" s="58"/>
      <c r="DLB227" s="58"/>
      <c r="DLC227" s="58"/>
      <c r="DLD227" s="58"/>
      <c r="DLE227" s="58"/>
      <c r="DLF227" s="58"/>
      <c r="DLG227" s="58"/>
      <c r="DLH227" s="58"/>
      <c r="DLI227" s="58"/>
      <c r="DLJ227" s="58"/>
      <c r="DLK227" s="58"/>
      <c r="DLL227" s="58"/>
      <c r="DLM227" s="58"/>
      <c r="DLN227" s="58"/>
      <c r="DLO227" s="58"/>
      <c r="DLP227" s="58"/>
      <c r="DLQ227" s="58"/>
      <c r="DLR227" s="58"/>
      <c r="DLS227" s="58"/>
      <c r="DLT227" s="58"/>
      <c r="DLU227" s="58"/>
      <c r="DLV227" s="58"/>
      <c r="DLW227" s="58"/>
      <c r="DLX227" s="58"/>
      <c r="DLY227" s="58"/>
      <c r="DLZ227" s="58"/>
      <c r="DMA227" s="58"/>
      <c r="DMB227" s="58"/>
      <c r="DMC227" s="58"/>
      <c r="DMD227" s="58"/>
      <c r="DME227" s="58"/>
      <c r="DMF227" s="58"/>
      <c r="DMG227" s="58"/>
      <c r="DMH227" s="58"/>
      <c r="DMI227" s="58"/>
      <c r="DMJ227" s="58"/>
      <c r="DMK227" s="58"/>
      <c r="DML227" s="58"/>
      <c r="DMM227" s="58"/>
      <c r="DMN227" s="58"/>
      <c r="DMO227" s="58"/>
      <c r="DMP227" s="58"/>
      <c r="DMQ227" s="58"/>
      <c r="DMR227" s="58"/>
      <c r="DMS227" s="58"/>
      <c r="DMT227" s="58"/>
      <c r="DMU227" s="58"/>
      <c r="DMV227" s="58"/>
      <c r="DMW227" s="58"/>
      <c r="DMX227" s="58"/>
      <c r="DMY227" s="58"/>
      <c r="DMZ227" s="58"/>
      <c r="DNA227" s="58"/>
      <c r="DNB227" s="58"/>
      <c r="DNC227" s="58"/>
      <c r="DND227" s="58"/>
      <c r="DNE227" s="58"/>
      <c r="DNF227" s="58"/>
      <c r="DNG227" s="58"/>
      <c r="DNH227" s="58"/>
      <c r="DNI227" s="58"/>
      <c r="DNJ227" s="58"/>
      <c r="DNK227" s="58"/>
      <c r="DNL227" s="58"/>
      <c r="DNM227" s="58"/>
      <c r="DNN227" s="58"/>
      <c r="DNO227" s="58"/>
      <c r="DNP227" s="58"/>
      <c r="DNQ227" s="58"/>
      <c r="DNR227" s="58"/>
      <c r="DNS227" s="58"/>
      <c r="DNT227" s="58"/>
      <c r="DNU227" s="58"/>
      <c r="DNV227" s="58"/>
      <c r="DNW227" s="58"/>
      <c r="DNX227" s="58"/>
      <c r="DNY227" s="58"/>
      <c r="DNZ227" s="58"/>
      <c r="DOA227" s="58"/>
      <c r="DOB227" s="58"/>
      <c r="DOC227" s="58"/>
      <c r="DOD227" s="58"/>
      <c r="DOE227" s="58"/>
      <c r="DOF227" s="58"/>
      <c r="DOG227" s="58"/>
      <c r="DOH227" s="58"/>
      <c r="DOI227" s="58"/>
      <c r="DOJ227" s="58"/>
      <c r="DOK227" s="58"/>
      <c r="DOL227" s="58"/>
      <c r="DOM227" s="58"/>
      <c r="DON227" s="58"/>
      <c r="DOO227" s="58"/>
      <c r="DOP227" s="58"/>
      <c r="DOQ227" s="58"/>
      <c r="DOR227" s="58"/>
      <c r="DOS227" s="58"/>
      <c r="DOT227" s="58"/>
      <c r="DOU227" s="58"/>
      <c r="DOV227" s="58"/>
      <c r="DOW227" s="58"/>
      <c r="DOX227" s="58"/>
      <c r="DOY227" s="58"/>
      <c r="DOZ227" s="58"/>
      <c r="DPA227" s="58"/>
      <c r="DPB227" s="58"/>
      <c r="DPC227" s="58"/>
      <c r="DPD227" s="58"/>
      <c r="DPE227" s="58"/>
      <c r="DPF227" s="58"/>
      <c r="DPG227" s="58"/>
      <c r="DPH227" s="58"/>
      <c r="DPI227" s="58"/>
      <c r="DPJ227" s="58"/>
      <c r="DPK227" s="58"/>
      <c r="DPL227" s="58"/>
      <c r="DPM227" s="58"/>
      <c r="DPN227" s="58"/>
      <c r="DPO227" s="58"/>
      <c r="DPP227" s="58"/>
      <c r="DPQ227" s="58"/>
      <c r="DPR227" s="58"/>
      <c r="DPS227" s="58"/>
      <c r="DPT227" s="58"/>
      <c r="DPU227" s="58"/>
      <c r="DPV227" s="58"/>
      <c r="DPW227" s="58"/>
      <c r="DPX227" s="58"/>
      <c r="DPY227" s="58"/>
      <c r="DPZ227" s="58"/>
      <c r="DQA227" s="58"/>
      <c r="DQB227" s="58"/>
      <c r="DQC227" s="58"/>
      <c r="DQD227" s="58"/>
      <c r="DQE227" s="58"/>
      <c r="DQF227" s="58"/>
      <c r="DQG227" s="58"/>
      <c r="DQH227" s="58"/>
      <c r="DQI227" s="58"/>
      <c r="DQJ227" s="58"/>
      <c r="DQK227" s="58"/>
      <c r="DQL227" s="58"/>
      <c r="DQM227" s="58"/>
      <c r="DQN227" s="58"/>
      <c r="DQO227" s="58"/>
      <c r="DQP227" s="58"/>
      <c r="DQQ227" s="58"/>
      <c r="DQR227" s="58"/>
      <c r="DQS227" s="58"/>
      <c r="DQT227" s="58"/>
      <c r="DQU227" s="58"/>
      <c r="DQV227" s="58"/>
      <c r="DQW227" s="58"/>
      <c r="DQX227" s="58"/>
      <c r="DQY227" s="58"/>
      <c r="DQZ227" s="58"/>
      <c r="DRA227" s="58"/>
      <c r="DRB227" s="58"/>
      <c r="DRC227" s="58"/>
      <c r="DRD227" s="58"/>
      <c r="DRE227" s="58"/>
      <c r="DRF227" s="58"/>
      <c r="DRG227" s="58"/>
      <c r="DRH227" s="58"/>
      <c r="DRI227" s="58"/>
      <c r="DRJ227" s="58"/>
      <c r="DRK227" s="58"/>
      <c r="DRL227" s="58"/>
      <c r="DRM227" s="58"/>
      <c r="DRN227" s="58"/>
      <c r="DRO227" s="58"/>
      <c r="DRP227" s="58"/>
      <c r="DRQ227" s="58"/>
      <c r="DRR227" s="58"/>
      <c r="DRS227" s="58"/>
      <c r="DRT227" s="58"/>
      <c r="DRU227" s="58"/>
      <c r="DRV227" s="58"/>
      <c r="DRW227" s="58"/>
      <c r="DRX227" s="58"/>
      <c r="DRY227" s="58"/>
      <c r="DRZ227" s="58"/>
      <c r="DSA227" s="58"/>
      <c r="DSB227" s="58"/>
      <c r="DSC227" s="58"/>
      <c r="DSD227" s="58"/>
      <c r="DSE227" s="58"/>
      <c r="DSF227" s="58"/>
      <c r="DSG227" s="58"/>
      <c r="DSH227" s="58"/>
      <c r="DSI227" s="58"/>
      <c r="DSJ227" s="58"/>
      <c r="DSK227" s="58"/>
      <c r="DSL227" s="58"/>
      <c r="DSM227" s="58"/>
      <c r="DSN227" s="58"/>
      <c r="DSO227" s="58"/>
      <c r="DSP227" s="58"/>
      <c r="DSQ227" s="58"/>
      <c r="DSR227" s="58"/>
      <c r="DSS227" s="58"/>
      <c r="DST227" s="58"/>
      <c r="DSU227" s="58"/>
      <c r="DSV227" s="58"/>
      <c r="DSW227" s="58"/>
      <c r="DSX227" s="58"/>
      <c r="DSY227" s="58"/>
      <c r="DSZ227" s="58"/>
      <c r="DTA227" s="58"/>
      <c r="DTB227" s="58"/>
      <c r="DTC227" s="58"/>
      <c r="DTD227" s="58"/>
      <c r="DTE227" s="58"/>
      <c r="DTF227" s="58"/>
      <c r="DTG227" s="58"/>
      <c r="DTH227" s="58"/>
      <c r="DTI227" s="58"/>
      <c r="DTJ227" s="58"/>
      <c r="DTK227" s="58"/>
      <c r="DTL227" s="58"/>
      <c r="DTM227" s="58"/>
      <c r="DTN227" s="58"/>
      <c r="DTO227" s="58"/>
      <c r="DTP227" s="58"/>
      <c r="DTQ227" s="58"/>
      <c r="DTR227" s="58"/>
      <c r="DTS227" s="58"/>
      <c r="DTT227" s="58"/>
      <c r="DTU227" s="58"/>
      <c r="DTV227" s="58"/>
      <c r="DTW227" s="58"/>
      <c r="DTX227" s="58"/>
      <c r="DTY227" s="58"/>
      <c r="DTZ227" s="58"/>
      <c r="DUA227" s="58"/>
      <c r="DUB227" s="58"/>
      <c r="DUC227" s="58"/>
      <c r="DUD227" s="58"/>
      <c r="DUE227" s="58"/>
      <c r="DUF227" s="58"/>
      <c r="DUG227" s="58"/>
      <c r="DUH227" s="58"/>
      <c r="DUI227" s="58"/>
      <c r="DUJ227" s="58"/>
      <c r="DUK227" s="58"/>
      <c r="DUL227" s="58"/>
      <c r="DUM227" s="58"/>
      <c r="DUN227" s="58"/>
      <c r="DUO227" s="58"/>
      <c r="DUP227" s="58"/>
      <c r="DUQ227" s="58"/>
      <c r="DUR227" s="58"/>
      <c r="DUS227" s="58"/>
      <c r="DUT227" s="58"/>
      <c r="DUU227" s="58"/>
      <c r="DUV227" s="58"/>
      <c r="DUW227" s="58"/>
      <c r="DUX227" s="58"/>
      <c r="DUY227" s="58"/>
      <c r="DUZ227" s="58"/>
      <c r="DVA227" s="58"/>
      <c r="DVB227" s="58"/>
      <c r="DVC227" s="58"/>
      <c r="DVD227" s="58"/>
      <c r="DVE227" s="58"/>
      <c r="DVF227" s="58"/>
      <c r="DVG227" s="58"/>
      <c r="DVH227" s="58"/>
      <c r="DVI227" s="58"/>
      <c r="DVJ227" s="58"/>
      <c r="DVK227" s="58"/>
      <c r="DVL227" s="58"/>
      <c r="DVM227" s="58"/>
      <c r="DVN227" s="58"/>
      <c r="DVO227" s="58"/>
      <c r="DVP227" s="58"/>
      <c r="DVQ227" s="58"/>
      <c r="DVR227" s="58"/>
      <c r="DVS227" s="58"/>
      <c r="DVT227" s="58"/>
      <c r="DVU227" s="58"/>
      <c r="DVV227" s="58"/>
      <c r="DVW227" s="58"/>
      <c r="DVX227" s="58"/>
      <c r="DVY227" s="58"/>
      <c r="DVZ227" s="58"/>
      <c r="DWA227" s="58"/>
      <c r="DWB227" s="58"/>
      <c r="DWC227" s="58"/>
      <c r="DWD227" s="58"/>
      <c r="DWE227" s="58"/>
      <c r="DWF227" s="58"/>
      <c r="DWG227" s="58"/>
      <c r="DWH227" s="58"/>
      <c r="DWI227" s="58"/>
      <c r="DWJ227" s="58"/>
      <c r="DWK227" s="58"/>
      <c r="DWL227" s="58"/>
      <c r="DWM227" s="58"/>
      <c r="DWN227" s="58"/>
      <c r="DWO227" s="58"/>
      <c r="DWP227" s="58"/>
      <c r="DWQ227" s="58"/>
      <c r="DWR227" s="58"/>
      <c r="DWS227" s="58"/>
      <c r="DWT227" s="58"/>
      <c r="DWU227" s="58"/>
      <c r="DWV227" s="58"/>
      <c r="DWW227" s="58"/>
      <c r="DWX227" s="58"/>
      <c r="DWY227" s="58"/>
      <c r="DWZ227" s="58"/>
      <c r="DXA227" s="58"/>
      <c r="DXB227" s="58"/>
      <c r="DXC227" s="58"/>
      <c r="DXD227" s="58"/>
      <c r="DXE227" s="58"/>
      <c r="DXF227" s="58"/>
      <c r="DXG227" s="58"/>
      <c r="DXH227" s="58"/>
      <c r="DXI227" s="58"/>
      <c r="DXJ227" s="58"/>
      <c r="DXK227" s="58"/>
      <c r="DXL227" s="58"/>
      <c r="DXM227" s="58"/>
      <c r="DXN227" s="58"/>
      <c r="DXO227" s="58"/>
      <c r="DXP227" s="58"/>
      <c r="DXQ227" s="58"/>
      <c r="DXR227" s="58"/>
      <c r="DXS227" s="58"/>
      <c r="DXT227" s="58"/>
      <c r="DXU227" s="58"/>
      <c r="DXV227" s="58"/>
      <c r="DXW227" s="58"/>
      <c r="DXX227" s="58"/>
      <c r="DXY227" s="58"/>
      <c r="DXZ227" s="58"/>
      <c r="DYA227" s="58"/>
      <c r="DYB227" s="58"/>
      <c r="DYC227" s="58"/>
      <c r="DYD227" s="58"/>
      <c r="DYE227" s="58"/>
      <c r="DYF227" s="58"/>
      <c r="DYG227" s="58"/>
      <c r="DYH227" s="58"/>
      <c r="DYI227" s="58"/>
      <c r="DYJ227" s="58"/>
      <c r="DYK227" s="58"/>
      <c r="DYL227" s="58"/>
      <c r="DYM227" s="58"/>
      <c r="DYN227" s="58"/>
      <c r="DYO227" s="58"/>
      <c r="DYP227" s="58"/>
      <c r="DYQ227" s="58"/>
      <c r="DYR227" s="58"/>
      <c r="DYS227" s="58"/>
      <c r="DYT227" s="58"/>
      <c r="DYU227" s="58"/>
      <c r="DYV227" s="58"/>
      <c r="DYW227" s="58"/>
      <c r="DYX227" s="58"/>
      <c r="DYY227" s="58"/>
      <c r="DYZ227" s="58"/>
      <c r="DZA227" s="58"/>
      <c r="DZB227" s="58"/>
      <c r="DZC227" s="58"/>
      <c r="DZD227" s="58"/>
      <c r="DZE227" s="58"/>
      <c r="DZF227" s="58"/>
      <c r="DZG227" s="58"/>
      <c r="DZH227" s="58"/>
      <c r="DZI227" s="58"/>
      <c r="DZJ227" s="58"/>
      <c r="DZK227" s="58"/>
      <c r="DZL227" s="58"/>
      <c r="DZM227" s="58"/>
      <c r="DZN227" s="58"/>
      <c r="DZO227" s="58"/>
      <c r="DZP227" s="58"/>
      <c r="DZQ227" s="58"/>
      <c r="DZR227" s="58"/>
      <c r="DZS227" s="58"/>
      <c r="DZT227" s="58"/>
      <c r="DZU227" s="58"/>
      <c r="DZV227" s="58"/>
      <c r="DZW227" s="58"/>
      <c r="DZX227" s="58"/>
      <c r="DZY227" s="58"/>
      <c r="DZZ227" s="58"/>
      <c r="EAA227" s="58"/>
      <c r="EAB227" s="58"/>
      <c r="EAC227" s="58"/>
      <c r="EAD227" s="58"/>
      <c r="EAE227" s="58"/>
      <c r="EAF227" s="58"/>
      <c r="EAG227" s="58"/>
      <c r="EAH227" s="58"/>
      <c r="EAI227" s="58"/>
      <c r="EAJ227" s="58"/>
      <c r="EAK227" s="58"/>
      <c r="EAL227" s="58"/>
      <c r="EAM227" s="58"/>
      <c r="EAN227" s="58"/>
      <c r="EAO227" s="58"/>
      <c r="EAP227" s="58"/>
      <c r="EAQ227" s="58"/>
      <c r="EAR227" s="58"/>
      <c r="EAS227" s="58"/>
      <c r="EAT227" s="58"/>
      <c r="EAU227" s="58"/>
      <c r="EAV227" s="58"/>
      <c r="EAW227" s="58"/>
      <c r="EAX227" s="58"/>
      <c r="EAY227" s="58"/>
      <c r="EAZ227" s="58"/>
      <c r="EBA227" s="58"/>
      <c r="EBB227" s="58"/>
      <c r="EBC227" s="58"/>
      <c r="EBD227" s="58"/>
      <c r="EBE227" s="58"/>
      <c r="EBF227" s="58"/>
      <c r="EBG227" s="58"/>
      <c r="EBH227" s="58"/>
      <c r="EBI227" s="58"/>
      <c r="EBJ227" s="58"/>
      <c r="EBK227" s="58"/>
      <c r="EBL227" s="58"/>
      <c r="EBM227" s="58"/>
      <c r="EBN227" s="58"/>
      <c r="EBO227" s="58"/>
      <c r="EBP227" s="58"/>
      <c r="EBQ227" s="58"/>
      <c r="EBR227" s="58"/>
      <c r="EBS227" s="58"/>
      <c r="EBT227" s="58"/>
      <c r="EBU227" s="58"/>
      <c r="EBV227" s="58"/>
      <c r="EBW227" s="58"/>
      <c r="EBX227" s="58"/>
      <c r="EBY227" s="58"/>
      <c r="EBZ227" s="58"/>
      <c r="ECA227" s="58"/>
      <c r="ECB227" s="58"/>
      <c r="ECC227" s="58"/>
      <c r="ECD227" s="58"/>
      <c r="ECE227" s="58"/>
      <c r="ECF227" s="58"/>
      <c r="ECG227" s="58"/>
      <c r="ECH227" s="58"/>
      <c r="ECI227" s="58"/>
      <c r="ECJ227" s="58"/>
      <c r="ECK227" s="58"/>
      <c r="ECL227" s="58"/>
      <c r="ECM227" s="58"/>
      <c r="ECN227" s="58"/>
      <c r="ECO227" s="58"/>
      <c r="ECP227" s="58"/>
      <c r="ECQ227" s="58"/>
      <c r="ECR227" s="58"/>
      <c r="ECS227" s="58"/>
      <c r="ECT227" s="58"/>
      <c r="ECU227" s="58"/>
      <c r="ECV227" s="58"/>
      <c r="ECW227" s="58"/>
      <c r="ECX227" s="58"/>
      <c r="ECY227" s="58"/>
      <c r="ECZ227" s="58"/>
      <c r="EDA227" s="58"/>
      <c r="EDB227" s="58"/>
      <c r="EDC227" s="58"/>
      <c r="EDD227" s="58"/>
      <c r="EDE227" s="58"/>
      <c r="EDF227" s="58"/>
      <c r="EDG227" s="58"/>
      <c r="EDH227" s="58"/>
      <c r="EDI227" s="58"/>
      <c r="EDJ227" s="58"/>
      <c r="EDK227" s="58"/>
      <c r="EDL227" s="58"/>
      <c r="EDM227" s="58"/>
      <c r="EDN227" s="58"/>
      <c r="EDO227" s="58"/>
      <c r="EDP227" s="58"/>
      <c r="EDQ227" s="58"/>
      <c r="EDR227" s="58"/>
      <c r="EDS227" s="58"/>
      <c r="EDT227" s="58"/>
      <c r="EDU227" s="58"/>
      <c r="EDV227" s="58"/>
      <c r="EDW227" s="58"/>
      <c r="EDX227" s="58"/>
      <c r="EDY227" s="58"/>
      <c r="EDZ227" s="58"/>
      <c r="EEA227" s="58"/>
      <c r="EEB227" s="58"/>
      <c r="EEC227" s="58"/>
      <c r="EED227" s="58"/>
      <c r="EEE227" s="58"/>
      <c r="EEF227" s="58"/>
      <c r="EEG227" s="58"/>
      <c r="EEH227" s="58"/>
      <c r="EEI227" s="58"/>
      <c r="EEJ227" s="58"/>
      <c r="EEK227" s="58"/>
      <c r="EEL227" s="58"/>
      <c r="EEM227" s="58"/>
      <c r="EEN227" s="58"/>
      <c r="EEO227" s="58"/>
      <c r="EEP227" s="58"/>
      <c r="EEQ227" s="58"/>
      <c r="EER227" s="58"/>
      <c r="EES227" s="58"/>
      <c r="EET227" s="58"/>
      <c r="EEU227" s="58"/>
      <c r="EEV227" s="58"/>
      <c r="EEW227" s="58"/>
      <c r="EEX227" s="58"/>
      <c r="EEY227" s="58"/>
      <c r="EEZ227" s="58"/>
      <c r="EFA227" s="58"/>
      <c r="EFB227" s="58"/>
      <c r="EFC227" s="58"/>
      <c r="EFD227" s="58"/>
      <c r="EFE227" s="58"/>
      <c r="EFF227" s="58"/>
      <c r="EFG227" s="58"/>
      <c r="EFH227" s="58"/>
      <c r="EFI227" s="58"/>
      <c r="EFJ227" s="58"/>
      <c r="EFK227" s="58"/>
      <c r="EFL227" s="58"/>
      <c r="EFM227" s="58"/>
      <c r="EFN227" s="58"/>
      <c r="EFO227" s="58"/>
      <c r="EFP227" s="58"/>
      <c r="EFQ227" s="58"/>
      <c r="EFR227" s="58"/>
      <c r="EFS227" s="58"/>
      <c r="EFT227" s="58"/>
      <c r="EFU227" s="58"/>
      <c r="EFV227" s="58"/>
      <c r="EFW227" s="58"/>
      <c r="EFX227" s="58"/>
      <c r="EFY227" s="58"/>
      <c r="EFZ227" s="58"/>
      <c r="EGA227" s="58"/>
      <c r="EGB227" s="58"/>
      <c r="EGC227" s="58"/>
      <c r="EGD227" s="58"/>
      <c r="EGE227" s="58"/>
      <c r="EGF227" s="58"/>
      <c r="EGG227" s="58"/>
      <c r="EGH227" s="58"/>
      <c r="EGI227" s="58"/>
      <c r="EGJ227" s="58"/>
      <c r="EGK227" s="58"/>
      <c r="EGL227" s="58"/>
      <c r="EGM227" s="58"/>
      <c r="EGN227" s="58"/>
      <c r="EGO227" s="58"/>
      <c r="EGP227" s="58"/>
      <c r="EGQ227" s="58"/>
      <c r="EGR227" s="58"/>
      <c r="EGS227" s="58"/>
      <c r="EGT227" s="58"/>
      <c r="EGU227" s="58"/>
      <c r="EGV227" s="58"/>
      <c r="EGW227" s="58"/>
      <c r="EGX227" s="58"/>
      <c r="EGY227" s="58"/>
      <c r="EGZ227" s="58"/>
      <c r="EHA227" s="58"/>
      <c r="EHB227" s="58"/>
      <c r="EHC227" s="58"/>
      <c r="EHD227" s="58"/>
      <c r="EHE227" s="58"/>
      <c r="EHF227" s="58"/>
      <c r="EHG227" s="58"/>
      <c r="EHH227" s="58"/>
      <c r="EHI227" s="58"/>
      <c r="EHJ227" s="58"/>
      <c r="EHK227" s="58"/>
      <c r="EHL227" s="58"/>
      <c r="EHM227" s="58"/>
      <c r="EHN227" s="58"/>
      <c r="EHO227" s="58"/>
      <c r="EHP227" s="58"/>
      <c r="EHQ227" s="58"/>
      <c r="EHR227" s="58"/>
      <c r="EHS227" s="58"/>
      <c r="EHT227" s="58"/>
      <c r="EHU227" s="58"/>
      <c r="EHV227" s="58"/>
      <c r="EHW227" s="58"/>
      <c r="EHX227" s="58"/>
      <c r="EHY227" s="58"/>
      <c r="EHZ227" s="58"/>
      <c r="EIA227" s="58"/>
      <c r="EIB227" s="58"/>
      <c r="EIC227" s="58"/>
      <c r="EID227" s="58"/>
      <c r="EIE227" s="58"/>
      <c r="EIF227" s="58"/>
      <c r="EIG227" s="58"/>
      <c r="EIH227" s="58"/>
      <c r="EII227" s="58"/>
      <c r="EIJ227" s="58"/>
      <c r="EIK227" s="58"/>
      <c r="EIL227" s="58"/>
      <c r="EIM227" s="58"/>
      <c r="EIN227" s="58"/>
      <c r="EIO227" s="58"/>
      <c r="EIP227" s="58"/>
      <c r="EIQ227" s="58"/>
      <c r="EIR227" s="58"/>
      <c r="EIS227" s="58"/>
      <c r="EIT227" s="58"/>
      <c r="EIU227" s="58"/>
      <c r="EIV227" s="58"/>
      <c r="EIW227" s="58"/>
      <c r="EIX227" s="58"/>
      <c r="EIY227" s="58"/>
      <c r="EIZ227" s="58"/>
      <c r="EJA227" s="58"/>
      <c r="EJB227" s="58"/>
      <c r="EJC227" s="58"/>
      <c r="EJD227" s="58"/>
      <c r="EJE227" s="58"/>
      <c r="EJF227" s="58"/>
      <c r="EJG227" s="58"/>
      <c r="EJH227" s="58"/>
      <c r="EJI227" s="58"/>
      <c r="EJJ227" s="58"/>
      <c r="EJK227" s="58"/>
      <c r="EJL227" s="58"/>
      <c r="EJM227" s="58"/>
      <c r="EJN227" s="58"/>
      <c r="EJO227" s="58"/>
      <c r="EJP227" s="58"/>
      <c r="EJQ227" s="58"/>
      <c r="EJR227" s="58"/>
      <c r="EJS227" s="58"/>
      <c r="EJT227" s="58"/>
      <c r="EJU227" s="58"/>
      <c r="EJV227" s="58"/>
      <c r="EJW227" s="58"/>
      <c r="EJX227" s="58"/>
      <c r="EJY227" s="58"/>
      <c r="EJZ227" s="58"/>
      <c r="EKA227" s="58"/>
      <c r="EKB227" s="58"/>
      <c r="EKC227" s="58"/>
      <c r="EKD227" s="58"/>
      <c r="EKE227" s="58"/>
      <c r="EKF227" s="58"/>
      <c r="EKG227" s="58"/>
      <c r="EKH227" s="58"/>
      <c r="EKI227" s="58"/>
      <c r="EKJ227" s="58"/>
      <c r="EKK227" s="58"/>
      <c r="EKL227" s="58"/>
      <c r="EKM227" s="58"/>
      <c r="EKN227" s="58"/>
      <c r="EKO227" s="58"/>
      <c r="EKP227" s="58"/>
      <c r="EKQ227" s="58"/>
      <c r="EKR227" s="58"/>
      <c r="EKS227" s="58"/>
      <c r="EKT227" s="58"/>
      <c r="EKU227" s="58"/>
      <c r="EKV227" s="58"/>
      <c r="EKW227" s="58"/>
      <c r="EKX227" s="58"/>
      <c r="EKY227" s="58"/>
      <c r="EKZ227" s="58"/>
      <c r="ELA227" s="58"/>
      <c r="ELB227" s="58"/>
      <c r="ELC227" s="58"/>
      <c r="ELD227" s="58"/>
      <c r="ELE227" s="58"/>
      <c r="ELF227" s="58"/>
      <c r="ELG227" s="58"/>
      <c r="ELH227" s="58"/>
      <c r="ELI227" s="58"/>
      <c r="ELJ227" s="58"/>
      <c r="ELK227" s="58"/>
      <c r="ELL227" s="58"/>
      <c r="ELM227" s="58"/>
      <c r="ELN227" s="58"/>
      <c r="ELO227" s="58"/>
      <c r="ELP227" s="58"/>
      <c r="ELQ227" s="58"/>
      <c r="ELR227" s="58"/>
      <c r="ELS227" s="58"/>
      <c r="ELT227" s="58"/>
      <c r="ELU227" s="58"/>
      <c r="ELV227" s="58"/>
      <c r="ELW227" s="58"/>
      <c r="ELX227" s="58"/>
      <c r="ELY227" s="58"/>
      <c r="ELZ227" s="58"/>
      <c r="EMA227" s="58"/>
      <c r="EMB227" s="58"/>
      <c r="EMC227" s="58"/>
      <c r="EMD227" s="58"/>
      <c r="EME227" s="58"/>
      <c r="EMF227" s="58"/>
      <c r="EMG227" s="58"/>
      <c r="EMH227" s="58"/>
      <c r="EMI227" s="58"/>
      <c r="EMJ227" s="58"/>
      <c r="EMK227" s="58"/>
      <c r="EML227" s="58"/>
      <c r="EMM227" s="58"/>
      <c r="EMN227" s="58"/>
      <c r="EMO227" s="58"/>
      <c r="EMP227" s="58"/>
      <c r="EMQ227" s="58"/>
      <c r="EMR227" s="58"/>
      <c r="EMS227" s="58"/>
      <c r="EMT227" s="58"/>
      <c r="EMU227" s="58"/>
      <c r="EMV227" s="58"/>
      <c r="EMW227" s="58"/>
      <c r="EMX227" s="58"/>
      <c r="EMY227" s="58"/>
      <c r="EMZ227" s="58"/>
      <c r="ENA227" s="58"/>
      <c r="ENB227" s="58"/>
      <c r="ENC227" s="58"/>
      <c r="END227" s="58"/>
      <c r="ENE227" s="58"/>
      <c r="ENF227" s="58"/>
      <c r="ENG227" s="58"/>
      <c r="ENH227" s="58"/>
      <c r="ENI227" s="58"/>
      <c r="ENJ227" s="58"/>
      <c r="ENK227" s="58"/>
      <c r="ENL227" s="58"/>
      <c r="ENM227" s="58"/>
      <c r="ENN227" s="58"/>
      <c r="ENO227" s="58"/>
      <c r="ENP227" s="58"/>
      <c r="ENQ227" s="58"/>
      <c r="ENR227" s="58"/>
      <c r="ENS227" s="58"/>
      <c r="ENT227" s="58"/>
      <c r="ENU227" s="58"/>
      <c r="ENV227" s="58"/>
      <c r="ENW227" s="58"/>
      <c r="ENX227" s="58"/>
      <c r="ENY227" s="58"/>
      <c r="ENZ227" s="58"/>
      <c r="EOA227" s="58"/>
      <c r="EOB227" s="58"/>
      <c r="EOC227" s="58"/>
      <c r="EOD227" s="58"/>
      <c r="EOE227" s="58"/>
      <c r="EOF227" s="58"/>
      <c r="EOG227" s="58"/>
      <c r="EOH227" s="58"/>
      <c r="EOI227" s="58"/>
      <c r="EOJ227" s="58"/>
      <c r="EOK227" s="58"/>
      <c r="EOL227" s="58"/>
      <c r="EOM227" s="58"/>
      <c r="EON227" s="58"/>
      <c r="EOO227" s="58"/>
      <c r="EOP227" s="58"/>
      <c r="EOQ227" s="58"/>
      <c r="EOR227" s="58"/>
      <c r="EOS227" s="58"/>
      <c r="EOT227" s="58"/>
      <c r="EOU227" s="58"/>
      <c r="EOV227" s="58"/>
      <c r="EOW227" s="58"/>
      <c r="EOX227" s="58"/>
      <c r="EOY227" s="58"/>
      <c r="EOZ227" s="58"/>
      <c r="EPA227" s="58"/>
      <c r="EPB227" s="58"/>
      <c r="EPC227" s="58"/>
      <c r="EPD227" s="58"/>
      <c r="EPE227" s="58"/>
      <c r="EPF227" s="58"/>
      <c r="EPG227" s="58"/>
      <c r="EPH227" s="58"/>
      <c r="EPI227" s="58"/>
      <c r="EPJ227" s="58"/>
      <c r="EPK227" s="58"/>
      <c r="EPL227" s="58"/>
      <c r="EPM227" s="58"/>
      <c r="EPN227" s="58"/>
      <c r="EPO227" s="58"/>
      <c r="EPP227" s="58"/>
      <c r="EPQ227" s="58"/>
      <c r="EPR227" s="58"/>
      <c r="EPS227" s="58"/>
      <c r="EPT227" s="58"/>
      <c r="EPU227" s="58"/>
      <c r="EPV227" s="58"/>
      <c r="EPW227" s="58"/>
      <c r="EPX227" s="58"/>
      <c r="EPY227" s="58"/>
      <c r="EPZ227" s="58"/>
      <c r="EQA227" s="58"/>
      <c r="EQB227" s="58"/>
      <c r="EQC227" s="58"/>
      <c r="EQD227" s="58"/>
      <c r="EQE227" s="58"/>
      <c r="EQF227" s="58"/>
      <c r="EQG227" s="58"/>
      <c r="EQH227" s="58"/>
      <c r="EQI227" s="58"/>
      <c r="EQJ227" s="58"/>
      <c r="EQK227" s="58"/>
      <c r="EQL227" s="58"/>
      <c r="EQM227" s="58"/>
      <c r="EQN227" s="58"/>
      <c r="EQO227" s="58"/>
      <c r="EQP227" s="58"/>
      <c r="EQQ227" s="58"/>
      <c r="EQR227" s="58"/>
      <c r="EQS227" s="58"/>
      <c r="EQT227" s="58"/>
      <c r="EQU227" s="58"/>
      <c r="EQV227" s="58"/>
      <c r="EQW227" s="58"/>
      <c r="EQX227" s="58"/>
      <c r="EQY227" s="58"/>
      <c r="EQZ227" s="58"/>
      <c r="ERA227" s="58"/>
      <c r="ERB227" s="58"/>
      <c r="ERC227" s="58"/>
      <c r="ERD227" s="58"/>
      <c r="ERE227" s="58"/>
      <c r="ERF227" s="58"/>
      <c r="ERG227" s="58"/>
      <c r="ERH227" s="58"/>
      <c r="ERI227" s="58"/>
      <c r="ERJ227" s="58"/>
      <c r="ERK227" s="58"/>
      <c r="ERL227" s="58"/>
      <c r="ERM227" s="58"/>
      <c r="ERN227" s="58"/>
      <c r="ERO227" s="58"/>
      <c r="ERP227" s="58"/>
      <c r="ERQ227" s="58"/>
      <c r="ERR227" s="58"/>
      <c r="ERS227" s="58"/>
      <c r="ERT227" s="58"/>
      <c r="ERU227" s="58"/>
      <c r="ERV227" s="58"/>
      <c r="ERW227" s="58"/>
      <c r="ERX227" s="58"/>
      <c r="ERY227" s="58"/>
      <c r="ERZ227" s="58"/>
      <c r="ESA227" s="58"/>
      <c r="ESB227" s="58"/>
      <c r="ESC227" s="58"/>
      <c r="ESD227" s="58"/>
      <c r="ESE227" s="58"/>
      <c r="ESF227" s="58"/>
      <c r="ESG227" s="58"/>
      <c r="ESH227" s="58"/>
      <c r="ESI227" s="58"/>
      <c r="ESJ227" s="58"/>
      <c r="ESK227" s="58"/>
      <c r="ESL227" s="58"/>
      <c r="ESM227" s="58"/>
      <c r="ESN227" s="58"/>
      <c r="ESO227" s="58"/>
      <c r="ESP227" s="58"/>
      <c r="ESQ227" s="58"/>
      <c r="ESR227" s="58"/>
      <c r="ESS227" s="58"/>
      <c r="EST227" s="58"/>
      <c r="ESU227" s="58"/>
      <c r="ESV227" s="58"/>
      <c r="ESW227" s="58"/>
      <c r="ESX227" s="58"/>
      <c r="ESY227" s="58"/>
      <c r="ESZ227" s="58"/>
      <c r="ETA227" s="58"/>
      <c r="ETB227" s="58"/>
      <c r="ETC227" s="58"/>
      <c r="ETD227" s="58"/>
      <c r="ETE227" s="58"/>
      <c r="ETF227" s="58"/>
      <c r="ETG227" s="58"/>
      <c r="ETH227" s="58"/>
      <c r="ETI227" s="58"/>
      <c r="ETJ227" s="58"/>
      <c r="ETK227" s="58"/>
      <c r="ETL227" s="58"/>
      <c r="ETM227" s="58"/>
      <c r="ETN227" s="58"/>
      <c r="ETO227" s="58"/>
      <c r="ETP227" s="58"/>
      <c r="ETQ227" s="58"/>
      <c r="ETR227" s="58"/>
      <c r="ETS227" s="58"/>
      <c r="ETT227" s="58"/>
      <c r="ETU227" s="58"/>
      <c r="ETV227" s="58"/>
      <c r="ETW227" s="58"/>
      <c r="ETX227" s="58"/>
      <c r="ETY227" s="58"/>
      <c r="ETZ227" s="58"/>
      <c r="EUA227" s="58"/>
      <c r="EUB227" s="58"/>
      <c r="EUC227" s="58"/>
      <c r="EUD227" s="58"/>
      <c r="EUE227" s="58"/>
      <c r="EUF227" s="58"/>
      <c r="EUG227" s="58"/>
      <c r="EUH227" s="58"/>
      <c r="EUI227" s="58"/>
      <c r="EUJ227" s="58"/>
      <c r="EUK227" s="58"/>
      <c r="EUL227" s="58"/>
      <c r="EUM227" s="58"/>
      <c r="EUN227" s="58"/>
      <c r="EUO227" s="58"/>
      <c r="EUP227" s="58"/>
      <c r="EUQ227" s="58"/>
      <c r="EUR227" s="58"/>
      <c r="EUS227" s="58"/>
      <c r="EUT227" s="58"/>
      <c r="EUU227" s="58"/>
      <c r="EUV227" s="58"/>
      <c r="EUW227" s="58"/>
      <c r="EUX227" s="58"/>
      <c r="EUY227" s="58"/>
      <c r="EUZ227" s="58"/>
      <c r="EVA227" s="58"/>
      <c r="EVB227" s="58"/>
      <c r="EVC227" s="58"/>
      <c r="EVD227" s="58"/>
      <c r="EVE227" s="58"/>
      <c r="EVF227" s="58"/>
      <c r="EVG227" s="58"/>
      <c r="EVH227" s="58"/>
      <c r="EVI227" s="58"/>
      <c r="EVJ227" s="58"/>
      <c r="EVK227" s="58"/>
      <c r="EVL227" s="58"/>
      <c r="EVM227" s="58"/>
      <c r="EVN227" s="58"/>
      <c r="EVO227" s="58"/>
      <c r="EVP227" s="58"/>
      <c r="EVQ227" s="58"/>
      <c r="EVR227" s="58"/>
      <c r="EVS227" s="58"/>
      <c r="EVT227" s="58"/>
      <c r="EVU227" s="58"/>
      <c r="EVV227" s="58"/>
      <c r="EVW227" s="58"/>
      <c r="EVX227" s="58"/>
      <c r="EVY227" s="58"/>
      <c r="EVZ227" s="58"/>
      <c r="EWA227" s="58"/>
      <c r="EWB227" s="58"/>
      <c r="EWC227" s="58"/>
      <c r="EWD227" s="58"/>
      <c r="EWE227" s="58"/>
      <c r="EWF227" s="58"/>
      <c r="EWG227" s="58"/>
      <c r="EWH227" s="58"/>
      <c r="EWI227" s="58"/>
      <c r="EWJ227" s="58"/>
      <c r="EWK227" s="58"/>
      <c r="EWL227" s="58"/>
      <c r="EWM227" s="58"/>
      <c r="EWN227" s="58"/>
      <c r="EWO227" s="58"/>
      <c r="EWP227" s="58"/>
      <c r="EWQ227" s="58"/>
      <c r="EWR227" s="58"/>
      <c r="EWS227" s="58"/>
      <c r="EWT227" s="58"/>
      <c r="EWU227" s="58"/>
      <c r="EWV227" s="58"/>
      <c r="EWW227" s="58"/>
      <c r="EWX227" s="58"/>
      <c r="EWY227" s="58"/>
      <c r="EWZ227" s="58"/>
      <c r="EXA227" s="58"/>
      <c r="EXB227" s="58"/>
      <c r="EXC227" s="58"/>
      <c r="EXD227" s="58"/>
      <c r="EXE227" s="58"/>
      <c r="EXF227" s="58"/>
      <c r="EXG227" s="58"/>
      <c r="EXH227" s="58"/>
      <c r="EXI227" s="58"/>
      <c r="EXJ227" s="58"/>
      <c r="EXK227" s="58"/>
      <c r="EXL227" s="58"/>
      <c r="EXM227" s="58"/>
      <c r="EXN227" s="58"/>
      <c r="EXO227" s="58"/>
      <c r="EXP227" s="58"/>
      <c r="EXQ227" s="58"/>
      <c r="EXR227" s="58"/>
      <c r="EXS227" s="58"/>
      <c r="EXT227" s="58"/>
      <c r="EXU227" s="58"/>
      <c r="EXV227" s="58"/>
      <c r="EXW227" s="58"/>
      <c r="EXX227" s="58"/>
      <c r="EXY227" s="58"/>
      <c r="EXZ227" s="58"/>
      <c r="EYA227" s="58"/>
      <c r="EYB227" s="58"/>
      <c r="EYC227" s="58"/>
      <c r="EYD227" s="58"/>
      <c r="EYE227" s="58"/>
      <c r="EYF227" s="58"/>
      <c r="EYG227" s="58"/>
      <c r="EYH227" s="58"/>
      <c r="EYI227" s="58"/>
      <c r="EYJ227" s="58"/>
      <c r="EYK227" s="58"/>
      <c r="EYL227" s="58"/>
      <c r="EYM227" s="58"/>
      <c r="EYN227" s="58"/>
      <c r="EYO227" s="58"/>
      <c r="EYP227" s="58"/>
      <c r="EYQ227" s="58"/>
      <c r="EYR227" s="58"/>
      <c r="EYS227" s="58"/>
      <c r="EYT227" s="58"/>
      <c r="EYU227" s="58"/>
      <c r="EYV227" s="58"/>
      <c r="EYW227" s="58"/>
      <c r="EYX227" s="58"/>
      <c r="EYY227" s="58"/>
      <c r="EYZ227" s="58"/>
      <c r="EZA227" s="58"/>
      <c r="EZB227" s="58"/>
      <c r="EZC227" s="58"/>
      <c r="EZD227" s="58"/>
      <c r="EZE227" s="58"/>
      <c r="EZF227" s="58"/>
      <c r="EZG227" s="58"/>
      <c r="EZH227" s="58"/>
      <c r="EZI227" s="58"/>
      <c r="EZJ227" s="58"/>
      <c r="EZK227" s="58"/>
      <c r="EZL227" s="58"/>
      <c r="EZM227" s="58"/>
      <c r="EZN227" s="58"/>
      <c r="EZO227" s="58"/>
      <c r="EZP227" s="58"/>
      <c r="EZQ227" s="58"/>
      <c r="EZR227" s="58"/>
      <c r="EZS227" s="58"/>
      <c r="EZT227" s="58"/>
      <c r="EZU227" s="58"/>
      <c r="EZV227" s="58"/>
      <c r="EZW227" s="58"/>
      <c r="EZX227" s="58"/>
      <c r="EZY227" s="58"/>
      <c r="EZZ227" s="58"/>
      <c r="FAA227" s="58"/>
      <c r="FAB227" s="58"/>
      <c r="FAC227" s="58"/>
      <c r="FAD227" s="58"/>
      <c r="FAE227" s="58"/>
      <c r="FAF227" s="58"/>
      <c r="FAG227" s="58"/>
      <c r="FAH227" s="58"/>
      <c r="FAI227" s="58"/>
      <c r="FAJ227" s="58"/>
      <c r="FAK227" s="58"/>
      <c r="FAL227" s="58"/>
      <c r="FAM227" s="58"/>
      <c r="FAN227" s="58"/>
      <c r="FAO227" s="58"/>
      <c r="FAP227" s="58"/>
      <c r="FAQ227" s="58"/>
      <c r="FAR227" s="58"/>
      <c r="FAS227" s="58"/>
      <c r="FAT227" s="58"/>
      <c r="FAU227" s="58"/>
      <c r="FAV227" s="58"/>
      <c r="FAW227" s="58"/>
      <c r="FAX227" s="58"/>
      <c r="FAY227" s="58"/>
      <c r="FAZ227" s="58"/>
      <c r="FBA227" s="58"/>
      <c r="FBB227" s="58"/>
      <c r="FBC227" s="58"/>
      <c r="FBD227" s="58"/>
      <c r="FBE227" s="58"/>
      <c r="FBF227" s="58"/>
      <c r="FBG227" s="58"/>
      <c r="FBH227" s="58"/>
      <c r="FBI227" s="58"/>
      <c r="FBJ227" s="58"/>
      <c r="FBK227" s="58"/>
      <c r="FBL227" s="58"/>
      <c r="FBM227" s="58"/>
      <c r="FBN227" s="58"/>
      <c r="FBO227" s="58"/>
      <c r="FBP227" s="58"/>
      <c r="FBQ227" s="58"/>
      <c r="FBR227" s="58"/>
      <c r="FBS227" s="58"/>
      <c r="FBT227" s="58"/>
      <c r="FBU227" s="58"/>
      <c r="FBV227" s="58"/>
      <c r="FBW227" s="58"/>
      <c r="FBX227" s="58"/>
      <c r="FBY227" s="58"/>
      <c r="FBZ227" s="58"/>
      <c r="FCA227" s="58"/>
      <c r="FCB227" s="58"/>
      <c r="FCC227" s="58"/>
      <c r="FCD227" s="58"/>
      <c r="FCE227" s="58"/>
      <c r="FCF227" s="58"/>
      <c r="FCG227" s="58"/>
      <c r="FCH227" s="58"/>
      <c r="FCI227" s="58"/>
      <c r="FCJ227" s="58"/>
      <c r="FCK227" s="58"/>
      <c r="FCL227" s="58"/>
      <c r="FCM227" s="58"/>
      <c r="FCN227" s="58"/>
      <c r="FCO227" s="58"/>
      <c r="FCP227" s="58"/>
      <c r="FCQ227" s="58"/>
      <c r="FCR227" s="58"/>
      <c r="FCS227" s="58"/>
      <c r="FCT227" s="58"/>
      <c r="FCU227" s="58"/>
      <c r="FCV227" s="58"/>
      <c r="FCW227" s="58"/>
      <c r="FCX227" s="58"/>
      <c r="FCY227" s="58"/>
      <c r="FCZ227" s="58"/>
      <c r="FDA227" s="58"/>
      <c r="FDB227" s="58"/>
      <c r="FDC227" s="58"/>
      <c r="FDD227" s="58"/>
      <c r="FDE227" s="58"/>
      <c r="FDF227" s="58"/>
      <c r="FDG227" s="58"/>
      <c r="FDH227" s="58"/>
      <c r="FDI227" s="58"/>
      <c r="FDJ227" s="58"/>
      <c r="FDK227" s="58"/>
      <c r="FDL227" s="58"/>
      <c r="FDM227" s="58"/>
      <c r="FDN227" s="58"/>
      <c r="FDO227" s="58"/>
      <c r="FDP227" s="58"/>
      <c r="FDQ227" s="58"/>
      <c r="FDR227" s="58"/>
      <c r="FDS227" s="58"/>
      <c r="FDT227" s="58"/>
      <c r="FDU227" s="58"/>
      <c r="FDV227" s="58"/>
      <c r="FDW227" s="58"/>
      <c r="FDX227" s="58"/>
      <c r="FDY227" s="58"/>
      <c r="FDZ227" s="58"/>
      <c r="FEA227" s="58"/>
      <c r="FEB227" s="58"/>
      <c r="FEC227" s="58"/>
      <c r="FED227" s="58"/>
      <c r="FEE227" s="58"/>
      <c r="FEF227" s="58"/>
      <c r="FEG227" s="58"/>
      <c r="FEH227" s="58"/>
      <c r="FEI227" s="58"/>
      <c r="FEJ227" s="58"/>
      <c r="FEK227" s="58"/>
      <c r="FEL227" s="58"/>
      <c r="FEM227" s="58"/>
      <c r="FEN227" s="58"/>
      <c r="FEO227" s="58"/>
      <c r="FEP227" s="58"/>
      <c r="FEQ227" s="58"/>
      <c r="FER227" s="58"/>
      <c r="FES227" s="58"/>
      <c r="FET227" s="58"/>
      <c r="FEU227" s="58"/>
      <c r="FEV227" s="58"/>
      <c r="FEW227" s="58"/>
      <c r="FEX227" s="58"/>
      <c r="FEY227" s="58"/>
      <c r="FEZ227" s="58"/>
      <c r="FFA227" s="58"/>
      <c r="FFB227" s="58"/>
      <c r="FFC227" s="58"/>
      <c r="FFD227" s="58"/>
      <c r="FFE227" s="58"/>
      <c r="FFF227" s="58"/>
      <c r="FFG227" s="58"/>
      <c r="FFH227" s="58"/>
      <c r="FFI227" s="58"/>
      <c r="FFJ227" s="58"/>
      <c r="FFK227" s="58"/>
      <c r="FFL227" s="58"/>
      <c r="FFM227" s="58"/>
      <c r="FFN227" s="58"/>
      <c r="FFO227" s="58"/>
      <c r="FFP227" s="58"/>
      <c r="FFQ227" s="58"/>
      <c r="FFR227" s="58"/>
      <c r="FFS227" s="58"/>
      <c r="FFT227" s="58"/>
      <c r="FFU227" s="58"/>
      <c r="FFV227" s="58"/>
      <c r="FFW227" s="58"/>
      <c r="FFX227" s="58"/>
      <c r="FFY227" s="58"/>
      <c r="FFZ227" s="58"/>
      <c r="FGA227" s="58"/>
      <c r="FGB227" s="58"/>
      <c r="FGC227" s="58"/>
      <c r="FGD227" s="58"/>
      <c r="FGE227" s="58"/>
      <c r="FGF227" s="58"/>
      <c r="FGG227" s="58"/>
      <c r="FGH227" s="58"/>
      <c r="FGI227" s="58"/>
      <c r="FGJ227" s="58"/>
      <c r="FGK227" s="58"/>
      <c r="FGL227" s="58"/>
      <c r="FGM227" s="58"/>
      <c r="FGN227" s="58"/>
      <c r="FGO227" s="58"/>
      <c r="FGP227" s="58"/>
      <c r="FGQ227" s="58"/>
      <c r="FGR227" s="58"/>
      <c r="FGS227" s="58"/>
      <c r="FGT227" s="58"/>
      <c r="FGU227" s="58"/>
      <c r="FGV227" s="58"/>
      <c r="FGW227" s="58"/>
      <c r="FGX227" s="58"/>
      <c r="FGY227" s="58"/>
      <c r="FGZ227" s="58"/>
      <c r="FHA227" s="58"/>
      <c r="FHB227" s="58"/>
      <c r="FHC227" s="58"/>
      <c r="FHD227" s="58"/>
      <c r="FHE227" s="58"/>
      <c r="FHF227" s="58"/>
      <c r="FHG227" s="58"/>
      <c r="FHH227" s="58"/>
      <c r="FHI227" s="58"/>
      <c r="FHJ227" s="58"/>
      <c r="FHK227" s="58"/>
      <c r="FHL227" s="58"/>
      <c r="FHM227" s="58"/>
      <c r="FHN227" s="58"/>
      <c r="FHO227" s="58"/>
      <c r="FHP227" s="58"/>
      <c r="FHQ227" s="58"/>
      <c r="FHR227" s="58"/>
      <c r="FHS227" s="58"/>
      <c r="FHT227" s="58"/>
      <c r="FHU227" s="58"/>
      <c r="FHV227" s="58"/>
      <c r="FHW227" s="58"/>
      <c r="FHX227" s="58"/>
      <c r="FHY227" s="58"/>
      <c r="FHZ227" s="58"/>
      <c r="FIA227" s="58"/>
      <c r="FIB227" s="58"/>
      <c r="FIC227" s="58"/>
      <c r="FID227" s="58"/>
      <c r="FIE227" s="58"/>
      <c r="FIF227" s="58"/>
      <c r="FIG227" s="58"/>
      <c r="FIH227" s="58"/>
      <c r="FII227" s="58"/>
      <c r="FIJ227" s="58"/>
      <c r="FIK227" s="58"/>
      <c r="FIL227" s="58"/>
      <c r="FIM227" s="58"/>
      <c r="FIN227" s="58"/>
      <c r="FIO227" s="58"/>
      <c r="FIP227" s="58"/>
      <c r="FIQ227" s="58"/>
      <c r="FIR227" s="58"/>
      <c r="FIS227" s="58"/>
      <c r="FIT227" s="58"/>
      <c r="FIU227" s="58"/>
      <c r="FIV227" s="58"/>
      <c r="FIW227" s="58"/>
      <c r="FIX227" s="58"/>
      <c r="FIY227" s="58"/>
      <c r="FIZ227" s="58"/>
      <c r="FJA227" s="58"/>
      <c r="FJB227" s="58"/>
      <c r="FJC227" s="58"/>
      <c r="FJD227" s="58"/>
      <c r="FJE227" s="58"/>
      <c r="FJF227" s="58"/>
      <c r="FJG227" s="58"/>
      <c r="FJH227" s="58"/>
      <c r="FJI227" s="58"/>
      <c r="FJJ227" s="58"/>
      <c r="FJK227" s="58"/>
      <c r="FJL227" s="58"/>
      <c r="FJM227" s="58"/>
      <c r="FJN227" s="58"/>
      <c r="FJO227" s="58"/>
      <c r="FJP227" s="58"/>
      <c r="FJQ227" s="58"/>
      <c r="FJR227" s="58"/>
      <c r="FJS227" s="58"/>
      <c r="FJT227" s="58"/>
      <c r="FJU227" s="58"/>
      <c r="FJV227" s="58"/>
      <c r="FJW227" s="58"/>
      <c r="FJX227" s="58"/>
      <c r="FJY227" s="58"/>
      <c r="FJZ227" s="58"/>
      <c r="FKA227" s="58"/>
      <c r="FKB227" s="58"/>
      <c r="FKC227" s="58"/>
      <c r="FKD227" s="58"/>
      <c r="FKE227" s="58"/>
      <c r="FKF227" s="58"/>
      <c r="FKG227" s="58"/>
      <c r="FKH227" s="58"/>
      <c r="FKI227" s="58"/>
      <c r="FKJ227" s="58"/>
      <c r="FKK227" s="58"/>
      <c r="FKL227" s="58"/>
      <c r="FKM227" s="58"/>
      <c r="FKN227" s="58"/>
      <c r="FKO227" s="58"/>
      <c r="FKP227" s="58"/>
      <c r="FKQ227" s="58"/>
      <c r="FKR227" s="58"/>
      <c r="FKS227" s="58"/>
      <c r="FKT227" s="58"/>
      <c r="FKU227" s="58"/>
      <c r="FKV227" s="58"/>
      <c r="FKW227" s="58"/>
      <c r="FKX227" s="58"/>
      <c r="FKY227" s="58"/>
      <c r="FKZ227" s="58"/>
      <c r="FLA227" s="58"/>
      <c r="FLB227" s="58"/>
      <c r="FLC227" s="58"/>
      <c r="FLD227" s="58"/>
      <c r="FLE227" s="58"/>
      <c r="FLF227" s="58"/>
      <c r="FLG227" s="58"/>
      <c r="FLH227" s="58"/>
      <c r="FLI227" s="58"/>
      <c r="FLJ227" s="58"/>
      <c r="FLK227" s="58"/>
      <c r="FLL227" s="58"/>
      <c r="FLM227" s="58"/>
      <c r="FLN227" s="58"/>
      <c r="FLO227" s="58"/>
      <c r="FLP227" s="58"/>
      <c r="FLQ227" s="58"/>
      <c r="FLR227" s="58"/>
      <c r="FLS227" s="58"/>
      <c r="FLT227" s="58"/>
      <c r="FLU227" s="58"/>
      <c r="FLV227" s="58"/>
      <c r="FLW227" s="58"/>
      <c r="FLX227" s="58"/>
      <c r="FLY227" s="58"/>
      <c r="FLZ227" s="58"/>
      <c r="FMA227" s="58"/>
      <c r="FMB227" s="58"/>
      <c r="FMC227" s="58"/>
      <c r="FMD227" s="58"/>
      <c r="FME227" s="58"/>
      <c r="FMF227" s="58"/>
      <c r="FMG227" s="58"/>
      <c r="FMH227" s="58"/>
      <c r="FMI227" s="58"/>
      <c r="FMJ227" s="58"/>
      <c r="FMK227" s="58"/>
      <c r="FML227" s="58"/>
      <c r="FMM227" s="58"/>
      <c r="FMN227" s="58"/>
      <c r="FMO227" s="58"/>
      <c r="FMP227" s="58"/>
      <c r="FMQ227" s="58"/>
      <c r="FMR227" s="58"/>
      <c r="FMS227" s="58"/>
      <c r="FMT227" s="58"/>
      <c r="FMU227" s="58"/>
      <c r="FMV227" s="58"/>
      <c r="FMW227" s="58"/>
      <c r="FMX227" s="58"/>
      <c r="FMY227" s="58"/>
      <c r="FMZ227" s="58"/>
      <c r="FNA227" s="58"/>
      <c r="FNB227" s="58"/>
      <c r="FNC227" s="58"/>
      <c r="FND227" s="58"/>
      <c r="FNE227" s="58"/>
      <c r="FNF227" s="58"/>
      <c r="FNG227" s="58"/>
      <c r="FNH227" s="58"/>
      <c r="FNI227" s="58"/>
      <c r="FNJ227" s="58"/>
      <c r="FNK227" s="58"/>
      <c r="FNL227" s="58"/>
      <c r="FNM227" s="58"/>
      <c r="FNN227" s="58"/>
      <c r="FNO227" s="58"/>
      <c r="FNP227" s="58"/>
      <c r="FNQ227" s="58"/>
      <c r="FNR227" s="58"/>
      <c r="FNS227" s="58"/>
      <c r="FNT227" s="58"/>
      <c r="FNU227" s="58"/>
      <c r="FNV227" s="58"/>
      <c r="FNW227" s="58"/>
      <c r="FNX227" s="58"/>
      <c r="FNY227" s="58"/>
      <c r="FNZ227" s="58"/>
      <c r="FOA227" s="58"/>
      <c r="FOB227" s="58"/>
      <c r="FOC227" s="58"/>
      <c r="FOD227" s="58"/>
      <c r="FOE227" s="58"/>
      <c r="FOF227" s="58"/>
      <c r="FOG227" s="58"/>
      <c r="FOH227" s="58"/>
      <c r="FOI227" s="58"/>
      <c r="FOJ227" s="58"/>
      <c r="FOK227" s="58"/>
      <c r="FOL227" s="58"/>
      <c r="FOM227" s="58"/>
      <c r="FON227" s="58"/>
      <c r="FOO227" s="58"/>
      <c r="FOP227" s="58"/>
      <c r="FOQ227" s="58"/>
      <c r="FOR227" s="58"/>
      <c r="FOS227" s="58"/>
      <c r="FOT227" s="58"/>
      <c r="FOU227" s="58"/>
      <c r="FOV227" s="58"/>
      <c r="FOW227" s="58"/>
      <c r="FOX227" s="58"/>
      <c r="FOY227" s="58"/>
      <c r="FOZ227" s="58"/>
      <c r="FPA227" s="58"/>
      <c r="FPB227" s="58"/>
      <c r="FPC227" s="58"/>
      <c r="FPD227" s="58"/>
      <c r="FPE227" s="58"/>
      <c r="FPF227" s="58"/>
      <c r="FPG227" s="58"/>
      <c r="FPH227" s="58"/>
      <c r="FPI227" s="58"/>
      <c r="FPJ227" s="58"/>
      <c r="FPK227" s="58"/>
      <c r="FPL227" s="58"/>
      <c r="FPM227" s="58"/>
      <c r="FPN227" s="58"/>
      <c r="FPO227" s="58"/>
      <c r="FPP227" s="58"/>
      <c r="FPQ227" s="58"/>
      <c r="FPR227" s="58"/>
      <c r="FPS227" s="58"/>
      <c r="FPT227" s="58"/>
      <c r="FPU227" s="58"/>
      <c r="FPV227" s="58"/>
      <c r="FPW227" s="58"/>
      <c r="FPX227" s="58"/>
      <c r="FPY227" s="58"/>
      <c r="FPZ227" s="58"/>
      <c r="FQA227" s="58"/>
      <c r="FQB227" s="58"/>
      <c r="FQC227" s="58"/>
      <c r="FQD227" s="58"/>
      <c r="FQE227" s="58"/>
      <c r="FQF227" s="58"/>
      <c r="FQG227" s="58"/>
      <c r="FQH227" s="58"/>
      <c r="FQI227" s="58"/>
      <c r="FQJ227" s="58"/>
      <c r="FQK227" s="58"/>
      <c r="FQL227" s="58"/>
      <c r="FQM227" s="58"/>
      <c r="FQN227" s="58"/>
      <c r="FQO227" s="58"/>
      <c r="FQP227" s="58"/>
      <c r="FQQ227" s="58"/>
      <c r="FQR227" s="58"/>
      <c r="FQS227" s="58"/>
      <c r="FQT227" s="58"/>
      <c r="FQU227" s="58"/>
      <c r="FQV227" s="58"/>
      <c r="FQW227" s="58"/>
      <c r="FQX227" s="58"/>
      <c r="FQY227" s="58"/>
      <c r="FQZ227" s="58"/>
      <c r="FRA227" s="58"/>
      <c r="FRB227" s="58"/>
      <c r="FRC227" s="58"/>
      <c r="FRD227" s="58"/>
      <c r="FRE227" s="58"/>
      <c r="FRF227" s="58"/>
      <c r="FRG227" s="58"/>
      <c r="FRH227" s="58"/>
      <c r="FRI227" s="58"/>
      <c r="FRJ227" s="58"/>
      <c r="FRK227" s="58"/>
      <c r="FRL227" s="58"/>
      <c r="FRM227" s="58"/>
      <c r="FRN227" s="58"/>
      <c r="FRO227" s="58"/>
      <c r="FRP227" s="58"/>
      <c r="FRQ227" s="58"/>
      <c r="FRR227" s="58"/>
      <c r="FRS227" s="58"/>
      <c r="FRT227" s="58"/>
      <c r="FRU227" s="58"/>
      <c r="FRV227" s="58"/>
      <c r="FRW227" s="58"/>
      <c r="FRX227" s="58"/>
      <c r="FRY227" s="58"/>
      <c r="FRZ227" s="58"/>
      <c r="FSA227" s="58"/>
      <c r="FSB227" s="58"/>
      <c r="FSC227" s="58"/>
      <c r="FSD227" s="58"/>
      <c r="FSE227" s="58"/>
      <c r="FSF227" s="58"/>
      <c r="FSG227" s="58"/>
      <c r="FSH227" s="58"/>
      <c r="FSI227" s="58"/>
      <c r="FSJ227" s="58"/>
      <c r="FSK227" s="58"/>
      <c r="FSL227" s="58"/>
      <c r="FSM227" s="58"/>
      <c r="FSN227" s="58"/>
      <c r="FSO227" s="58"/>
      <c r="FSP227" s="58"/>
      <c r="FSQ227" s="58"/>
      <c r="FSR227" s="58"/>
      <c r="FSS227" s="58"/>
      <c r="FST227" s="58"/>
      <c r="FSU227" s="58"/>
      <c r="FSV227" s="58"/>
      <c r="FSW227" s="58"/>
      <c r="FSX227" s="58"/>
      <c r="FSY227" s="58"/>
      <c r="FSZ227" s="58"/>
      <c r="FTA227" s="58"/>
      <c r="FTB227" s="58"/>
      <c r="FTC227" s="58"/>
      <c r="FTD227" s="58"/>
      <c r="FTE227" s="58"/>
      <c r="FTF227" s="58"/>
      <c r="FTG227" s="58"/>
      <c r="FTH227" s="58"/>
      <c r="FTI227" s="58"/>
      <c r="FTJ227" s="58"/>
      <c r="FTK227" s="58"/>
      <c r="FTL227" s="58"/>
      <c r="FTM227" s="58"/>
      <c r="FTN227" s="58"/>
      <c r="FTO227" s="58"/>
      <c r="FTP227" s="58"/>
      <c r="FTQ227" s="58"/>
      <c r="FTR227" s="58"/>
      <c r="FTS227" s="58"/>
      <c r="FTT227" s="58"/>
      <c r="FTU227" s="58"/>
      <c r="FTV227" s="58"/>
      <c r="FTW227" s="58"/>
      <c r="FTX227" s="58"/>
      <c r="FTY227" s="58"/>
      <c r="FTZ227" s="58"/>
      <c r="FUA227" s="58"/>
      <c r="FUB227" s="58"/>
      <c r="FUC227" s="58"/>
      <c r="FUD227" s="58"/>
      <c r="FUE227" s="58"/>
      <c r="FUF227" s="58"/>
      <c r="FUG227" s="58"/>
      <c r="FUH227" s="58"/>
      <c r="FUI227" s="58"/>
      <c r="FUJ227" s="58"/>
      <c r="FUK227" s="58"/>
      <c r="FUL227" s="58"/>
      <c r="FUM227" s="58"/>
      <c r="FUN227" s="58"/>
      <c r="FUO227" s="58"/>
      <c r="FUP227" s="58"/>
      <c r="FUQ227" s="58"/>
      <c r="FUR227" s="58"/>
      <c r="FUS227" s="58"/>
      <c r="FUT227" s="58"/>
      <c r="FUU227" s="58"/>
      <c r="FUV227" s="58"/>
      <c r="FUW227" s="58"/>
      <c r="FUX227" s="58"/>
      <c r="FUY227" s="58"/>
      <c r="FUZ227" s="58"/>
      <c r="FVA227" s="58"/>
      <c r="FVB227" s="58"/>
      <c r="FVC227" s="58"/>
      <c r="FVD227" s="58"/>
      <c r="FVE227" s="58"/>
      <c r="FVF227" s="58"/>
      <c r="FVG227" s="58"/>
      <c r="FVH227" s="58"/>
      <c r="FVI227" s="58"/>
      <c r="FVJ227" s="58"/>
      <c r="FVK227" s="58"/>
      <c r="FVL227" s="58"/>
      <c r="FVM227" s="58"/>
      <c r="FVN227" s="58"/>
      <c r="FVO227" s="58"/>
      <c r="FVP227" s="58"/>
      <c r="FVQ227" s="58"/>
      <c r="FVR227" s="58"/>
      <c r="FVS227" s="58"/>
      <c r="FVT227" s="58"/>
      <c r="FVU227" s="58"/>
      <c r="FVV227" s="58"/>
      <c r="FVW227" s="58"/>
      <c r="FVX227" s="58"/>
      <c r="FVY227" s="58"/>
      <c r="FVZ227" s="58"/>
      <c r="FWA227" s="58"/>
      <c r="FWB227" s="58"/>
      <c r="FWC227" s="58"/>
      <c r="FWD227" s="58"/>
      <c r="FWE227" s="58"/>
      <c r="FWF227" s="58"/>
      <c r="FWG227" s="58"/>
      <c r="FWH227" s="58"/>
      <c r="FWI227" s="58"/>
      <c r="FWJ227" s="58"/>
      <c r="FWK227" s="58"/>
      <c r="FWL227" s="58"/>
      <c r="FWM227" s="58"/>
      <c r="FWN227" s="58"/>
      <c r="FWO227" s="58"/>
      <c r="FWP227" s="58"/>
      <c r="FWQ227" s="58"/>
      <c r="FWR227" s="58"/>
      <c r="FWS227" s="58"/>
      <c r="FWT227" s="58"/>
      <c r="FWU227" s="58"/>
      <c r="FWV227" s="58"/>
      <c r="FWW227" s="58"/>
      <c r="FWX227" s="58"/>
      <c r="FWY227" s="58"/>
      <c r="FWZ227" s="58"/>
      <c r="FXA227" s="58"/>
      <c r="FXB227" s="58"/>
      <c r="FXC227" s="58"/>
      <c r="FXD227" s="58"/>
      <c r="FXE227" s="58"/>
      <c r="FXF227" s="58"/>
      <c r="FXG227" s="58"/>
      <c r="FXH227" s="58"/>
      <c r="FXI227" s="58"/>
      <c r="FXJ227" s="58"/>
      <c r="FXK227" s="58"/>
      <c r="FXL227" s="58"/>
      <c r="FXM227" s="58"/>
      <c r="FXN227" s="58"/>
      <c r="FXO227" s="58"/>
      <c r="FXP227" s="58"/>
      <c r="FXQ227" s="58"/>
      <c r="FXR227" s="58"/>
      <c r="FXS227" s="58"/>
      <c r="FXT227" s="58"/>
      <c r="FXU227" s="58"/>
      <c r="FXV227" s="58"/>
      <c r="FXW227" s="58"/>
      <c r="FXX227" s="58"/>
      <c r="FXY227" s="58"/>
      <c r="FXZ227" s="58"/>
      <c r="FYA227" s="58"/>
      <c r="FYB227" s="58"/>
      <c r="FYC227" s="58"/>
      <c r="FYD227" s="58"/>
      <c r="FYE227" s="58"/>
      <c r="FYF227" s="58"/>
      <c r="FYG227" s="58"/>
      <c r="FYH227" s="58"/>
      <c r="FYI227" s="58"/>
      <c r="FYJ227" s="58"/>
      <c r="FYK227" s="58"/>
      <c r="FYL227" s="58"/>
      <c r="FYM227" s="58"/>
      <c r="FYN227" s="58"/>
      <c r="FYO227" s="58"/>
      <c r="FYP227" s="58"/>
      <c r="FYQ227" s="58"/>
      <c r="FYR227" s="58"/>
      <c r="FYS227" s="58"/>
      <c r="FYT227" s="58"/>
      <c r="FYU227" s="58"/>
      <c r="FYV227" s="58"/>
      <c r="FYW227" s="58"/>
      <c r="FYX227" s="58"/>
      <c r="FYY227" s="58"/>
      <c r="FYZ227" s="58"/>
      <c r="FZA227" s="58"/>
      <c r="FZB227" s="58"/>
      <c r="FZC227" s="58"/>
      <c r="FZD227" s="58"/>
      <c r="FZE227" s="58"/>
      <c r="FZF227" s="58"/>
      <c r="FZG227" s="58"/>
      <c r="FZH227" s="58"/>
      <c r="FZI227" s="58"/>
      <c r="FZJ227" s="58"/>
      <c r="FZK227" s="58"/>
      <c r="FZL227" s="58"/>
      <c r="FZM227" s="58"/>
      <c r="FZN227" s="58"/>
      <c r="FZO227" s="58"/>
      <c r="FZP227" s="58"/>
      <c r="FZQ227" s="58"/>
      <c r="FZR227" s="58"/>
      <c r="FZS227" s="58"/>
      <c r="FZT227" s="58"/>
      <c r="FZU227" s="58"/>
      <c r="FZV227" s="58"/>
      <c r="FZW227" s="58"/>
      <c r="FZX227" s="58"/>
      <c r="FZY227" s="58"/>
      <c r="FZZ227" s="58"/>
      <c r="GAA227" s="58"/>
      <c r="GAB227" s="58"/>
      <c r="GAC227" s="58"/>
      <c r="GAD227" s="58"/>
      <c r="GAE227" s="58"/>
      <c r="GAF227" s="58"/>
      <c r="GAG227" s="58"/>
      <c r="GAH227" s="58"/>
      <c r="GAI227" s="58"/>
      <c r="GAJ227" s="58"/>
      <c r="GAK227" s="58"/>
      <c r="GAL227" s="58"/>
      <c r="GAM227" s="58"/>
      <c r="GAN227" s="58"/>
      <c r="GAO227" s="58"/>
      <c r="GAP227" s="58"/>
      <c r="GAQ227" s="58"/>
      <c r="GAR227" s="58"/>
      <c r="GAS227" s="58"/>
      <c r="GAT227" s="58"/>
      <c r="GAU227" s="58"/>
      <c r="GAV227" s="58"/>
      <c r="GAW227" s="58"/>
      <c r="GAX227" s="58"/>
      <c r="GAY227" s="58"/>
      <c r="GAZ227" s="58"/>
      <c r="GBA227" s="58"/>
      <c r="GBB227" s="58"/>
      <c r="GBC227" s="58"/>
      <c r="GBD227" s="58"/>
      <c r="GBE227" s="58"/>
      <c r="GBF227" s="58"/>
      <c r="GBG227" s="58"/>
      <c r="GBH227" s="58"/>
      <c r="GBI227" s="58"/>
      <c r="GBJ227" s="58"/>
      <c r="GBK227" s="58"/>
      <c r="GBL227" s="58"/>
      <c r="GBM227" s="58"/>
      <c r="GBN227" s="58"/>
      <c r="GBO227" s="58"/>
      <c r="GBP227" s="58"/>
      <c r="GBQ227" s="58"/>
      <c r="GBR227" s="58"/>
      <c r="GBS227" s="58"/>
      <c r="GBT227" s="58"/>
      <c r="GBU227" s="58"/>
      <c r="GBV227" s="58"/>
      <c r="GBW227" s="58"/>
      <c r="GBX227" s="58"/>
      <c r="GBY227" s="58"/>
      <c r="GBZ227" s="58"/>
      <c r="GCA227" s="58"/>
      <c r="GCB227" s="58"/>
      <c r="GCC227" s="58"/>
      <c r="GCD227" s="58"/>
      <c r="GCE227" s="58"/>
      <c r="GCF227" s="58"/>
      <c r="GCG227" s="58"/>
      <c r="GCH227" s="58"/>
      <c r="GCI227" s="58"/>
      <c r="GCJ227" s="58"/>
      <c r="GCK227" s="58"/>
      <c r="GCL227" s="58"/>
      <c r="GCM227" s="58"/>
      <c r="GCN227" s="58"/>
      <c r="GCO227" s="58"/>
      <c r="GCP227" s="58"/>
      <c r="GCQ227" s="58"/>
      <c r="GCR227" s="58"/>
      <c r="GCS227" s="58"/>
      <c r="GCT227" s="58"/>
      <c r="GCU227" s="58"/>
      <c r="GCV227" s="58"/>
      <c r="GCW227" s="58"/>
      <c r="GCX227" s="58"/>
      <c r="GCY227" s="58"/>
      <c r="GCZ227" s="58"/>
      <c r="GDA227" s="58"/>
      <c r="GDB227" s="58"/>
      <c r="GDC227" s="58"/>
      <c r="GDD227" s="58"/>
      <c r="GDE227" s="58"/>
      <c r="GDF227" s="58"/>
      <c r="GDG227" s="58"/>
      <c r="GDH227" s="58"/>
      <c r="GDI227" s="58"/>
      <c r="GDJ227" s="58"/>
      <c r="GDK227" s="58"/>
      <c r="GDL227" s="58"/>
      <c r="GDM227" s="58"/>
      <c r="GDN227" s="58"/>
      <c r="GDO227" s="58"/>
      <c r="GDP227" s="58"/>
      <c r="GDQ227" s="58"/>
      <c r="GDR227" s="58"/>
      <c r="GDS227" s="58"/>
      <c r="GDT227" s="58"/>
      <c r="GDU227" s="58"/>
      <c r="GDV227" s="58"/>
      <c r="GDW227" s="58"/>
      <c r="GDX227" s="58"/>
      <c r="GDY227" s="58"/>
      <c r="GDZ227" s="58"/>
      <c r="GEA227" s="58"/>
      <c r="GEB227" s="58"/>
      <c r="GEC227" s="58"/>
      <c r="GED227" s="58"/>
      <c r="GEE227" s="58"/>
      <c r="GEF227" s="58"/>
      <c r="GEG227" s="58"/>
      <c r="GEH227" s="58"/>
      <c r="GEI227" s="58"/>
      <c r="GEJ227" s="58"/>
      <c r="GEK227" s="58"/>
      <c r="GEL227" s="58"/>
      <c r="GEM227" s="58"/>
      <c r="GEN227" s="58"/>
      <c r="GEO227" s="58"/>
      <c r="GEP227" s="58"/>
      <c r="GEQ227" s="58"/>
      <c r="GER227" s="58"/>
      <c r="GES227" s="58"/>
      <c r="GET227" s="58"/>
      <c r="GEU227" s="58"/>
      <c r="GEV227" s="58"/>
      <c r="GEW227" s="58"/>
      <c r="GEX227" s="58"/>
      <c r="GEY227" s="58"/>
      <c r="GEZ227" s="58"/>
      <c r="GFA227" s="58"/>
      <c r="GFB227" s="58"/>
      <c r="GFC227" s="58"/>
      <c r="GFD227" s="58"/>
      <c r="GFE227" s="58"/>
      <c r="GFF227" s="58"/>
      <c r="GFG227" s="58"/>
      <c r="GFH227" s="58"/>
      <c r="GFI227" s="58"/>
      <c r="GFJ227" s="58"/>
      <c r="GFK227" s="58"/>
      <c r="GFL227" s="58"/>
      <c r="GFM227" s="58"/>
      <c r="GFN227" s="58"/>
      <c r="GFO227" s="58"/>
      <c r="GFP227" s="58"/>
      <c r="GFQ227" s="58"/>
      <c r="GFR227" s="58"/>
      <c r="GFS227" s="58"/>
      <c r="GFT227" s="58"/>
      <c r="GFU227" s="58"/>
      <c r="GFV227" s="58"/>
      <c r="GFW227" s="58"/>
      <c r="GFX227" s="58"/>
      <c r="GFY227" s="58"/>
      <c r="GFZ227" s="58"/>
      <c r="GGA227" s="58"/>
      <c r="GGB227" s="58"/>
      <c r="GGC227" s="58"/>
      <c r="GGD227" s="58"/>
      <c r="GGE227" s="58"/>
      <c r="GGF227" s="58"/>
      <c r="GGG227" s="58"/>
      <c r="GGH227" s="58"/>
      <c r="GGI227" s="58"/>
      <c r="GGJ227" s="58"/>
      <c r="GGK227" s="58"/>
      <c r="GGL227" s="58"/>
      <c r="GGM227" s="58"/>
      <c r="GGN227" s="58"/>
      <c r="GGO227" s="58"/>
      <c r="GGP227" s="58"/>
      <c r="GGQ227" s="58"/>
      <c r="GGR227" s="58"/>
      <c r="GGS227" s="58"/>
      <c r="GGT227" s="58"/>
      <c r="GGU227" s="58"/>
      <c r="GGV227" s="58"/>
      <c r="GGW227" s="58"/>
      <c r="GGX227" s="58"/>
      <c r="GGY227" s="58"/>
      <c r="GGZ227" s="58"/>
      <c r="GHA227" s="58"/>
      <c r="GHB227" s="58"/>
      <c r="GHC227" s="58"/>
      <c r="GHD227" s="58"/>
      <c r="GHE227" s="58"/>
      <c r="GHF227" s="58"/>
      <c r="GHG227" s="58"/>
      <c r="GHH227" s="58"/>
      <c r="GHI227" s="58"/>
      <c r="GHJ227" s="58"/>
      <c r="GHK227" s="58"/>
      <c r="GHL227" s="58"/>
      <c r="GHM227" s="58"/>
      <c r="GHN227" s="58"/>
      <c r="GHO227" s="58"/>
      <c r="GHP227" s="58"/>
      <c r="GHQ227" s="58"/>
      <c r="GHR227" s="58"/>
      <c r="GHS227" s="58"/>
      <c r="GHT227" s="58"/>
      <c r="GHU227" s="58"/>
      <c r="GHV227" s="58"/>
      <c r="GHW227" s="58"/>
      <c r="GHX227" s="58"/>
      <c r="GHY227" s="58"/>
      <c r="GHZ227" s="58"/>
      <c r="GIA227" s="58"/>
      <c r="GIB227" s="58"/>
      <c r="GIC227" s="58"/>
      <c r="GID227" s="58"/>
      <c r="GIE227" s="58"/>
      <c r="GIF227" s="58"/>
      <c r="GIG227" s="58"/>
      <c r="GIH227" s="58"/>
      <c r="GII227" s="58"/>
      <c r="GIJ227" s="58"/>
      <c r="GIK227" s="58"/>
      <c r="GIL227" s="58"/>
      <c r="GIM227" s="58"/>
      <c r="GIN227" s="58"/>
      <c r="GIO227" s="58"/>
      <c r="GIP227" s="58"/>
      <c r="GIQ227" s="58"/>
      <c r="GIR227" s="58"/>
      <c r="GIS227" s="58"/>
      <c r="GIT227" s="58"/>
      <c r="GIU227" s="58"/>
      <c r="GIV227" s="58"/>
      <c r="GIW227" s="58"/>
      <c r="GIX227" s="58"/>
      <c r="GIY227" s="58"/>
      <c r="GIZ227" s="58"/>
      <c r="GJA227" s="58"/>
      <c r="GJB227" s="58"/>
      <c r="GJC227" s="58"/>
      <c r="GJD227" s="58"/>
      <c r="GJE227" s="58"/>
      <c r="GJF227" s="58"/>
      <c r="GJG227" s="58"/>
      <c r="GJH227" s="58"/>
      <c r="GJI227" s="58"/>
      <c r="GJJ227" s="58"/>
      <c r="GJK227" s="58"/>
      <c r="GJL227" s="58"/>
      <c r="GJM227" s="58"/>
      <c r="GJN227" s="58"/>
      <c r="GJO227" s="58"/>
      <c r="GJP227" s="58"/>
      <c r="GJQ227" s="58"/>
      <c r="GJR227" s="58"/>
      <c r="GJS227" s="58"/>
      <c r="GJT227" s="58"/>
      <c r="GJU227" s="58"/>
      <c r="GJV227" s="58"/>
      <c r="GJW227" s="58"/>
      <c r="GJX227" s="58"/>
      <c r="GJY227" s="58"/>
      <c r="GJZ227" s="58"/>
      <c r="GKA227" s="58"/>
      <c r="GKB227" s="58"/>
      <c r="GKC227" s="58"/>
      <c r="GKD227" s="58"/>
      <c r="GKE227" s="58"/>
      <c r="GKF227" s="58"/>
      <c r="GKG227" s="58"/>
      <c r="GKH227" s="58"/>
      <c r="GKI227" s="58"/>
      <c r="GKJ227" s="58"/>
      <c r="GKK227" s="58"/>
      <c r="GKL227" s="58"/>
      <c r="GKM227" s="58"/>
      <c r="GKN227" s="58"/>
      <c r="GKO227" s="58"/>
      <c r="GKP227" s="58"/>
      <c r="GKQ227" s="58"/>
      <c r="GKR227" s="58"/>
      <c r="GKS227" s="58"/>
      <c r="GKT227" s="58"/>
      <c r="GKU227" s="58"/>
      <c r="GKV227" s="58"/>
      <c r="GKW227" s="58"/>
      <c r="GKX227" s="58"/>
      <c r="GKY227" s="58"/>
      <c r="GKZ227" s="58"/>
      <c r="GLA227" s="58"/>
      <c r="GLB227" s="58"/>
      <c r="GLC227" s="58"/>
      <c r="GLD227" s="58"/>
      <c r="GLE227" s="58"/>
      <c r="GLF227" s="58"/>
      <c r="GLG227" s="58"/>
      <c r="GLH227" s="58"/>
      <c r="GLI227" s="58"/>
      <c r="GLJ227" s="58"/>
      <c r="GLK227" s="58"/>
      <c r="GLL227" s="58"/>
      <c r="GLM227" s="58"/>
      <c r="GLN227" s="58"/>
      <c r="GLO227" s="58"/>
      <c r="GLP227" s="58"/>
      <c r="GLQ227" s="58"/>
      <c r="GLR227" s="58"/>
      <c r="GLS227" s="58"/>
      <c r="GLT227" s="58"/>
      <c r="GLU227" s="58"/>
      <c r="GLV227" s="58"/>
      <c r="GLW227" s="58"/>
      <c r="GLX227" s="58"/>
      <c r="GLY227" s="58"/>
      <c r="GLZ227" s="58"/>
      <c r="GMA227" s="58"/>
      <c r="GMB227" s="58"/>
      <c r="GMC227" s="58"/>
      <c r="GMD227" s="58"/>
      <c r="GME227" s="58"/>
      <c r="GMF227" s="58"/>
      <c r="GMG227" s="58"/>
      <c r="GMH227" s="58"/>
      <c r="GMI227" s="58"/>
      <c r="GMJ227" s="58"/>
      <c r="GMK227" s="58"/>
      <c r="GML227" s="58"/>
      <c r="GMM227" s="58"/>
      <c r="GMN227" s="58"/>
      <c r="GMO227" s="58"/>
      <c r="GMP227" s="58"/>
      <c r="GMQ227" s="58"/>
      <c r="GMR227" s="58"/>
      <c r="GMS227" s="58"/>
      <c r="GMT227" s="58"/>
      <c r="GMU227" s="58"/>
      <c r="GMV227" s="58"/>
      <c r="GMW227" s="58"/>
      <c r="GMX227" s="58"/>
      <c r="GMY227" s="58"/>
      <c r="GMZ227" s="58"/>
      <c r="GNA227" s="58"/>
      <c r="GNB227" s="58"/>
      <c r="GNC227" s="58"/>
      <c r="GND227" s="58"/>
      <c r="GNE227" s="58"/>
      <c r="GNF227" s="58"/>
      <c r="GNG227" s="58"/>
      <c r="GNH227" s="58"/>
      <c r="GNI227" s="58"/>
      <c r="GNJ227" s="58"/>
      <c r="GNK227" s="58"/>
      <c r="GNL227" s="58"/>
      <c r="GNM227" s="58"/>
      <c r="GNN227" s="58"/>
      <c r="GNO227" s="58"/>
      <c r="GNP227" s="58"/>
      <c r="GNQ227" s="58"/>
      <c r="GNR227" s="58"/>
      <c r="GNS227" s="58"/>
      <c r="GNT227" s="58"/>
      <c r="GNU227" s="58"/>
      <c r="GNV227" s="58"/>
      <c r="GNW227" s="58"/>
      <c r="GNX227" s="58"/>
      <c r="GNY227" s="58"/>
      <c r="GNZ227" s="58"/>
      <c r="GOA227" s="58"/>
      <c r="GOB227" s="58"/>
      <c r="GOC227" s="58"/>
      <c r="GOD227" s="58"/>
      <c r="GOE227" s="58"/>
      <c r="GOF227" s="58"/>
      <c r="GOG227" s="58"/>
      <c r="GOH227" s="58"/>
      <c r="GOI227" s="58"/>
      <c r="GOJ227" s="58"/>
      <c r="GOK227" s="58"/>
      <c r="GOL227" s="58"/>
      <c r="GOM227" s="58"/>
      <c r="GON227" s="58"/>
      <c r="GOO227" s="58"/>
      <c r="GOP227" s="58"/>
      <c r="GOQ227" s="58"/>
      <c r="GOR227" s="58"/>
      <c r="GOS227" s="58"/>
      <c r="GOT227" s="58"/>
      <c r="GOU227" s="58"/>
      <c r="GOV227" s="58"/>
      <c r="GOW227" s="58"/>
      <c r="GOX227" s="58"/>
      <c r="GOY227" s="58"/>
      <c r="GOZ227" s="58"/>
      <c r="GPA227" s="58"/>
      <c r="GPB227" s="58"/>
      <c r="GPC227" s="58"/>
      <c r="GPD227" s="58"/>
      <c r="GPE227" s="58"/>
      <c r="GPF227" s="58"/>
      <c r="GPG227" s="58"/>
      <c r="GPH227" s="58"/>
      <c r="GPI227" s="58"/>
      <c r="GPJ227" s="58"/>
      <c r="GPK227" s="58"/>
      <c r="GPL227" s="58"/>
      <c r="GPM227" s="58"/>
      <c r="GPN227" s="58"/>
      <c r="GPO227" s="58"/>
      <c r="GPP227" s="58"/>
      <c r="GPQ227" s="58"/>
      <c r="GPR227" s="58"/>
      <c r="GPS227" s="58"/>
      <c r="GPT227" s="58"/>
      <c r="GPU227" s="58"/>
      <c r="GPV227" s="58"/>
      <c r="GPW227" s="58"/>
      <c r="GPX227" s="58"/>
      <c r="GPY227" s="58"/>
      <c r="GPZ227" s="58"/>
      <c r="GQA227" s="58"/>
      <c r="GQB227" s="58"/>
      <c r="GQC227" s="58"/>
      <c r="GQD227" s="58"/>
      <c r="GQE227" s="58"/>
      <c r="GQF227" s="58"/>
      <c r="GQG227" s="58"/>
      <c r="GQH227" s="58"/>
      <c r="GQI227" s="58"/>
      <c r="GQJ227" s="58"/>
      <c r="GQK227" s="58"/>
      <c r="GQL227" s="58"/>
      <c r="GQM227" s="58"/>
      <c r="GQN227" s="58"/>
      <c r="GQO227" s="58"/>
      <c r="GQP227" s="58"/>
      <c r="GQQ227" s="58"/>
      <c r="GQR227" s="58"/>
      <c r="GQS227" s="58"/>
      <c r="GQT227" s="58"/>
      <c r="GQU227" s="58"/>
      <c r="GQV227" s="58"/>
      <c r="GQW227" s="58"/>
      <c r="GQX227" s="58"/>
      <c r="GQY227" s="58"/>
      <c r="GQZ227" s="58"/>
      <c r="GRA227" s="58"/>
      <c r="GRB227" s="58"/>
      <c r="GRC227" s="58"/>
      <c r="GRD227" s="58"/>
      <c r="GRE227" s="58"/>
      <c r="GRF227" s="58"/>
      <c r="GRG227" s="58"/>
      <c r="GRH227" s="58"/>
      <c r="GRI227" s="58"/>
      <c r="GRJ227" s="58"/>
      <c r="GRK227" s="58"/>
      <c r="GRL227" s="58"/>
      <c r="GRM227" s="58"/>
      <c r="GRN227" s="58"/>
      <c r="GRO227" s="58"/>
      <c r="GRP227" s="58"/>
      <c r="GRQ227" s="58"/>
      <c r="GRR227" s="58"/>
      <c r="GRS227" s="58"/>
      <c r="GRT227" s="58"/>
      <c r="GRU227" s="58"/>
      <c r="GRV227" s="58"/>
      <c r="GRW227" s="58"/>
      <c r="GRX227" s="58"/>
      <c r="GRY227" s="58"/>
      <c r="GRZ227" s="58"/>
      <c r="GSA227" s="58"/>
      <c r="GSB227" s="58"/>
      <c r="GSC227" s="58"/>
      <c r="GSD227" s="58"/>
      <c r="GSE227" s="58"/>
      <c r="GSF227" s="58"/>
      <c r="GSG227" s="58"/>
      <c r="GSH227" s="58"/>
      <c r="GSI227" s="58"/>
      <c r="GSJ227" s="58"/>
      <c r="GSK227" s="58"/>
      <c r="GSL227" s="58"/>
      <c r="GSM227" s="58"/>
      <c r="GSN227" s="58"/>
      <c r="GSO227" s="58"/>
      <c r="GSP227" s="58"/>
      <c r="GSQ227" s="58"/>
      <c r="GSR227" s="58"/>
      <c r="GSS227" s="58"/>
      <c r="GST227" s="58"/>
      <c r="GSU227" s="58"/>
      <c r="GSV227" s="58"/>
      <c r="GSW227" s="58"/>
      <c r="GSX227" s="58"/>
      <c r="GSY227" s="58"/>
      <c r="GSZ227" s="58"/>
      <c r="GTA227" s="58"/>
      <c r="GTB227" s="58"/>
      <c r="GTC227" s="58"/>
      <c r="GTD227" s="58"/>
      <c r="GTE227" s="58"/>
      <c r="GTF227" s="58"/>
      <c r="GTG227" s="58"/>
      <c r="GTH227" s="58"/>
      <c r="GTI227" s="58"/>
      <c r="GTJ227" s="58"/>
      <c r="GTK227" s="58"/>
      <c r="GTL227" s="58"/>
      <c r="GTM227" s="58"/>
      <c r="GTN227" s="58"/>
      <c r="GTO227" s="58"/>
      <c r="GTP227" s="58"/>
      <c r="GTQ227" s="58"/>
      <c r="GTR227" s="58"/>
      <c r="GTS227" s="58"/>
      <c r="GTT227" s="58"/>
      <c r="GTU227" s="58"/>
      <c r="GTV227" s="58"/>
      <c r="GTW227" s="58"/>
      <c r="GTX227" s="58"/>
      <c r="GTY227" s="58"/>
      <c r="GTZ227" s="58"/>
      <c r="GUA227" s="58"/>
      <c r="GUB227" s="58"/>
      <c r="GUC227" s="58"/>
      <c r="GUD227" s="58"/>
      <c r="GUE227" s="58"/>
      <c r="GUF227" s="58"/>
      <c r="GUG227" s="58"/>
      <c r="GUH227" s="58"/>
      <c r="GUI227" s="58"/>
      <c r="GUJ227" s="58"/>
      <c r="GUK227" s="58"/>
      <c r="GUL227" s="58"/>
      <c r="GUM227" s="58"/>
      <c r="GUN227" s="58"/>
      <c r="GUO227" s="58"/>
      <c r="GUP227" s="58"/>
      <c r="GUQ227" s="58"/>
      <c r="GUR227" s="58"/>
      <c r="GUS227" s="58"/>
      <c r="GUT227" s="58"/>
      <c r="GUU227" s="58"/>
      <c r="GUV227" s="58"/>
      <c r="GUW227" s="58"/>
      <c r="GUX227" s="58"/>
      <c r="GUY227" s="58"/>
      <c r="GUZ227" s="58"/>
      <c r="GVA227" s="58"/>
      <c r="GVB227" s="58"/>
      <c r="GVC227" s="58"/>
      <c r="GVD227" s="58"/>
      <c r="GVE227" s="58"/>
      <c r="GVF227" s="58"/>
      <c r="GVG227" s="58"/>
      <c r="GVH227" s="58"/>
      <c r="GVI227" s="58"/>
      <c r="GVJ227" s="58"/>
      <c r="GVK227" s="58"/>
      <c r="GVL227" s="58"/>
      <c r="GVM227" s="58"/>
      <c r="GVN227" s="58"/>
      <c r="GVO227" s="58"/>
      <c r="GVP227" s="58"/>
      <c r="GVQ227" s="58"/>
      <c r="GVR227" s="58"/>
      <c r="GVS227" s="58"/>
      <c r="GVT227" s="58"/>
      <c r="GVU227" s="58"/>
      <c r="GVV227" s="58"/>
      <c r="GVW227" s="58"/>
      <c r="GVX227" s="58"/>
      <c r="GVY227" s="58"/>
      <c r="GVZ227" s="58"/>
      <c r="GWA227" s="58"/>
      <c r="GWB227" s="58"/>
      <c r="GWC227" s="58"/>
      <c r="GWD227" s="58"/>
      <c r="GWE227" s="58"/>
      <c r="GWF227" s="58"/>
      <c r="GWG227" s="58"/>
      <c r="GWH227" s="58"/>
      <c r="GWI227" s="58"/>
      <c r="GWJ227" s="58"/>
      <c r="GWK227" s="58"/>
      <c r="GWL227" s="58"/>
      <c r="GWM227" s="58"/>
      <c r="GWN227" s="58"/>
      <c r="GWO227" s="58"/>
      <c r="GWP227" s="58"/>
      <c r="GWQ227" s="58"/>
      <c r="GWR227" s="58"/>
      <c r="GWS227" s="58"/>
      <c r="GWT227" s="58"/>
      <c r="GWU227" s="58"/>
      <c r="GWV227" s="58"/>
      <c r="GWW227" s="58"/>
      <c r="GWX227" s="58"/>
      <c r="GWY227" s="58"/>
      <c r="GWZ227" s="58"/>
      <c r="GXA227" s="58"/>
      <c r="GXB227" s="58"/>
      <c r="GXC227" s="58"/>
      <c r="GXD227" s="58"/>
      <c r="GXE227" s="58"/>
      <c r="GXF227" s="58"/>
      <c r="GXG227" s="58"/>
      <c r="GXH227" s="58"/>
      <c r="GXI227" s="58"/>
      <c r="GXJ227" s="58"/>
      <c r="GXK227" s="58"/>
      <c r="GXL227" s="58"/>
      <c r="GXM227" s="58"/>
      <c r="GXN227" s="58"/>
      <c r="GXO227" s="58"/>
      <c r="GXP227" s="58"/>
      <c r="GXQ227" s="58"/>
      <c r="GXR227" s="58"/>
      <c r="GXS227" s="58"/>
      <c r="GXT227" s="58"/>
      <c r="GXU227" s="58"/>
      <c r="GXV227" s="58"/>
      <c r="GXW227" s="58"/>
      <c r="GXX227" s="58"/>
      <c r="GXY227" s="58"/>
      <c r="GXZ227" s="58"/>
      <c r="GYA227" s="58"/>
      <c r="GYB227" s="58"/>
      <c r="GYC227" s="58"/>
      <c r="GYD227" s="58"/>
      <c r="GYE227" s="58"/>
      <c r="GYF227" s="58"/>
      <c r="GYG227" s="58"/>
      <c r="GYH227" s="58"/>
      <c r="GYI227" s="58"/>
      <c r="GYJ227" s="58"/>
      <c r="GYK227" s="58"/>
      <c r="GYL227" s="58"/>
      <c r="GYM227" s="58"/>
      <c r="GYN227" s="58"/>
      <c r="GYO227" s="58"/>
      <c r="GYP227" s="58"/>
      <c r="GYQ227" s="58"/>
      <c r="GYR227" s="58"/>
      <c r="GYS227" s="58"/>
      <c r="GYT227" s="58"/>
      <c r="GYU227" s="58"/>
      <c r="GYV227" s="58"/>
      <c r="GYW227" s="58"/>
      <c r="GYX227" s="58"/>
      <c r="GYY227" s="58"/>
      <c r="GYZ227" s="58"/>
      <c r="GZA227" s="58"/>
      <c r="GZB227" s="58"/>
      <c r="GZC227" s="58"/>
      <c r="GZD227" s="58"/>
      <c r="GZE227" s="58"/>
      <c r="GZF227" s="58"/>
      <c r="GZG227" s="58"/>
      <c r="GZH227" s="58"/>
      <c r="GZI227" s="58"/>
      <c r="GZJ227" s="58"/>
      <c r="GZK227" s="58"/>
      <c r="GZL227" s="58"/>
      <c r="GZM227" s="58"/>
      <c r="GZN227" s="58"/>
      <c r="GZO227" s="58"/>
      <c r="GZP227" s="58"/>
      <c r="GZQ227" s="58"/>
      <c r="GZR227" s="58"/>
      <c r="GZS227" s="58"/>
      <c r="GZT227" s="58"/>
      <c r="GZU227" s="58"/>
      <c r="GZV227" s="58"/>
      <c r="GZW227" s="58"/>
      <c r="GZX227" s="58"/>
      <c r="GZY227" s="58"/>
      <c r="GZZ227" s="58"/>
      <c r="HAA227" s="58"/>
      <c r="HAB227" s="58"/>
      <c r="HAC227" s="58"/>
      <c r="HAD227" s="58"/>
      <c r="HAE227" s="58"/>
      <c r="HAF227" s="58"/>
      <c r="HAG227" s="58"/>
      <c r="HAH227" s="58"/>
      <c r="HAI227" s="58"/>
      <c r="HAJ227" s="58"/>
      <c r="HAK227" s="58"/>
      <c r="HAL227" s="58"/>
      <c r="HAM227" s="58"/>
      <c r="HAN227" s="58"/>
      <c r="HAO227" s="58"/>
      <c r="HAP227" s="58"/>
      <c r="HAQ227" s="58"/>
      <c r="HAR227" s="58"/>
      <c r="HAS227" s="58"/>
      <c r="HAT227" s="58"/>
      <c r="HAU227" s="58"/>
      <c r="HAV227" s="58"/>
      <c r="HAW227" s="58"/>
      <c r="HAX227" s="58"/>
      <c r="HAY227" s="58"/>
      <c r="HAZ227" s="58"/>
      <c r="HBA227" s="58"/>
      <c r="HBB227" s="58"/>
      <c r="HBC227" s="58"/>
      <c r="HBD227" s="58"/>
      <c r="HBE227" s="58"/>
      <c r="HBF227" s="58"/>
      <c r="HBG227" s="58"/>
      <c r="HBH227" s="58"/>
      <c r="HBI227" s="58"/>
      <c r="HBJ227" s="58"/>
      <c r="HBK227" s="58"/>
      <c r="HBL227" s="58"/>
      <c r="HBM227" s="58"/>
      <c r="HBN227" s="58"/>
      <c r="HBO227" s="58"/>
      <c r="HBP227" s="58"/>
      <c r="HBQ227" s="58"/>
      <c r="HBR227" s="58"/>
      <c r="HBS227" s="58"/>
      <c r="HBT227" s="58"/>
      <c r="HBU227" s="58"/>
      <c r="HBV227" s="58"/>
      <c r="HBW227" s="58"/>
      <c r="HBX227" s="58"/>
      <c r="HBY227" s="58"/>
      <c r="HBZ227" s="58"/>
      <c r="HCA227" s="58"/>
      <c r="HCB227" s="58"/>
      <c r="HCC227" s="58"/>
      <c r="HCD227" s="58"/>
      <c r="HCE227" s="58"/>
      <c r="HCF227" s="58"/>
      <c r="HCG227" s="58"/>
      <c r="HCH227" s="58"/>
      <c r="HCI227" s="58"/>
      <c r="HCJ227" s="58"/>
      <c r="HCK227" s="58"/>
      <c r="HCL227" s="58"/>
      <c r="HCM227" s="58"/>
      <c r="HCN227" s="58"/>
      <c r="HCO227" s="58"/>
      <c r="HCP227" s="58"/>
      <c r="HCQ227" s="58"/>
      <c r="HCR227" s="58"/>
      <c r="HCS227" s="58"/>
      <c r="HCT227" s="58"/>
      <c r="HCU227" s="58"/>
      <c r="HCV227" s="58"/>
      <c r="HCW227" s="58"/>
      <c r="HCX227" s="58"/>
      <c r="HCY227" s="58"/>
      <c r="HCZ227" s="58"/>
      <c r="HDA227" s="58"/>
      <c r="HDB227" s="58"/>
      <c r="HDC227" s="58"/>
      <c r="HDD227" s="58"/>
      <c r="HDE227" s="58"/>
      <c r="HDF227" s="58"/>
      <c r="HDG227" s="58"/>
      <c r="HDH227" s="58"/>
      <c r="HDI227" s="58"/>
      <c r="HDJ227" s="58"/>
      <c r="HDK227" s="58"/>
      <c r="HDL227" s="58"/>
      <c r="HDM227" s="58"/>
      <c r="HDN227" s="58"/>
      <c r="HDO227" s="58"/>
      <c r="HDP227" s="58"/>
      <c r="HDQ227" s="58"/>
      <c r="HDR227" s="58"/>
      <c r="HDS227" s="58"/>
      <c r="HDT227" s="58"/>
      <c r="HDU227" s="58"/>
      <c r="HDV227" s="58"/>
      <c r="HDW227" s="58"/>
      <c r="HDX227" s="58"/>
      <c r="HDY227" s="58"/>
      <c r="HDZ227" s="58"/>
      <c r="HEA227" s="58"/>
      <c r="HEB227" s="58"/>
      <c r="HEC227" s="58"/>
      <c r="HED227" s="58"/>
      <c r="HEE227" s="58"/>
      <c r="HEF227" s="58"/>
      <c r="HEG227" s="58"/>
      <c r="HEH227" s="58"/>
      <c r="HEI227" s="58"/>
      <c r="HEJ227" s="58"/>
      <c r="HEK227" s="58"/>
      <c r="HEL227" s="58"/>
      <c r="HEM227" s="58"/>
      <c r="HEN227" s="58"/>
      <c r="HEO227" s="58"/>
      <c r="HEP227" s="58"/>
      <c r="HEQ227" s="58"/>
      <c r="HER227" s="58"/>
      <c r="HES227" s="58"/>
      <c r="HET227" s="58"/>
      <c r="HEU227" s="58"/>
      <c r="HEV227" s="58"/>
      <c r="HEW227" s="58"/>
      <c r="HEX227" s="58"/>
      <c r="HEY227" s="58"/>
      <c r="HEZ227" s="58"/>
      <c r="HFA227" s="58"/>
      <c r="HFB227" s="58"/>
      <c r="HFC227" s="58"/>
      <c r="HFD227" s="58"/>
      <c r="HFE227" s="58"/>
      <c r="HFF227" s="58"/>
      <c r="HFG227" s="58"/>
      <c r="HFH227" s="58"/>
      <c r="HFI227" s="58"/>
      <c r="HFJ227" s="58"/>
      <c r="HFK227" s="58"/>
      <c r="HFL227" s="58"/>
      <c r="HFM227" s="58"/>
      <c r="HFN227" s="58"/>
      <c r="HFO227" s="58"/>
      <c r="HFP227" s="58"/>
      <c r="HFQ227" s="58"/>
      <c r="HFR227" s="58"/>
      <c r="HFS227" s="58"/>
      <c r="HFT227" s="58"/>
      <c r="HFU227" s="58"/>
      <c r="HFV227" s="58"/>
      <c r="HFW227" s="58"/>
      <c r="HFX227" s="58"/>
      <c r="HFY227" s="58"/>
      <c r="HFZ227" s="58"/>
      <c r="HGA227" s="58"/>
      <c r="HGB227" s="58"/>
      <c r="HGC227" s="58"/>
      <c r="HGD227" s="58"/>
      <c r="HGE227" s="58"/>
      <c r="HGF227" s="58"/>
      <c r="HGG227" s="58"/>
      <c r="HGH227" s="58"/>
      <c r="HGI227" s="58"/>
      <c r="HGJ227" s="58"/>
      <c r="HGK227" s="58"/>
      <c r="HGL227" s="58"/>
      <c r="HGM227" s="58"/>
      <c r="HGN227" s="58"/>
      <c r="HGO227" s="58"/>
      <c r="HGP227" s="58"/>
      <c r="HGQ227" s="58"/>
      <c r="HGR227" s="58"/>
      <c r="HGS227" s="58"/>
      <c r="HGT227" s="58"/>
      <c r="HGU227" s="58"/>
      <c r="HGV227" s="58"/>
      <c r="HGW227" s="58"/>
      <c r="HGX227" s="58"/>
      <c r="HGY227" s="58"/>
      <c r="HGZ227" s="58"/>
      <c r="HHA227" s="58"/>
      <c r="HHB227" s="58"/>
      <c r="HHC227" s="58"/>
      <c r="HHD227" s="58"/>
      <c r="HHE227" s="58"/>
      <c r="HHF227" s="58"/>
      <c r="HHG227" s="58"/>
      <c r="HHH227" s="58"/>
      <c r="HHI227" s="58"/>
      <c r="HHJ227" s="58"/>
      <c r="HHK227" s="58"/>
      <c r="HHL227" s="58"/>
      <c r="HHM227" s="58"/>
      <c r="HHN227" s="58"/>
      <c r="HHO227" s="58"/>
      <c r="HHP227" s="58"/>
      <c r="HHQ227" s="58"/>
      <c r="HHR227" s="58"/>
      <c r="HHS227" s="58"/>
      <c r="HHT227" s="58"/>
      <c r="HHU227" s="58"/>
      <c r="HHV227" s="58"/>
      <c r="HHW227" s="58"/>
      <c r="HHX227" s="58"/>
      <c r="HHY227" s="58"/>
      <c r="HHZ227" s="58"/>
      <c r="HIA227" s="58"/>
      <c r="HIB227" s="58"/>
      <c r="HIC227" s="58"/>
      <c r="HID227" s="58"/>
      <c r="HIE227" s="58"/>
      <c r="HIF227" s="58"/>
      <c r="HIG227" s="58"/>
      <c r="HIH227" s="58"/>
      <c r="HII227" s="58"/>
      <c r="HIJ227" s="58"/>
      <c r="HIK227" s="58"/>
      <c r="HIL227" s="58"/>
      <c r="HIM227" s="58"/>
      <c r="HIN227" s="58"/>
      <c r="HIO227" s="58"/>
      <c r="HIP227" s="58"/>
      <c r="HIQ227" s="58"/>
      <c r="HIR227" s="58"/>
      <c r="HIS227" s="58"/>
      <c r="HIT227" s="58"/>
      <c r="HIU227" s="58"/>
      <c r="HIV227" s="58"/>
      <c r="HIW227" s="58"/>
      <c r="HIX227" s="58"/>
      <c r="HIY227" s="58"/>
      <c r="HIZ227" s="58"/>
      <c r="HJA227" s="58"/>
      <c r="HJB227" s="58"/>
      <c r="HJC227" s="58"/>
      <c r="HJD227" s="58"/>
      <c r="HJE227" s="58"/>
      <c r="HJF227" s="58"/>
      <c r="HJG227" s="58"/>
      <c r="HJH227" s="58"/>
      <c r="HJI227" s="58"/>
      <c r="HJJ227" s="58"/>
      <c r="HJK227" s="58"/>
      <c r="HJL227" s="58"/>
      <c r="HJM227" s="58"/>
      <c r="HJN227" s="58"/>
      <c r="HJO227" s="58"/>
      <c r="HJP227" s="58"/>
      <c r="HJQ227" s="58"/>
      <c r="HJR227" s="58"/>
      <c r="HJS227" s="58"/>
      <c r="HJT227" s="58"/>
      <c r="HJU227" s="58"/>
      <c r="HJV227" s="58"/>
      <c r="HJW227" s="58"/>
      <c r="HJX227" s="58"/>
      <c r="HJY227" s="58"/>
      <c r="HJZ227" s="58"/>
      <c r="HKA227" s="58"/>
      <c r="HKB227" s="58"/>
      <c r="HKC227" s="58"/>
      <c r="HKD227" s="58"/>
      <c r="HKE227" s="58"/>
      <c r="HKF227" s="58"/>
      <c r="HKG227" s="58"/>
      <c r="HKH227" s="58"/>
      <c r="HKI227" s="58"/>
      <c r="HKJ227" s="58"/>
      <c r="HKK227" s="58"/>
      <c r="HKL227" s="58"/>
      <c r="HKM227" s="58"/>
      <c r="HKN227" s="58"/>
      <c r="HKO227" s="58"/>
      <c r="HKP227" s="58"/>
      <c r="HKQ227" s="58"/>
      <c r="HKR227" s="58"/>
      <c r="HKS227" s="58"/>
      <c r="HKT227" s="58"/>
      <c r="HKU227" s="58"/>
      <c r="HKV227" s="58"/>
      <c r="HKW227" s="58"/>
      <c r="HKX227" s="58"/>
      <c r="HKY227" s="58"/>
      <c r="HKZ227" s="58"/>
      <c r="HLA227" s="58"/>
      <c r="HLB227" s="58"/>
      <c r="HLC227" s="58"/>
      <c r="HLD227" s="58"/>
      <c r="HLE227" s="58"/>
      <c r="HLF227" s="58"/>
      <c r="HLG227" s="58"/>
      <c r="HLH227" s="58"/>
      <c r="HLI227" s="58"/>
      <c r="HLJ227" s="58"/>
      <c r="HLK227" s="58"/>
      <c r="HLL227" s="58"/>
      <c r="HLM227" s="58"/>
      <c r="HLN227" s="58"/>
      <c r="HLO227" s="58"/>
      <c r="HLP227" s="58"/>
      <c r="HLQ227" s="58"/>
      <c r="HLR227" s="58"/>
      <c r="HLS227" s="58"/>
      <c r="HLT227" s="58"/>
      <c r="HLU227" s="58"/>
      <c r="HLV227" s="58"/>
      <c r="HLW227" s="58"/>
      <c r="HLX227" s="58"/>
      <c r="HLY227" s="58"/>
      <c r="HLZ227" s="58"/>
      <c r="HMA227" s="58"/>
      <c r="HMB227" s="58"/>
      <c r="HMC227" s="58"/>
      <c r="HMD227" s="58"/>
      <c r="HME227" s="58"/>
      <c r="HMF227" s="58"/>
      <c r="HMG227" s="58"/>
      <c r="HMH227" s="58"/>
      <c r="HMI227" s="58"/>
      <c r="HMJ227" s="58"/>
      <c r="HMK227" s="58"/>
      <c r="HML227" s="58"/>
      <c r="HMM227" s="58"/>
      <c r="HMN227" s="58"/>
      <c r="HMO227" s="58"/>
      <c r="HMP227" s="58"/>
      <c r="HMQ227" s="58"/>
      <c r="HMR227" s="58"/>
      <c r="HMS227" s="58"/>
      <c r="HMT227" s="58"/>
      <c r="HMU227" s="58"/>
      <c r="HMV227" s="58"/>
      <c r="HMW227" s="58"/>
      <c r="HMX227" s="58"/>
      <c r="HMY227" s="58"/>
      <c r="HMZ227" s="58"/>
      <c r="HNA227" s="58"/>
      <c r="HNB227" s="58"/>
      <c r="HNC227" s="58"/>
      <c r="HND227" s="58"/>
      <c r="HNE227" s="58"/>
      <c r="HNF227" s="58"/>
      <c r="HNG227" s="58"/>
      <c r="HNH227" s="58"/>
      <c r="HNI227" s="58"/>
      <c r="HNJ227" s="58"/>
      <c r="HNK227" s="58"/>
      <c r="HNL227" s="58"/>
      <c r="HNM227" s="58"/>
      <c r="HNN227" s="58"/>
      <c r="HNO227" s="58"/>
      <c r="HNP227" s="58"/>
      <c r="HNQ227" s="58"/>
      <c r="HNR227" s="58"/>
      <c r="HNS227" s="58"/>
      <c r="HNT227" s="58"/>
      <c r="HNU227" s="58"/>
      <c r="HNV227" s="58"/>
      <c r="HNW227" s="58"/>
      <c r="HNX227" s="58"/>
      <c r="HNY227" s="58"/>
      <c r="HNZ227" s="58"/>
      <c r="HOA227" s="58"/>
      <c r="HOB227" s="58"/>
      <c r="HOC227" s="58"/>
      <c r="HOD227" s="58"/>
      <c r="HOE227" s="58"/>
      <c r="HOF227" s="58"/>
      <c r="HOG227" s="58"/>
      <c r="HOH227" s="58"/>
      <c r="HOI227" s="58"/>
      <c r="HOJ227" s="58"/>
      <c r="HOK227" s="58"/>
      <c r="HOL227" s="58"/>
      <c r="HOM227" s="58"/>
      <c r="HON227" s="58"/>
      <c r="HOO227" s="58"/>
      <c r="HOP227" s="58"/>
      <c r="HOQ227" s="58"/>
      <c r="HOR227" s="58"/>
      <c r="HOS227" s="58"/>
      <c r="HOT227" s="58"/>
      <c r="HOU227" s="58"/>
      <c r="HOV227" s="58"/>
      <c r="HOW227" s="58"/>
      <c r="HOX227" s="58"/>
      <c r="HOY227" s="58"/>
      <c r="HOZ227" s="58"/>
      <c r="HPA227" s="58"/>
      <c r="HPB227" s="58"/>
      <c r="HPC227" s="58"/>
      <c r="HPD227" s="58"/>
      <c r="HPE227" s="58"/>
      <c r="HPF227" s="58"/>
      <c r="HPG227" s="58"/>
      <c r="HPH227" s="58"/>
      <c r="HPI227" s="58"/>
      <c r="HPJ227" s="58"/>
      <c r="HPK227" s="58"/>
      <c r="HPL227" s="58"/>
      <c r="HPM227" s="58"/>
      <c r="HPN227" s="58"/>
      <c r="HPO227" s="58"/>
      <c r="HPP227" s="58"/>
      <c r="HPQ227" s="58"/>
      <c r="HPR227" s="58"/>
      <c r="HPS227" s="58"/>
      <c r="HPT227" s="58"/>
      <c r="HPU227" s="58"/>
      <c r="HPV227" s="58"/>
      <c r="HPW227" s="58"/>
      <c r="HPX227" s="58"/>
      <c r="HPY227" s="58"/>
      <c r="HPZ227" s="58"/>
      <c r="HQA227" s="58"/>
      <c r="HQB227" s="58"/>
      <c r="HQC227" s="58"/>
      <c r="HQD227" s="58"/>
      <c r="HQE227" s="58"/>
      <c r="HQF227" s="58"/>
      <c r="HQG227" s="58"/>
      <c r="HQH227" s="58"/>
      <c r="HQI227" s="58"/>
      <c r="HQJ227" s="58"/>
      <c r="HQK227" s="58"/>
      <c r="HQL227" s="58"/>
      <c r="HQM227" s="58"/>
      <c r="HQN227" s="58"/>
      <c r="HQO227" s="58"/>
      <c r="HQP227" s="58"/>
      <c r="HQQ227" s="58"/>
      <c r="HQR227" s="58"/>
      <c r="HQS227" s="58"/>
      <c r="HQT227" s="58"/>
      <c r="HQU227" s="58"/>
      <c r="HQV227" s="58"/>
      <c r="HQW227" s="58"/>
      <c r="HQX227" s="58"/>
      <c r="HQY227" s="58"/>
      <c r="HQZ227" s="58"/>
      <c r="HRA227" s="58"/>
      <c r="HRB227" s="58"/>
      <c r="HRC227" s="58"/>
      <c r="HRD227" s="58"/>
      <c r="HRE227" s="58"/>
      <c r="HRF227" s="58"/>
      <c r="HRG227" s="58"/>
      <c r="HRH227" s="58"/>
      <c r="HRI227" s="58"/>
      <c r="HRJ227" s="58"/>
      <c r="HRK227" s="58"/>
      <c r="HRL227" s="58"/>
      <c r="HRM227" s="58"/>
      <c r="HRN227" s="58"/>
      <c r="HRO227" s="58"/>
      <c r="HRP227" s="58"/>
      <c r="HRQ227" s="58"/>
      <c r="HRR227" s="58"/>
      <c r="HRS227" s="58"/>
      <c r="HRT227" s="58"/>
      <c r="HRU227" s="58"/>
      <c r="HRV227" s="58"/>
      <c r="HRW227" s="58"/>
      <c r="HRX227" s="58"/>
      <c r="HRY227" s="58"/>
      <c r="HRZ227" s="58"/>
      <c r="HSA227" s="58"/>
      <c r="HSB227" s="58"/>
      <c r="HSC227" s="58"/>
      <c r="HSD227" s="58"/>
      <c r="HSE227" s="58"/>
      <c r="HSF227" s="58"/>
      <c r="HSG227" s="58"/>
      <c r="HSH227" s="58"/>
      <c r="HSI227" s="58"/>
      <c r="HSJ227" s="58"/>
      <c r="HSK227" s="58"/>
      <c r="HSL227" s="58"/>
      <c r="HSM227" s="58"/>
      <c r="HSN227" s="58"/>
      <c r="HSO227" s="58"/>
      <c r="HSP227" s="58"/>
      <c r="HSQ227" s="58"/>
      <c r="HSR227" s="58"/>
      <c r="HSS227" s="58"/>
      <c r="HST227" s="58"/>
      <c r="HSU227" s="58"/>
      <c r="HSV227" s="58"/>
      <c r="HSW227" s="58"/>
      <c r="HSX227" s="58"/>
      <c r="HSY227" s="58"/>
      <c r="HSZ227" s="58"/>
      <c r="HTA227" s="58"/>
      <c r="HTB227" s="58"/>
      <c r="HTC227" s="58"/>
      <c r="HTD227" s="58"/>
      <c r="HTE227" s="58"/>
      <c r="HTF227" s="58"/>
      <c r="HTG227" s="58"/>
      <c r="HTH227" s="58"/>
      <c r="HTI227" s="58"/>
      <c r="HTJ227" s="58"/>
      <c r="HTK227" s="58"/>
      <c r="HTL227" s="58"/>
      <c r="HTM227" s="58"/>
      <c r="HTN227" s="58"/>
      <c r="HTO227" s="58"/>
      <c r="HTP227" s="58"/>
      <c r="HTQ227" s="58"/>
      <c r="HTR227" s="58"/>
      <c r="HTS227" s="58"/>
      <c r="HTT227" s="58"/>
      <c r="HTU227" s="58"/>
      <c r="HTV227" s="58"/>
      <c r="HTW227" s="58"/>
      <c r="HTX227" s="58"/>
      <c r="HTY227" s="58"/>
      <c r="HTZ227" s="58"/>
      <c r="HUA227" s="58"/>
      <c r="HUB227" s="58"/>
      <c r="HUC227" s="58"/>
      <c r="HUD227" s="58"/>
      <c r="HUE227" s="58"/>
      <c r="HUF227" s="58"/>
      <c r="HUG227" s="58"/>
      <c r="HUH227" s="58"/>
      <c r="HUI227" s="58"/>
      <c r="HUJ227" s="58"/>
      <c r="HUK227" s="58"/>
      <c r="HUL227" s="58"/>
      <c r="HUM227" s="58"/>
      <c r="HUN227" s="58"/>
      <c r="HUO227" s="58"/>
      <c r="HUP227" s="58"/>
      <c r="HUQ227" s="58"/>
      <c r="HUR227" s="58"/>
      <c r="HUS227" s="58"/>
      <c r="HUT227" s="58"/>
      <c r="HUU227" s="58"/>
      <c r="HUV227" s="58"/>
      <c r="HUW227" s="58"/>
      <c r="HUX227" s="58"/>
      <c r="HUY227" s="58"/>
      <c r="HUZ227" s="58"/>
      <c r="HVA227" s="58"/>
      <c r="HVB227" s="58"/>
      <c r="HVC227" s="58"/>
      <c r="HVD227" s="58"/>
      <c r="HVE227" s="58"/>
      <c r="HVF227" s="58"/>
      <c r="HVG227" s="58"/>
      <c r="HVH227" s="58"/>
      <c r="HVI227" s="58"/>
      <c r="HVJ227" s="58"/>
      <c r="HVK227" s="58"/>
      <c r="HVL227" s="58"/>
      <c r="HVM227" s="58"/>
      <c r="HVN227" s="58"/>
      <c r="HVO227" s="58"/>
      <c r="HVP227" s="58"/>
      <c r="HVQ227" s="58"/>
      <c r="HVR227" s="58"/>
      <c r="HVS227" s="58"/>
      <c r="HVT227" s="58"/>
      <c r="HVU227" s="58"/>
      <c r="HVV227" s="58"/>
      <c r="HVW227" s="58"/>
      <c r="HVX227" s="58"/>
      <c r="HVY227" s="58"/>
      <c r="HVZ227" s="58"/>
      <c r="HWA227" s="58"/>
      <c r="HWB227" s="58"/>
      <c r="HWC227" s="58"/>
      <c r="HWD227" s="58"/>
      <c r="HWE227" s="58"/>
      <c r="HWF227" s="58"/>
      <c r="HWG227" s="58"/>
      <c r="HWH227" s="58"/>
      <c r="HWI227" s="58"/>
      <c r="HWJ227" s="58"/>
      <c r="HWK227" s="58"/>
      <c r="HWL227" s="58"/>
      <c r="HWM227" s="58"/>
      <c r="HWN227" s="58"/>
      <c r="HWO227" s="58"/>
      <c r="HWP227" s="58"/>
      <c r="HWQ227" s="58"/>
      <c r="HWR227" s="58"/>
      <c r="HWS227" s="58"/>
      <c r="HWT227" s="58"/>
      <c r="HWU227" s="58"/>
      <c r="HWV227" s="58"/>
      <c r="HWW227" s="58"/>
      <c r="HWX227" s="58"/>
      <c r="HWY227" s="58"/>
      <c r="HWZ227" s="58"/>
      <c r="HXA227" s="58"/>
      <c r="HXB227" s="58"/>
      <c r="HXC227" s="58"/>
      <c r="HXD227" s="58"/>
      <c r="HXE227" s="58"/>
      <c r="HXF227" s="58"/>
      <c r="HXG227" s="58"/>
      <c r="HXH227" s="58"/>
      <c r="HXI227" s="58"/>
      <c r="HXJ227" s="58"/>
      <c r="HXK227" s="58"/>
      <c r="HXL227" s="58"/>
      <c r="HXM227" s="58"/>
      <c r="HXN227" s="58"/>
      <c r="HXO227" s="58"/>
      <c r="HXP227" s="58"/>
      <c r="HXQ227" s="58"/>
      <c r="HXR227" s="58"/>
      <c r="HXS227" s="58"/>
      <c r="HXT227" s="58"/>
      <c r="HXU227" s="58"/>
      <c r="HXV227" s="58"/>
      <c r="HXW227" s="58"/>
      <c r="HXX227" s="58"/>
      <c r="HXY227" s="58"/>
      <c r="HXZ227" s="58"/>
      <c r="HYA227" s="58"/>
      <c r="HYB227" s="58"/>
      <c r="HYC227" s="58"/>
      <c r="HYD227" s="58"/>
      <c r="HYE227" s="58"/>
      <c r="HYF227" s="58"/>
      <c r="HYG227" s="58"/>
      <c r="HYH227" s="58"/>
      <c r="HYI227" s="58"/>
      <c r="HYJ227" s="58"/>
      <c r="HYK227" s="58"/>
      <c r="HYL227" s="58"/>
      <c r="HYM227" s="58"/>
      <c r="HYN227" s="58"/>
      <c r="HYO227" s="58"/>
      <c r="HYP227" s="58"/>
      <c r="HYQ227" s="58"/>
      <c r="HYR227" s="58"/>
      <c r="HYS227" s="58"/>
      <c r="HYT227" s="58"/>
      <c r="HYU227" s="58"/>
      <c r="HYV227" s="58"/>
      <c r="HYW227" s="58"/>
      <c r="HYX227" s="58"/>
      <c r="HYY227" s="58"/>
      <c r="HYZ227" s="58"/>
      <c r="HZA227" s="58"/>
      <c r="HZB227" s="58"/>
      <c r="HZC227" s="58"/>
      <c r="HZD227" s="58"/>
      <c r="HZE227" s="58"/>
      <c r="HZF227" s="58"/>
      <c r="HZG227" s="58"/>
      <c r="HZH227" s="58"/>
      <c r="HZI227" s="58"/>
      <c r="HZJ227" s="58"/>
      <c r="HZK227" s="58"/>
      <c r="HZL227" s="58"/>
      <c r="HZM227" s="58"/>
      <c r="HZN227" s="58"/>
      <c r="HZO227" s="58"/>
      <c r="HZP227" s="58"/>
      <c r="HZQ227" s="58"/>
      <c r="HZR227" s="58"/>
      <c r="HZS227" s="58"/>
      <c r="HZT227" s="58"/>
      <c r="HZU227" s="58"/>
      <c r="HZV227" s="58"/>
      <c r="HZW227" s="58"/>
      <c r="HZX227" s="58"/>
      <c r="HZY227" s="58"/>
      <c r="HZZ227" s="58"/>
      <c r="IAA227" s="58"/>
      <c r="IAB227" s="58"/>
      <c r="IAC227" s="58"/>
      <c r="IAD227" s="58"/>
      <c r="IAE227" s="58"/>
      <c r="IAF227" s="58"/>
      <c r="IAG227" s="58"/>
      <c r="IAH227" s="58"/>
      <c r="IAI227" s="58"/>
      <c r="IAJ227" s="58"/>
      <c r="IAK227" s="58"/>
      <c r="IAL227" s="58"/>
      <c r="IAM227" s="58"/>
      <c r="IAN227" s="58"/>
      <c r="IAO227" s="58"/>
      <c r="IAP227" s="58"/>
      <c r="IAQ227" s="58"/>
      <c r="IAR227" s="58"/>
      <c r="IAS227" s="58"/>
      <c r="IAT227" s="58"/>
      <c r="IAU227" s="58"/>
      <c r="IAV227" s="58"/>
      <c r="IAW227" s="58"/>
      <c r="IAX227" s="58"/>
      <c r="IAY227" s="58"/>
      <c r="IAZ227" s="58"/>
      <c r="IBA227" s="58"/>
      <c r="IBB227" s="58"/>
      <c r="IBC227" s="58"/>
      <c r="IBD227" s="58"/>
      <c r="IBE227" s="58"/>
      <c r="IBF227" s="58"/>
      <c r="IBG227" s="58"/>
      <c r="IBH227" s="58"/>
      <c r="IBI227" s="58"/>
      <c r="IBJ227" s="58"/>
      <c r="IBK227" s="58"/>
      <c r="IBL227" s="58"/>
      <c r="IBM227" s="58"/>
      <c r="IBN227" s="58"/>
      <c r="IBO227" s="58"/>
      <c r="IBP227" s="58"/>
      <c r="IBQ227" s="58"/>
      <c r="IBR227" s="58"/>
      <c r="IBS227" s="58"/>
      <c r="IBT227" s="58"/>
      <c r="IBU227" s="58"/>
      <c r="IBV227" s="58"/>
      <c r="IBW227" s="58"/>
      <c r="IBX227" s="58"/>
      <c r="IBY227" s="58"/>
      <c r="IBZ227" s="58"/>
      <c r="ICA227" s="58"/>
      <c r="ICB227" s="58"/>
      <c r="ICC227" s="58"/>
      <c r="ICD227" s="58"/>
      <c r="ICE227" s="58"/>
      <c r="ICF227" s="58"/>
      <c r="ICG227" s="58"/>
      <c r="ICH227" s="58"/>
      <c r="ICI227" s="58"/>
      <c r="ICJ227" s="58"/>
      <c r="ICK227" s="58"/>
      <c r="ICL227" s="58"/>
      <c r="ICM227" s="58"/>
      <c r="ICN227" s="58"/>
      <c r="ICO227" s="58"/>
      <c r="ICP227" s="58"/>
      <c r="ICQ227" s="58"/>
      <c r="ICR227" s="58"/>
      <c r="ICS227" s="58"/>
      <c r="ICT227" s="58"/>
      <c r="ICU227" s="58"/>
      <c r="ICV227" s="58"/>
      <c r="ICW227" s="58"/>
      <c r="ICX227" s="58"/>
      <c r="ICY227" s="58"/>
      <c r="ICZ227" s="58"/>
      <c r="IDA227" s="58"/>
      <c r="IDB227" s="58"/>
      <c r="IDC227" s="58"/>
      <c r="IDD227" s="58"/>
      <c r="IDE227" s="58"/>
      <c r="IDF227" s="58"/>
      <c r="IDG227" s="58"/>
      <c r="IDH227" s="58"/>
      <c r="IDI227" s="58"/>
      <c r="IDJ227" s="58"/>
      <c r="IDK227" s="58"/>
      <c r="IDL227" s="58"/>
      <c r="IDM227" s="58"/>
      <c r="IDN227" s="58"/>
      <c r="IDO227" s="58"/>
      <c r="IDP227" s="58"/>
      <c r="IDQ227" s="58"/>
      <c r="IDR227" s="58"/>
      <c r="IDS227" s="58"/>
      <c r="IDT227" s="58"/>
      <c r="IDU227" s="58"/>
      <c r="IDV227" s="58"/>
      <c r="IDW227" s="58"/>
      <c r="IDX227" s="58"/>
      <c r="IDY227" s="58"/>
      <c r="IDZ227" s="58"/>
      <c r="IEA227" s="58"/>
      <c r="IEB227" s="58"/>
      <c r="IEC227" s="58"/>
      <c r="IED227" s="58"/>
      <c r="IEE227" s="58"/>
      <c r="IEF227" s="58"/>
      <c r="IEG227" s="58"/>
      <c r="IEH227" s="58"/>
      <c r="IEI227" s="58"/>
      <c r="IEJ227" s="58"/>
      <c r="IEK227" s="58"/>
      <c r="IEL227" s="58"/>
      <c r="IEM227" s="58"/>
      <c r="IEN227" s="58"/>
      <c r="IEO227" s="58"/>
      <c r="IEP227" s="58"/>
      <c r="IEQ227" s="58"/>
      <c r="IER227" s="58"/>
      <c r="IES227" s="58"/>
      <c r="IET227" s="58"/>
      <c r="IEU227" s="58"/>
      <c r="IEV227" s="58"/>
      <c r="IEW227" s="58"/>
      <c r="IEX227" s="58"/>
      <c r="IEY227" s="58"/>
      <c r="IEZ227" s="58"/>
      <c r="IFA227" s="58"/>
      <c r="IFB227" s="58"/>
      <c r="IFC227" s="58"/>
      <c r="IFD227" s="58"/>
      <c r="IFE227" s="58"/>
      <c r="IFF227" s="58"/>
      <c r="IFG227" s="58"/>
      <c r="IFH227" s="58"/>
      <c r="IFI227" s="58"/>
      <c r="IFJ227" s="58"/>
      <c r="IFK227" s="58"/>
      <c r="IFL227" s="58"/>
      <c r="IFM227" s="58"/>
      <c r="IFN227" s="58"/>
      <c r="IFO227" s="58"/>
      <c r="IFP227" s="58"/>
      <c r="IFQ227" s="58"/>
      <c r="IFR227" s="58"/>
      <c r="IFS227" s="58"/>
      <c r="IFT227" s="58"/>
      <c r="IFU227" s="58"/>
      <c r="IFV227" s="58"/>
      <c r="IFW227" s="58"/>
      <c r="IFX227" s="58"/>
      <c r="IFY227" s="58"/>
      <c r="IFZ227" s="58"/>
      <c r="IGA227" s="58"/>
      <c r="IGB227" s="58"/>
      <c r="IGC227" s="58"/>
      <c r="IGD227" s="58"/>
      <c r="IGE227" s="58"/>
      <c r="IGF227" s="58"/>
      <c r="IGG227" s="58"/>
      <c r="IGH227" s="58"/>
      <c r="IGI227" s="58"/>
      <c r="IGJ227" s="58"/>
      <c r="IGK227" s="58"/>
      <c r="IGL227" s="58"/>
      <c r="IGM227" s="58"/>
      <c r="IGN227" s="58"/>
      <c r="IGO227" s="58"/>
      <c r="IGP227" s="58"/>
      <c r="IGQ227" s="58"/>
      <c r="IGR227" s="58"/>
      <c r="IGS227" s="58"/>
      <c r="IGT227" s="58"/>
      <c r="IGU227" s="58"/>
      <c r="IGV227" s="58"/>
      <c r="IGW227" s="58"/>
      <c r="IGX227" s="58"/>
      <c r="IGY227" s="58"/>
      <c r="IGZ227" s="58"/>
      <c r="IHA227" s="58"/>
      <c r="IHB227" s="58"/>
      <c r="IHC227" s="58"/>
      <c r="IHD227" s="58"/>
      <c r="IHE227" s="58"/>
      <c r="IHF227" s="58"/>
      <c r="IHG227" s="58"/>
      <c r="IHH227" s="58"/>
      <c r="IHI227" s="58"/>
      <c r="IHJ227" s="58"/>
      <c r="IHK227" s="58"/>
      <c r="IHL227" s="58"/>
      <c r="IHM227" s="58"/>
      <c r="IHN227" s="58"/>
      <c r="IHO227" s="58"/>
      <c r="IHP227" s="58"/>
      <c r="IHQ227" s="58"/>
      <c r="IHR227" s="58"/>
      <c r="IHS227" s="58"/>
      <c r="IHT227" s="58"/>
      <c r="IHU227" s="58"/>
      <c r="IHV227" s="58"/>
      <c r="IHW227" s="58"/>
      <c r="IHX227" s="58"/>
      <c r="IHY227" s="58"/>
      <c r="IHZ227" s="58"/>
      <c r="IIA227" s="58"/>
      <c r="IIB227" s="58"/>
      <c r="IIC227" s="58"/>
      <c r="IID227" s="58"/>
      <c r="IIE227" s="58"/>
      <c r="IIF227" s="58"/>
      <c r="IIG227" s="58"/>
      <c r="IIH227" s="58"/>
      <c r="III227" s="58"/>
      <c r="IIJ227" s="58"/>
      <c r="IIK227" s="58"/>
      <c r="IIL227" s="58"/>
      <c r="IIM227" s="58"/>
      <c r="IIN227" s="58"/>
      <c r="IIO227" s="58"/>
      <c r="IIP227" s="58"/>
      <c r="IIQ227" s="58"/>
      <c r="IIR227" s="58"/>
      <c r="IIS227" s="58"/>
      <c r="IIT227" s="58"/>
      <c r="IIU227" s="58"/>
      <c r="IIV227" s="58"/>
      <c r="IIW227" s="58"/>
      <c r="IIX227" s="58"/>
      <c r="IIY227" s="58"/>
      <c r="IIZ227" s="58"/>
      <c r="IJA227" s="58"/>
      <c r="IJB227" s="58"/>
      <c r="IJC227" s="58"/>
      <c r="IJD227" s="58"/>
      <c r="IJE227" s="58"/>
      <c r="IJF227" s="58"/>
      <c r="IJG227" s="58"/>
      <c r="IJH227" s="58"/>
      <c r="IJI227" s="58"/>
      <c r="IJJ227" s="58"/>
      <c r="IJK227" s="58"/>
      <c r="IJL227" s="58"/>
      <c r="IJM227" s="58"/>
      <c r="IJN227" s="58"/>
      <c r="IJO227" s="58"/>
      <c r="IJP227" s="58"/>
      <c r="IJQ227" s="58"/>
      <c r="IJR227" s="58"/>
      <c r="IJS227" s="58"/>
      <c r="IJT227" s="58"/>
      <c r="IJU227" s="58"/>
      <c r="IJV227" s="58"/>
      <c r="IJW227" s="58"/>
      <c r="IJX227" s="58"/>
      <c r="IJY227" s="58"/>
      <c r="IJZ227" s="58"/>
      <c r="IKA227" s="58"/>
      <c r="IKB227" s="58"/>
      <c r="IKC227" s="58"/>
      <c r="IKD227" s="58"/>
      <c r="IKE227" s="58"/>
      <c r="IKF227" s="58"/>
      <c r="IKG227" s="58"/>
      <c r="IKH227" s="58"/>
      <c r="IKI227" s="58"/>
      <c r="IKJ227" s="58"/>
      <c r="IKK227" s="58"/>
      <c r="IKL227" s="58"/>
      <c r="IKM227" s="58"/>
      <c r="IKN227" s="58"/>
      <c r="IKO227" s="58"/>
      <c r="IKP227" s="58"/>
      <c r="IKQ227" s="58"/>
      <c r="IKR227" s="58"/>
      <c r="IKS227" s="58"/>
      <c r="IKT227" s="58"/>
      <c r="IKU227" s="58"/>
      <c r="IKV227" s="58"/>
      <c r="IKW227" s="58"/>
      <c r="IKX227" s="58"/>
      <c r="IKY227" s="58"/>
      <c r="IKZ227" s="58"/>
      <c r="ILA227" s="58"/>
      <c r="ILB227" s="58"/>
      <c r="ILC227" s="58"/>
      <c r="ILD227" s="58"/>
      <c r="ILE227" s="58"/>
      <c r="ILF227" s="58"/>
      <c r="ILG227" s="58"/>
      <c r="ILH227" s="58"/>
      <c r="ILI227" s="58"/>
      <c r="ILJ227" s="58"/>
      <c r="ILK227" s="58"/>
      <c r="ILL227" s="58"/>
      <c r="ILM227" s="58"/>
      <c r="ILN227" s="58"/>
      <c r="ILO227" s="58"/>
      <c r="ILP227" s="58"/>
      <c r="ILQ227" s="58"/>
      <c r="ILR227" s="58"/>
      <c r="ILS227" s="58"/>
      <c r="ILT227" s="58"/>
      <c r="ILU227" s="58"/>
      <c r="ILV227" s="58"/>
      <c r="ILW227" s="58"/>
      <c r="ILX227" s="58"/>
      <c r="ILY227" s="58"/>
      <c r="ILZ227" s="58"/>
      <c r="IMA227" s="58"/>
      <c r="IMB227" s="58"/>
      <c r="IMC227" s="58"/>
      <c r="IMD227" s="58"/>
      <c r="IME227" s="58"/>
      <c r="IMF227" s="58"/>
      <c r="IMG227" s="58"/>
      <c r="IMH227" s="58"/>
      <c r="IMI227" s="58"/>
      <c r="IMJ227" s="58"/>
      <c r="IMK227" s="58"/>
      <c r="IML227" s="58"/>
      <c r="IMM227" s="58"/>
      <c r="IMN227" s="58"/>
      <c r="IMO227" s="58"/>
      <c r="IMP227" s="58"/>
      <c r="IMQ227" s="58"/>
      <c r="IMR227" s="58"/>
      <c r="IMS227" s="58"/>
      <c r="IMT227" s="58"/>
      <c r="IMU227" s="58"/>
      <c r="IMV227" s="58"/>
      <c r="IMW227" s="58"/>
      <c r="IMX227" s="58"/>
      <c r="IMY227" s="58"/>
      <c r="IMZ227" s="58"/>
      <c r="INA227" s="58"/>
      <c r="INB227" s="58"/>
      <c r="INC227" s="58"/>
      <c r="IND227" s="58"/>
      <c r="INE227" s="58"/>
      <c r="INF227" s="58"/>
      <c r="ING227" s="58"/>
      <c r="INH227" s="58"/>
      <c r="INI227" s="58"/>
      <c r="INJ227" s="58"/>
      <c r="INK227" s="58"/>
      <c r="INL227" s="58"/>
      <c r="INM227" s="58"/>
      <c r="INN227" s="58"/>
      <c r="INO227" s="58"/>
      <c r="INP227" s="58"/>
      <c r="INQ227" s="58"/>
      <c r="INR227" s="58"/>
      <c r="INS227" s="58"/>
      <c r="INT227" s="58"/>
      <c r="INU227" s="58"/>
      <c r="INV227" s="58"/>
      <c r="INW227" s="58"/>
      <c r="INX227" s="58"/>
      <c r="INY227" s="58"/>
      <c r="INZ227" s="58"/>
      <c r="IOA227" s="58"/>
      <c r="IOB227" s="58"/>
      <c r="IOC227" s="58"/>
      <c r="IOD227" s="58"/>
      <c r="IOE227" s="58"/>
      <c r="IOF227" s="58"/>
      <c r="IOG227" s="58"/>
      <c r="IOH227" s="58"/>
      <c r="IOI227" s="58"/>
      <c r="IOJ227" s="58"/>
      <c r="IOK227" s="58"/>
      <c r="IOL227" s="58"/>
      <c r="IOM227" s="58"/>
      <c r="ION227" s="58"/>
      <c r="IOO227" s="58"/>
      <c r="IOP227" s="58"/>
      <c r="IOQ227" s="58"/>
      <c r="IOR227" s="58"/>
      <c r="IOS227" s="58"/>
      <c r="IOT227" s="58"/>
      <c r="IOU227" s="58"/>
      <c r="IOV227" s="58"/>
      <c r="IOW227" s="58"/>
      <c r="IOX227" s="58"/>
      <c r="IOY227" s="58"/>
      <c r="IOZ227" s="58"/>
      <c r="IPA227" s="58"/>
      <c r="IPB227" s="58"/>
      <c r="IPC227" s="58"/>
      <c r="IPD227" s="58"/>
      <c r="IPE227" s="58"/>
      <c r="IPF227" s="58"/>
      <c r="IPG227" s="58"/>
      <c r="IPH227" s="58"/>
      <c r="IPI227" s="58"/>
      <c r="IPJ227" s="58"/>
      <c r="IPK227" s="58"/>
      <c r="IPL227" s="58"/>
      <c r="IPM227" s="58"/>
      <c r="IPN227" s="58"/>
      <c r="IPO227" s="58"/>
      <c r="IPP227" s="58"/>
      <c r="IPQ227" s="58"/>
      <c r="IPR227" s="58"/>
      <c r="IPS227" s="58"/>
      <c r="IPT227" s="58"/>
      <c r="IPU227" s="58"/>
      <c r="IPV227" s="58"/>
      <c r="IPW227" s="58"/>
      <c r="IPX227" s="58"/>
      <c r="IPY227" s="58"/>
      <c r="IPZ227" s="58"/>
      <c r="IQA227" s="58"/>
      <c r="IQB227" s="58"/>
      <c r="IQC227" s="58"/>
      <c r="IQD227" s="58"/>
      <c r="IQE227" s="58"/>
      <c r="IQF227" s="58"/>
      <c r="IQG227" s="58"/>
      <c r="IQH227" s="58"/>
      <c r="IQI227" s="58"/>
      <c r="IQJ227" s="58"/>
      <c r="IQK227" s="58"/>
      <c r="IQL227" s="58"/>
      <c r="IQM227" s="58"/>
      <c r="IQN227" s="58"/>
      <c r="IQO227" s="58"/>
      <c r="IQP227" s="58"/>
      <c r="IQQ227" s="58"/>
      <c r="IQR227" s="58"/>
      <c r="IQS227" s="58"/>
      <c r="IQT227" s="58"/>
      <c r="IQU227" s="58"/>
      <c r="IQV227" s="58"/>
      <c r="IQW227" s="58"/>
      <c r="IQX227" s="58"/>
      <c r="IQY227" s="58"/>
      <c r="IQZ227" s="58"/>
      <c r="IRA227" s="58"/>
      <c r="IRB227" s="58"/>
      <c r="IRC227" s="58"/>
      <c r="IRD227" s="58"/>
      <c r="IRE227" s="58"/>
      <c r="IRF227" s="58"/>
      <c r="IRG227" s="58"/>
      <c r="IRH227" s="58"/>
      <c r="IRI227" s="58"/>
      <c r="IRJ227" s="58"/>
      <c r="IRK227" s="58"/>
      <c r="IRL227" s="58"/>
      <c r="IRM227" s="58"/>
      <c r="IRN227" s="58"/>
      <c r="IRO227" s="58"/>
      <c r="IRP227" s="58"/>
      <c r="IRQ227" s="58"/>
      <c r="IRR227" s="58"/>
      <c r="IRS227" s="58"/>
      <c r="IRT227" s="58"/>
      <c r="IRU227" s="58"/>
      <c r="IRV227" s="58"/>
      <c r="IRW227" s="58"/>
      <c r="IRX227" s="58"/>
      <c r="IRY227" s="58"/>
      <c r="IRZ227" s="58"/>
      <c r="ISA227" s="58"/>
      <c r="ISB227" s="58"/>
      <c r="ISC227" s="58"/>
      <c r="ISD227" s="58"/>
      <c r="ISE227" s="58"/>
      <c r="ISF227" s="58"/>
      <c r="ISG227" s="58"/>
      <c r="ISH227" s="58"/>
      <c r="ISI227" s="58"/>
      <c r="ISJ227" s="58"/>
      <c r="ISK227" s="58"/>
      <c r="ISL227" s="58"/>
      <c r="ISM227" s="58"/>
      <c r="ISN227" s="58"/>
      <c r="ISO227" s="58"/>
      <c r="ISP227" s="58"/>
      <c r="ISQ227" s="58"/>
      <c r="ISR227" s="58"/>
      <c r="ISS227" s="58"/>
      <c r="IST227" s="58"/>
      <c r="ISU227" s="58"/>
      <c r="ISV227" s="58"/>
      <c r="ISW227" s="58"/>
      <c r="ISX227" s="58"/>
      <c r="ISY227" s="58"/>
      <c r="ISZ227" s="58"/>
      <c r="ITA227" s="58"/>
      <c r="ITB227" s="58"/>
      <c r="ITC227" s="58"/>
      <c r="ITD227" s="58"/>
      <c r="ITE227" s="58"/>
      <c r="ITF227" s="58"/>
      <c r="ITG227" s="58"/>
      <c r="ITH227" s="58"/>
      <c r="ITI227" s="58"/>
      <c r="ITJ227" s="58"/>
      <c r="ITK227" s="58"/>
      <c r="ITL227" s="58"/>
      <c r="ITM227" s="58"/>
      <c r="ITN227" s="58"/>
      <c r="ITO227" s="58"/>
      <c r="ITP227" s="58"/>
      <c r="ITQ227" s="58"/>
      <c r="ITR227" s="58"/>
      <c r="ITS227" s="58"/>
      <c r="ITT227" s="58"/>
      <c r="ITU227" s="58"/>
      <c r="ITV227" s="58"/>
      <c r="ITW227" s="58"/>
      <c r="ITX227" s="58"/>
      <c r="ITY227" s="58"/>
      <c r="ITZ227" s="58"/>
      <c r="IUA227" s="58"/>
      <c r="IUB227" s="58"/>
      <c r="IUC227" s="58"/>
      <c r="IUD227" s="58"/>
      <c r="IUE227" s="58"/>
      <c r="IUF227" s="58"/>
      <c r="IUG227" s="58"/>
      <c r="IUH227" s="58"/>
      <c r="IUI227" s="58"/>
      <c r="IUJ227" s="58"/>
      <c r="IUK227" s="58"/>
      <c r="IUL227" s="58"/>
      <c r="IUM227" s="58"/>
      <c r="IUN227" s="58"/>
      <c r="IUO227" s="58"/>
      <c r="IUP227" s="58"/>
      <c r="IUQ227" s="58"/>
      <c r="IUR227" s="58"/>
      <c r="IUS227" s="58"/>
      <c r="IUT227" s="58"/>
      <c r="IUU227" s="58"/>
      <c r="IUV227" s="58"/>
      <c r="IUW227" s="58"/>
      <c r="IUX227" s="58"/>
      <c r="IUY227" s="58"/>
      <c r="IUZ227" s="58"/>
      <c r="IVA227" s="58"/>
      <c r="IVB227" s="58"/>
      <c r="IVC227" s="58"/>
      <c r="IVD227" s="58"/>
      <c r="IVE227" s="58"/>
      <c r="IVF227" s="58"/>
      <c r="IVG227" s="58"/>
      <c r="IVH227" s="58"/>
      <c r="IVI227" s="58"/>
      <c r="IVJ227" s="58"/>
      <c r="IVK227" s="58"/>
      <c r="IVL227" s="58"/>
      <c r="IVM227" s="58"/>
      <c r="IVN227" s="58"/>
      <c r="IVO227" s="58"/>
      <c r="IVP227" s="58"/>
      <c r="IVQ227" s="58"/>
      <c r="IVR227" s="58"/>
      <c r="IVS227" s="58"/>
      <c r="IVT227" s="58"/>
      <c r="IVU227" s="58"/>
      <c r="IVV227" s="58"/>
      <c r="IVW227" s="58"/>
      <c r="IVX227" s="58"/>
      <c r="IVY227" s="58"/>
      <c r="IVZ227" s="58"/>
      <c r="IWA227" s="58"/>
      <c r="IWB227" s="58"/>
      <c r="IWC227" s="58"/>
      <c r="IWD227" s="58"/>
      <c r="IWE227" s="58"/>
      <c r="IWF227" s="58"/>
      <c r="IWG227" s="58"/>
      <c r="IWH227" s="58"/>
      <c r="IWI227" s="58"/>
      <c r="IWJ227" s="58"/>
      <c r="IWK227" s="58"/>
      <c r="IWL227" s="58"/>
      <c r="IWM227" s="58"/>
      <c r="IWN227" s="58"/>
      <c r="IWO227" s="58"/>
      <c r="IWP227" s="58"/>
      <c r="IWQ227" s="58"/>
      <c r="IWR227" s="58"/>
      <c r="IWS227" s="58"/>
      <c r="IWT227" s="58"/>
      <c r="IWU227" s="58"/>
      <c r="IWV227" s="58"/>
      <c r="IWW227" s="58"/>
      <c r="IWX227" s="58"/>
      <c r="IWY227" s="58"/>
      <c r="IWZ227" s="58"/>
      <c r="IXA227" s="58"/>
      <c r="IXB227" s="58"/>
      <c r="IXC227" s="58"/>
      <c r="IXD227" s="58"/>
      <c r="IXE227" s="58"/>
      <c r="IXF227" s="58"/>
      <c r="IXG227" s="58"/>
      <c r="IXH227" s="58"/>
      <c r="IXI227" s="58"/>
      <c r="IXJ227" s="58"/>
      <c r="IXK227" s="58"/>
      <c r="IXL227" s="58"/>
      <c r="IXM227" s="58"/>
      <c r="IXN227" s="58"/>
      <c r="IXO227" s="58"/>
      <c r="IXP227" s="58"/>
      <c r="IXQ227" s="58"/>
      <c r="IXR227" s="58"/>
      <c r="IXS227" s="58"/>
      <c r="IXT227" s="58"/>
      <c r="IXU227" s="58"/>
      <c r="IXV227" s="58"/>
      <c r="IXW227" s="58"/>
      <c r="IXX227" s="58"/>
      <c r="IXY227" s="58"/>
      <c r="IXZ227" s="58"/>
      <c r="IYA227" s="58"/>
      <c r="IYB227" s="58"/>
      <c r="IYC227" s="58"/>
      <c r="IYD227" s="58"/>
      <c r="IYE227" s="58"/>
      <c r="IYF227" s="58"/>
      <c r="IYG227" s="58"/>
      <c r="IYH227" s="58"/>
      <c r="IYI227" s="58"/>
      <c r="IYJ227" s="58"/>
      <c r="IYK227" s="58"/>
      <c r="IYL227" s="58"/>
      <c r="IYM227" s="58"/>
      <c r="IYN227" s="58"/>
      <c r="IYO227" s="58"/>
      <c r="IYP227" s="58"/>
      <c r="IYQ227" s="58"/>
      <c r="IYR227" s="58"/>
      <c r="IYS227" s="58"/>
      <c r="IYT227" s="58"/>
      <c r="IYU227" s="58"/>
      <c r="IYV227" s="58"/>
      <c r="IYW227" s="58"/>
      <c r="IYX227" s="58"/>
      <c r="IYY227" s="58"/>
      <c r="IYZ227" s="58"/>
      <c r="IZA227" s="58"/>
      <c r="IZB227" s="58"/>
      <c r="IZC227" s="58"/>
      <c r="IZD227" s="58"/>
      <c r="IZE227" s="58"/>
      <c r="IZF227" s="58"/>
      <c r="IZG227" s="58"/>
      <c r="IZH227" s="58"/>
      <c r="IZI227" s="58"/>
      <c r="IZJ227" s="58"/>
      <c r="IZK227" s="58"/>
      <c r="IZL227" s="58"/>
      <c r="IZM227" s="58"/>
      <c r="IZN227" s="58"/>
      <c r="IZO227" s="58"/>
      <c r="IZP227" s="58"/>
      <c r="IZQ227" s="58"/>
      <c r="IZR227" s="58"/>
      <c r="IZS227" s="58"/>
      <c r="IZT227" s="58"/>
      <c r="IZU227" s="58"/>
      <c r="IZV227" s="58"/>
      <c r="IZW227" s="58"/>
      <c r="IZX227" s="58"/>
      <c r="IZY227" s="58"/>
      <c r="IZZ227" s="58"/>
      <c r="JAA227" s="58"/>
      <c r="JAB227" s="58"/>
      <c r="JAC227" s="58"/>
      <c r="JAD227" s="58"/>
      <c r="JAE227" s="58"/>
      <c r="JAF227" s="58"/>
      <c r="JAG227" s="58"/>
      <c r="JAH227" s="58"/>
      <c r="JAI227" s="58"/>
      <c r="JAJ227" s="58"/>
      <c r="JAK227" s="58"/>
      <c r="JAL227" s="58"/>
      <c r="JAM227" s="58"/>
      <c r="JAN227" s="58"/>
      <c r="JAO227" s="58"/>
      <c r="JAP227" s="58"/>
      <c r="JAQ227" s="58"/>
      <c r="JAR227" s="58"/>
      <c r="JAS227" s="58"/>
      <c r="JAT227" s="58"/>
      <c r="JAU227" s="58"/>
      <c r="JAV227" s="58"/>
      <c r="JAW227" s="58"/>
      <c r="JAX227" s="58"/>
      <c r="JAY227" s="58"/>
      <c r="JAZ227" s="58"/>
      <c r="JBA227" s="58"/>
      <c r="JBB227" s="58"/>
      <c r="JBC227" s="58"/>
      <c r="JBD227" s="58"/>
      <c r="JBE227" s="58"/>
      <c r="JBF227" s="58"/>
      <c r="JBG227" s="58"/>
      <c r="JBH227" s="58"/>
      <c r="JBI227" s="58"/>
      <c r="JBJ227" s="58"/>
      <c r="JBK227" s="58"/>
      <c r="JBL227" s="58"/>
      <c r="JBM227" s="58"/>
      <c r="JBN227" s="58"/>
      <c r="JBO227" s="58"/>
      <c r="JBP227" s="58"/>
      <c r="JBQ227" s="58"/>
      <c r="JBR227" s="58"/>
      <c r="JBS227" s="58"/>
      <c r="JBT227" s="58"/>
      <c r="JBU227" s="58"/>
      <c r="JBV227" s="58"/>
      <c r="JBW227" s="58"/>
      <c r="JBX227" s="58"/>
      <c r="JBY227" s="58"/>
      <c r="JBZ227" s="58"/>
      <c r="JCA227" s="58"/>
      <c r="JCB227" s="58"/>
      <c r="JCC227" s="58"/>
      <c r="JCD227" s="58"/>
      <c r="JCE227" s="58"/>
      <c r="JCF227" s="58"/>
      <c r="JCG227" s="58"/>
      <c r="JCH227" s="58"/>
      <c r="JCI227" s="58"/>
      <c r="JCJ227" s="58"/>
      <c r="JCK227" s="58"/>
      <c r="JCL227" s="58"/>
      <c r="JCM227" s="58"/>
      <c r="JCN227" s="58"/>
      <c r="JCO227" s="58"/>
      <c r="JCP227" s="58"/>
      <c r="JCQ227" s="58"/>
      <c r="JCR227" s="58"/>
      <c r="JCS227" s="58"/>
      <c r="JCT227" s="58"/>
      <c r="JCU227" s="58"/>
      <c r="JCV227" s="58"/>
      <c r="JCW227" s="58"/>
      <c r="JCX227" s="58"/>
      <c r="JCY227" s="58"/>
      <c r="JCZ227" s="58"/>
      <c r="JDA227" s="58"/>
      <c r="JDB227" s="58"/>
      <c r="JDC227" s="58"/>
      <c r="JDD227" s="58"/>
      <c r="JDE227" s="58"/>
      <c r="JDF227" s="58"/>
      <c r="JDG227" s="58"/>
      <c r="JDH227" s="58"/>
      <c r="JDI227" s="58"/>
      <c r="JDJ227" s="58"/>
      <c r="JDK227" s="58"/>
      <c r="JDL227" s="58"/>
      <c r="JDM227" s="58"/>
      <c r="JDN227" s="58"/>
      <c r="JDO227" s="58"/>
      <c r="JDP227" s="58"/>
      <c r="JDQ227" s="58"/>
      <c r="JDR227" s="58"/>
      <c r="JDS227" s="58"/>
      <c r="JDT227" s="58"/>
      <c r="JDU227" s="58"/>
      <c r="JDV227" s="58"/>
      <c r="JDW227" s="58"/>
      <c r="JDX227" s="58"/>
      <c r="JDY227" s="58"/>
      <c r="JDZ227" s="58"/>
      <c r="JEA227" s="58"/>
      <c r="JEB227" s="58"/>
      <c r="JEC227" s="58"/>
      <c r="JED227" s="58"/>
      <c r="JEE227" s="58"/>
      <c r="JEF227" s="58"/>
      <c r="JEG227" s="58"/>
      <c r="JEH227" s="58"/>
      <c r="JEI227" s="58"/>
      <c r="JEJ227" s="58"/>
      <c r="JEK227" s="58"/>
      <c r="JEL227" s="58"/>
      <c r="JEM227" s="58"/>
      <c r="JEN227" s="58"/>
      <c r="JEO227" s="58"/>
      <c r="JEP227" s="58"/>
      <c r="JEQ227" s="58"/>
      <c r="JER227" s="58"/>
      <c r="JES227" s="58"/>
      <c r="JET227" s="58"/>
      <c r="JEU227" s="58"/>
      <c r="JEV227" s="58"/>
      <c r="JEW227" s="58"/>
      <c r="JEX227" s="58"/>
      <c r="JEY227" s="58"/>
      <c r="JEZ227" s="58"/>
      <c r="JFA227" s="58"/>
      <c r="JFB227" s="58"/>
      <c r="JFC227" s="58"/>
      <c r="JFD227" s="58"/>
      <c r="JFE227" s="58"/>
      <c r="JFF227" s="58"/>
      <c r="JFG227" s="58"/>
      <c r="JFH227" s="58"/>
      <c r="JFI227" s="58"/>
      <c r="JFJ227" s="58"/>
      <c r="JFK227" s="58"/>
      <c r="JFL227" s="58"/>
      <c r="JFM227" s="58"/>
      <c r="JFN227" s="58"/>
      <c r="JFO227" s="58"/>
      <c r="JFP227" s="58"/>
      <c r="JFQ227" s="58"/>
      <c r="JFR227" s="58"/>
      <c r="JFS227" s="58"/>
      <c r="JFT227" s="58"/>
      <c r="JFU227" s="58"/>
      <c r="JFV227" s="58"/>
      <c r="JFW227" s="58"/>
      <c r="JFX227" s="58"/>
      <c r="JFY227" s="58"/>
      <c r="JFZ227" s="58"/>
      <c r="JGA227" s="58"/>
      <c r="JGB227" s="58"/>
      <c r="JGC227" s="58"/>
      <c r="JGD227" s="58"/>
      <c r="JGE227" s="58"/>
      <c r="JGF227" s="58"/>
      <c r="JGG227" s="58"/>
      <c r="JGH227" s="58"/>
      <c r="JGI227" s="58"/>
      <c r="JGJ227" s="58"/>
      <c r="JGK227" s="58"/>
      <c r="JGL227" s="58"/>
      <c r="JGM227" s="58"/>
      <c r="JGN227" s="58"/>
      <c r="JGO227" s="58"/>
      <c r="JGP227" s="58"/>
      <c r="JGQ227" s="58"/>
      <c r="JGR227" s="58"/>
      <c r="JGS227" s="58"/>
      <c r="JGT227" s="58"/>
      <c r="JGU227" s="58"/>
      <c r="JGV227" s="58"/>
      <c r="JGW227" s="58"/>
      <c r="JGX227" s="58"/>
      <c r="JGY227" s="58"/>
      <c r="JGZ227" s="58"/>
      <c r="JHA227" s="58"/>
      <c r="JHB227" s="58"/>
      <c r="JHC227" s="58"/>
      <c r="JHD227" s="58"/>
      <c r="JHE227" s="58"/>
      <c r="JHF227" s="58"/>
      <c r="JHG227" s="58"/>
      <c r="JHH227" s="58"/>
      <c r="JHI227" s="58"/>
      <c r="JHJ227" s="58"/>
      <c r="JHK227" s="58"/>
      <c r="JHL227" s="58"/>
      <c r="JHM227" s="58"/>
      <c r="JHN227" s="58"/>
      <c r="JHO227" s="58"/>
      <c r="JHP227" s="58"/>
      <c r="JHQ227" s="58"/>
      <c r="JHR227" s="58"/>
      <c r="JHS227" s="58"/>
      <c r="JHT227" s="58"/>
      <c r="JHU227" s="58"/>
      <c r="JHV227" s="58"/>
      <c r="JHW227" s="58"/>
      <c r="JHX227" s="58"/>
      <c r="JHY227" s="58"/>
      <c r="JHZ227" s="58"/>
      <c r="JIA227" s="58"/>
      <c r="JIB227" s="58"/>
      <c r="JIC227" s="58"/>
      <c r="JID227" s="58"/>
      <c r="JIE227" s="58"/>
      <c r="JIF227" s="58"/>
      <c r="JIG227" s="58"/>
      <c r="JIH227" s="58"/>
      <c r="JII227" s="58"/>
      <c r="JIJ227" s="58"/>
      <c r="JIK227" s="58"/>
      <c r="JIL227" s="58"/>
      <c r="JIM227" s="58"/>
      <c r="JIN227" s="58"/>
      <c r="JIO227" s="58"/>
      <c r="JIP227" s="58"/>
      <c r="JIQ227" s="58"/>
      <c r="JIR227" s="58"/>
      <c r="JIS227" s="58"/>
      <c r="JIT227" s="58"/>
      <c r="JIU227" s="58"/>
      <c r="JIV227" s="58"/>
      <c r="JIW227" s="58"/>
      <c r="JIX227" s="58"/>
      <c r="JIY227" s="58"/>
      <c r="JIZ227" s="58"/>
      <c r="JJA227" s="58"/>
      <c r="JJB227" s="58"/>
      <c r="JJC227" s="58"/>
      <c r="JJD227" s="58"/>
      <c r="JJE227" s="58"/>
      <c r="JJF227" s="58"/>
      <c r="JJG227" s="58"/>
      <c r="JJH227" s="58"/>
      <c r="JJI227" s="58"/>
      <c r="JJJ227" s="58"/>
      <c r="JJK227" s="58"/>
      <c r="JJL227" s="58"/>
      <c r="JJM227" s="58"/>
      <c r="JJN227" s="58"/>
      <c r="JJO227" s="58"/>
      <c r="JJP227" s="58"/>
      <c r="JJQ227" s="58"/>
      <c r="JJR227" s="58"/>
      <c r="JJS227" s="58"/>
      <c r="JJT227" s="58"/>
      <c r="JJU227" s="58"/>
      <c r="JJV227" s="58"/>
      <c r="JJW227" s="58"/>
      <c r="JJX227" s="58"/>
      <c r="JJY227" s="58"/>
      <c r="JJZ227" s="58"/>
      <c r="JKA227" s="58"/>
      <c r="JKB227" s="58"/>
      <c r="JKC227" s="58"/>
      <c r="JKD227" s="58"/>
      <c r="JKE227" s="58"/>
      <c r="JKF227" s="58"/>
      <c r="JKG227" s="58"/>
      <c r="JKH227" s="58"/>
      <c r="JKI227" s="58"/>
      <c r="JKJ227" s="58"/>
      <c r="JKK227" s="58"/>
      <c r="JKL227" s="58"/>
      <c r="JKM227" s="58"/>
      <c r="JKN227" s="58"/>
      <c r="JKO227" s="58"/>
      <c r="JKP227" s="58"/>
      <c r="JKQ227" s="58"/>
      <c r="JKR227" s="58"/>
      <c r="JKS227" s="58"/>
      <c r="JKT227" s="58"/>
      <c r="JKU227" s="58"/>
      <c r="JKV227" s="58"/>
      <c r="JKW227" s="58"/>
      <c r="JKX227" s="58"/>
      <c r="JKY227" s="58"/>
      <c r="JKZ227" s="58"/>
      <c r="JLA227" s="58"/>
      <c r="JLB227" s="58"/>
      <c r="JLC227" s="58"/>
      <c r="JLD227" s="58"/>
      <c r="JLE227" s="58"/>
      <c r="JLF227" s="58"/>
      <c r="JLG227" s="58"/>
      <c r="JLH227" s="58"/>
      <c r="JLI227" s="58"/>
      <c r="JLJ227" s="58"/>
      <c r="JLK227" s="58"/>
      <c r="JLL227" s="58"/>
      <c r="JLM227" s="58"/>
      <c r="JLN227" s="58"/>
      <c r="JLO227" s="58"/>
      <c r="JLP227" s="58"/>
      <c r="JLQ227" s="58"/>
      <c r="JLR227" s="58"/>
      <c r="JLS227" s="58"/>
      <c r="JLT227" s="58"/>
      <c r="JLU227" s="58"/>
      <c r="JLV227" s="58"/>
      <c r="JLW227" s="58"/>
      <c r="JLX227" s="58"/>
      <c r="JLY227" s="58"/>
      <c r="JLZ227" s="58"/>
      <c r="JMA227" s="58"/>
      <c r="JMB227" s="58"/>
      <c r="JMC227" s="58"/>
      <c r="JMD227" s="58"/>
      <c r="JME227" s="58"/>
      <c r="JMF227" s="58"/>
      <c r="JMG227" s="58"/>
      <c r="JMH227" s="58"/>
      <c r="JMI227" s="58"/>
      <c r="JMJ227" s="58"/>
      <c r="JMK227" s="58"/>
      <c r="JML227" s="58"/>
      <c r="JMM227" s="58"/>
      <c r="JMN227" s="58"/>
      <c r="JMO227" s="58"/>
      <c r="JMP227" s="58"/>
      <c r="JMQ227" s="58"/>
      <c r="JMR227" s="58"/>
      <c r="JMS227" s="58"/>
      <c r="JMT227" s="58"/>
      <c r="JMU227" s="58"/>
      <c r="JMV227" s="58"/>
      <c r="JMW227" s="58"/>
      <c r="JMX227" s="58"/>
      <c r="JMY227" s="58"/>
      <c r="JMZ227" s="58"/>
      <c r="JNA227" s="58"/>
      <c r="JNB227" s="58"/>
      <c r="JNC227" s="58"/>
      <c r="JND227" s="58"/>
      <c r="JNE227" s="58"/>
      <c r="JNF227" s="58"/>
      <c r="JNG227" s="58"/>
      <c r="JNH227" s="58"/>
      <c r="JNI227" s="58"/>
      <c r="JNJ227" s="58"/>
      <c r="JNK227" s="58"/>
      <c r="JNL227" s="58"/>
      <c r="JNM227" s="58"/>
      <c r="JNN227" s="58"/>
      <c r="JNO227" s="58"/>
      <c r="JNP227" s="58"/>
      <c r="JNQ227" s="58"/>
      <c r="JNR227" s="58"/>
      <c r="JNS227" s="58"/>
      <c r="JNT227" s="58"/>
      <c r="JNU227" s="58"/>
      <c r="JNV227" s="58"/>
      <c r="JNW227" s="58"/>
      <c r="JNX227" s="58"/>
      <c r="JNY227" s="58"/>
      <c r="JNZ227" s="58"/>
      <c r="JOA227" s="58"/>
      <c r="JOB227" s="58"/>
      <c r="JOC227" s="58"/>
      <c r="JOD227" s="58"/>
      <c r="JOE227" s="58"/>
      <c r="JOF227" s="58"/>
      <c r="JOG227" s="58"/>
      <c r="JOH227" s="58"/>
      <c r="JOI227" s="58"/>
      <c r="JOJ227" s="58"/>
      <c r="JOK227" s="58"/>
      <c r="JOL227" s="58"/>
      <c r="JOM227" s="58"/>
      <c r="JON227" s="58"/>
      <c r="JOO227" s="58"/>
      <c r="JOP227" s="58"/>
      <c r="JOQ227" s="58"/>
      <c r="JOR227" s="58"/>
      <c r="JOS227" s="58"/>
      <c r="JOT227" s="58"/>
      <c r="JOU227" s="58"/>
      <c r="JOV227" s="58"/>
      <c r="JOW227" s="58"/>
      <c r="JOX227" s="58"/>
      <c r="JOY227" s="58"/>
      <c r="JOZ227" s="58"/>
      <c r="JPA227" s="58"/>
      <c r="JPB227" s="58"/>
      <c r="JPC227" s="58"/>
      <c r="JPD227" s="58"/>
      <c r="JPE227" s="58"/>
      <c r="JPF227" s="58"/>
      <c r="JPG227" s="58"/>
      <c r="JPH227" s="58"/>
      <c r="JPI227" s="58"/>
      <c r="JPJ227" s="58"/>
      <c r="JPK227" s="58"/>
      <c r="JPL227" s="58"/>
      <c r="JPM227" s="58"/>
      <c r="JPN227" s="58"/>
      <c r="JPO227" s="58"/>
      <c r="JPP227" s="58"/>
      <c r="JPQ227" s="58"/>
      <c r="JPR227" s="58"/>
      <c r="JPS227" s="58"/>
      <c r="JPT227" s="58"/>
      <c r="JPU227" s="58"/>
      <c r="JPV227" s="58"/>
      <c r="JPW227" s="58"/>
      <c r="JPX227" s="58"/>
      <c r="JPY227" s="58"/>
      <c r="JPZ227" s="58"/>
      <c r="JQA227" s="58"/>
      <c r="JQB227" s="58"/>
      <c r="JQC227" s="58"/>
      <c r="JQD227" s="58"/>
      <c r="JQE227" s="58"/>
      <c r="JQF227" s="58"/>
      <c r="JQG227" s="58"/>
      <c r="JQH227" s="58"/>
      <c r="JQI227" s="58"/>
      <c r="JQJ227" s="58"/>
      <c r="JQK227" s="58"/>
      <c r="JQL227" s="58"/>
      <c r="JQM227" s="58"/>
      <c r="JQN227" s="58"/>
      <c r="JQO227" s="58"/>
      <c r="JQP227" s="58"/>
      <c r="JQQ227" s="58"/>
      <c r="JQR227" s="58"/>
      <c r="JQS227" s="58"/>
      <c r="JQT227" s="58"/>
      <c r="JQU227" s="58"/>
      <c r="JQV227" s="58"/>
      <c r="JQW227" s="58"/>
      <c r="JQX227" s="58"/>
      <c r="JQY227" s="58"/>
      <c r="JQZ227" s="58"/>
      <c r="JRA227" s="58"/>
      <c r="JRB227" s="58"/>
      <c r="JRC227" s="58"/>
      <c r="JRD227" s="58"/>
      <c r="JRE227" s="58"/>
      <c r="JRF227" s="58"/>
      <c r="JRG227" s="58"/>
      <c r="JRH227" s="58"/>
      <c r="JRI227" s="58"/>
      <c r="JRJ227" s="58"/>
      <c r="JRK227" s="58"/>
      <c r="JRL227" s="58"/>
      <c r="JRM227" s="58"/>
      <c r="JRN227" s="58"/>
      <c r="JRO227" s="58"/>
      <c r="JRP227" s="58"/>
      <c r="JRQ227" s="58"/>
      <c r="JRR227" s="58"/>
      <c r="JRS227" s="58"/>
      <c r="JRT227" s="58"/>
      <c r="JRU227" s="58"/>
      <c r="JRV227" s="58"/>
      <c r="JRW227" s="58"/>
      <c r="JRX227" s="58"/>
      <c r="JRY227" s="58"/>
      <c r="JRZ227" s="58"/>
      <c r="JSA227" s="58"/>
      <c r="JSB227" s="58"/>
      <c r="JSC227" s="58"/>
      <c r="JSD227" s="58"/>
      <c r="JSE227" s="58"/>
      <c r="JSF227" s="58"/>
      <c r="JSG227" s="58"/>
      <c r="JSH227" s="58"/>
      <c r="JSI227" s="58"/>
      <c r="JSJ227" s="58"/>
      <c r="JSK227" s="58"/>
      <c r="JSL227" s="58"/>
      <c r="JSM227" s="58"/>
      <c r="JSN227" s="58"/>
      <c r="JSO227" s="58"/>
      <c r="JSP227" s="58"/>
      <c r="JSQ227" s="58"/>
      <c r="JSR227" s="58"/>
      <c r="JSS227" s="58"/>
      <c r="JST227" s="58"/>
      <c r="JSU227" s="58"/>
      <c r="JSV227" s="58"/>
      <c r="JSW227" s="58"/>
      <c r="JSX227" s="58"/>
      <c r="JSY227" s="58"/>
      <c r="JSZ227" s="58"/>
      <c r="JTA227" s="58"/>
      <c r="JTB227" s="58"/>
      <c r="JTC227" s="58"/>
      <c r="JTD227" s="58"/>
      <c r="JTE227" s="58"/>
      <c r="JTF227" s="58"/>
      <c r="JTG227" s="58"/>
      <c r="JTH227" s="58"/>
      <c r="JTI227" s="58"/>
      <c r="JTJ227" s="58"/>
      <c r="JTK227" s="58"/>
      <c r="JTL227" s="58"/>
      <c r="JTM227" s="58"/>
      <c r="JTN227" s="58"/>
      <c r="JTO227" s="58"/>
      <c r="JTP227" s="58"/>
      <c r="JTQ227" s="58"/>
      <c r="JTR227" s="58"/>
      <c r="JTS227" s="58"/>
      <c r="JTT227" s="58"/>
      <c r="JTU227" s="58"/>
      <c r="JTV227" s="58"/>
      <c r="JTW227" s="58"/>
      <c r="JTX227" s="58"/>
      <c r="JTY227" s="58"/>
      <c r="JTZ227" s="58"/>
      <c r="JUA227" s="58"/>
      <c r="JUB227" s="58"/>
      <c r="JUC227" s="58"/>
      <c r="JUD227" s="58"/>
      <c r="JUE227" s="58"/>
      <c r="JUF227" s="58"/>
      <c r="JUG227" s="58"/>
      <c r="JUH227" s="58"/>
      <c r="JUI227" s="58"/>
      <c r="JUJ227" s="58"/>
      <c r="JUK227" s="58"/>
      <c r="JUL227" s="58"/>
      <c r="JUM227" s="58"/>
      <c r="JUN227" s="58"/>
      <c r="JUO227" s="58"/>
      <c r="JUP227" s="58"/>
      <c r="JUQ227" s="58"/>
      <c r="JUR227" s="58"/>
      <c r="JUS227" s="58"/>
      <c r="JUT227" s="58"/>
      <c r="JUU227" s="58"/>
      <c r="JUV227" s="58"/>
      <c r="JUW227" s="58"/>
      <c r="JUX227" s="58"/>
      <c r="JUY227" s="58"/>
      <c r="JUZ227" s="58"/>
      <c r="JVA227" s="58"/>
      <c r="JVB227" s="58"/>
      <c r="JVC227" s="58"/>
      <c r="JVD227" s="58"/>
      <c r="JVE227" s="58"/>
      <c r="JVF227" s="58"/>
      <c r="JVG227" s="58"/>
      <c r="JVH227" s="58"/>
      <c r="JVI227" s="58"/>
      <c r="JVJ227" s="58"/>
      <c r="JVK227" s="58"/>
      <c r="JVL227" s="58"/>
      <c r="JVM227" s="58"/>
      <c r="JVN227" s="58"/>
      <c r="JVO227" s="58"/>
      <c r="JVP227" s="58"/>
      <c r="JVQ227" s="58"/>
      <c r="JVR227" s="58"/>
      <c r="JVS227" s="58"/>
      <c r="JVT227" s="58"/>
      <c r="JVU227" s="58"/>
      <c r="JVV227" s="58"/>
      <c r="JVW227" s="58"/>
      <c r="JVX227" s="58"/>
      <c r="JVY227" s="58"/>
      <c r="JVZ227" s="58"/>
      <c r="JWA227" s="58"/>
      <c r="JWB227" s="58"/>
      <c r="JWC227" s="58"/>
      <c r="JWD227" s="58"/>
      <c r="JWE227" s="58"/>
      <c r="JWF227" s="58"/>
      <c r="JWG227" s="58"/>
      <c r="JWH227" s="58"/>
      <c r="JWI227" s="58"/>
      <c r="JWJ227" s="58"/>
      <c r="JWK227" s="58"/>
      <c r="JWL227" s="58"/>
      <c r="JWM227" s="58"/>
      <c r="JWN227" s="58"/>
      <c r="JWO227" s="58"/>
      <c r="JWP227" s="58"/>
      <c r="JWQ227" s="58"/>
      <c r="JWR227" s="58"/>
      <c r="JWS227" s="58"/>
      <c r="JWT227" s="58"/>
      <c r="JWU227" s="58"/>
      <c r="JWV227" s="58"/>
      <c r="JWW227" s="58"/>
      <c r="JWX227" s="58"/>
      <c r="JWY227" s="58"/>
      <c r="JWZ227" s="58"/>
      <c r="JXA227" s="58"/>
      <c r="JXB227" s="58"/>
      <c r="JXC227" s="58"/>
      <c r="JXD227" s="58"/>
      <c r="JXE227" s="58"/>
      <c r="JXF227" s="58"/>
      <c r="JXG227" s="58"/>
      <c r="JXH227" s="58"/>
      <c r="JXI227" s="58"/>
      <c r="JXJ227" s="58"/>
      <c r="JXK227" s="58"/>
      <c r="JXL227" s="58"/>
      <c r="JXM227" s="58"/>
      <c r="JXN227" s="58"/>
      <c r="JXO227" s="58"/>
      <c r="JXP227" s="58"/>
      <c r="JXQ227" s="58"/>
      <c r="JXR227" s="58"/>
      <c r="JXS227" s="58"/>
      <c r="JXT227" s="58"/>
      <c r="JXU227" s="58"/>
      <c r="JXV227" s="58"/>
      <c r="JXW227" s="58"/>
      <c r="JXX227" s="58"/>
      <c r="JXY227" s="58"/>
      <c r="JXZ227" s="58"/>
      <c r="JYA227" s="58"/>
      <c r="JYB227" s="58"/>
      <c r="JYC227" s="58"/>
      <c r="JYD227" s="58"/>
      <c r="JYE227" s="58"/>
      <c r="JYF227" s="58"/>
      <c r="JYG227" s="58"/>
      <c r="JYH227" s="58"/>
      <c r="JYI227" s="58"/>
      <c r="JYJ227" s="58"/>
      <c r="JYK227" s="58"/>
      <c r="JYL227" s="58"/>
      <c r="JYM227" s="58"/>
      <c r="JYN227" s="58"/>
      <c r="JYO227" s="58"/>
      <c r="JYP227" s="58"/>
      <c r="JYQ227" s="58"/>
      <c r="JYR227" s="58"/>
      <c r="JYS227" s="58"/>
      <c r="JYT227" s="58"/>
      <c r="JYU227" s="58"/>
      <c r="JYV227" s="58"/>
      <c r="JYW227" s="58"/>
      <c r="JYX227" s="58"/>
      <c r="JYY227" s="58"/>
      <c r="JYZ227" s="58"/>
      <c r="JZA227" s="58"/>
      <c r="JZB227" s="58"/>
      <c r="JZC227" s="58"/>
      <c r="JZD227" s="58"/>
      <c r="JZE227" s="58"/>
      <c r="JZF227" s="58"/>
      <c r="JZG227" s="58"/>
      <c r="JZH227" s="58"/>
      <c r="JZI227" s="58"/>
      <c r="JZJ227" s="58"/>
      <c r="JZK227" s="58"/>
      <c r="JZL227" s="58"/>
      <c r="JZM227" s="58"/>
      <c r="JZN227" s="58"/>
      <c r="JZO227" s="58"/>
      <c r="JZP227" s="58"/>
      <c r="JZQ227" s="58"/>
      <c r="JZR227" s="58"/>
      <c r="JZS227" s="58"/>
      <c r="JZT227" s="58"/>
      <c r="JZU227" s="58"/>
      <c r="JZV227" s="58"/>
      <c r="JZW227" s="58"/>
      <c r="JZX227" s="58"/>
      <c r="JZY227" s="58"/>
      <c r="JZZ227" s="58"/>
      <c r="KAA227" s="58"/>
      <c r="KAB227" s="58"/>
      <c r="KAC227" s="58"/>
      <c r="KAD227" s="58"/>
      <c r="KAE227" s="58"/>
      <c r="KAF227" s="58"/>
      <c r="KAG227" s="58"/>
      <c r="KAH227" s="58"/>
      <c r="KAI227" s="58"/>
      <c r="KAJ227" s="58"/>
      <c r="KAK227" s="58"/>
      <c r="KAL227" s="58"/>
      <c r="KAM227" s="58"/>
      <c r="KAN227" s="58"/>
      <c r="KAO227" s="58"/>
      <c r="KAP227" s="58"/>
      <c r="KAQ227" s="58"/>
      <c r="KAR227" s="58"/>
      <c r="KAS227" s="58"/>
      <c r="KAT227" s="58"/>
      <c r="KAU227" s="58"/>
      <c r="KAV227" s="58"/>
      <c r="KAW227" s="58"/>
      <c r="KAX227" s="58"/>
      <c r="KAY227" s="58"/>
      <c r="KAZ227" s="58"/>
      <c r="KBA227" s="58"/>
      <c r="KBB227" s="58"/>
      <c r="KBC227" s="58"/>
      <c r="KBD227" s="58"/>
      <c r="KBE227" s="58"/>
      <c r="KBF227" s="58"/>
      <c r="KBG227" s="58"/>
      <c r="KBH227" s="58"/>
      <c r="KBI227" s="58"/>
      <c r="KBJ227" s="58"/>
      <c r="KBK227" s="58"/>
      <c r="KBL227" s="58"/>
      <c r="KBM227" s="58"/>
      <c r="KBN227" s="58"/>
      <c r="KBO227" s="58"/>
      <c r="KBP227" s="58"/>
      <c r="KBQ227" s="58"/>
      <c r="KBR227" s="58"/>
      <c r="KBS227" s="58"/>
      <c r="KBT227" s="58"/>
      <c r="KBU227" s="58"/>
      <c r="KBV227" s="58"/>
      <c r="KBW227" s="58"/>
      <c r="KBX227" s="58"/>
      <c r="KBY227" s="58"/>
      <c r="KBZ227" s="58"/>
      <c r="KCA227" s="58"/>
      <c r="KCB227" s="58"/>
      <c r="KCC227" s="58"/>
      <c r="KCD227" s="58"/>
      <c r="KCE227" s="58"/>
      <c r="KCF227" s="58"/>
      <c r="KCG227" s="58"/>
      <c r="KCH227" s="58"/>
      <c r="KCI227" s="58"/>
      <c r="KCJ227" s="58"/>
      <c r="KCK227" s="58"/>
      <c r="KCL227" s="58"/>
      <c r="KCM227" s="58"/>
      <c r="KCN227" s="58"/>
      <c r="KCO227" s="58"/>
      <c r="KCP227" s="58"/>
      <c r="KCQ227" s="58"/>
      <c r="KCR227" s="58"/>
      <c r="KCS227" s="58"/>
      <c r="KCT227" s="58"/>
      <c r="KCU227" s="58"/>
      <c r="KCV227" s="58"/>
      <c r="KCW227" s="58"/>
      <c r="KCX227" s="58"/>
      <c r="KCY227" s="58"/>
      <c r="KCZ227" s="58"/>
      <c r="KDA227" s="58"/>
      <c r="KDB227" s="58"/>
      <c r="KDC227" s="58"/>
      <c r="KDD227" s="58"/>
      <c r="KDE227" s="58"/>
      <c r="KDF227" s="58"/>
      <c r="KDG227" s="58"/>
      <c r="KDH227" s="58"/>
      <c r="KDI227" s="58"/>
      <c r="KDJ227" s="58"/>
      <c r="KDK227" s="58"/>
      <c r="KDL227" s="58"/>
      <c r="KDM227" s="58"/>
      <c r="KDN227" s="58"/>
      <c r="KDO227" s="58"/>
      <c r="KDP227" s="58"/>
      <c r="KDQ227" s="58"/>
      <c r="KDR227" s="58"/>
      <c r="KDS227" s="58"/>
      <c r="KDT227" s="58"/>
      <c r="KDU227" s="58"/>
      <c r="KDV227" s="58"/>
      <c r="KDW227" s="58"/>
      <c r="KDX227" s="58"/>
      <c r="KDY227" s="58"/>
      <c r="KDZ227" s="58"/>
      <c r="KEA227" s="58"/>
      <c r="KEB227" s="58"/>
      <c r="KEC227" s="58"/>
      <c r="KED227" s="58"/>
      <c r="KEE227" s="58"/>
      <c r="KEF227" s="58"/>
      <c r="KEG227" s="58"/>
      <c r="KEH227" s="58"/>
      <c r="KEI227" s="58"/>
      <c r="KEJ227" s="58"/>
      <c r="KEK227" s="58"/>
      <c r="KEL227" s="58"/>
      <c r="KEM227" s="58"/>
      <c r="KEN227" s="58"/>
      <c r="KEO227" s="58"/>
      <c r="KEP227" s="58"/>
      <c r="KEQ227" s="58"/>
      <c r="KER227" s="58"/>
      <c r="KES227" s="58"/>
      <c r="KET227" s="58"/>
      <c r="KEU227" s="58"/>
      <c r="KEV227" s="58"/>
      <c r="KEW227" s="58"/>
      <c r="KEX227" s="58"/>
      <c r="KEY227" s="58"/>
      <c r="KEZ227" s="58"/>
      <c r="KFA227" s="58"/>
      <c r="KFB227" s="58"/>
      <c r="KFC227" s="58"/>
      <c r="KFD227" s="58"/>
      <c r="KFE227" s="58"/>
      <c r="KFF227" s="58"/>
      <c r="KFG227" s="58"/>
      <c r="KFH227" s="58"/>
      <c r="KFI227" s="58"/>
      <c r="KFJ227" s="58"/>
      <c r="KFK227" s="58"/>
      <c r="KFL227" s="58"/>
      <c r="KFM227" s="58"/>
      <c r="KFN227" s="58"/>
      <c r="KFO227" s="58"/>
      <c r="KFP227" s="58"/>
      <c r="KFQ227" s="58"/>
      <c r="KFR227" s="58"/>
      <c r="KFS227" s="58"/>
      <c r="KFT227" s="58"/>
      <c r="KFU227" s="58"/>
      <c r="KFV227" s="58"/>
      <c r="KFW227" s="58"/>
      <c r="KFX227" s="58"/>
      <c r="KFY227" s="58"/>
      <c r="KFZ227" s="58"/>
      <c r="KGA227" s="58"/>
      <c r="KGB227" s="58"/>
      <c r="KGC227" s="58"/>
      <c r="KGD227" s="58"/>
      <c r="KGE227" s="58"/>
      <c r="KGF227" s="58"/>
      <c r="KGG227" s="58"/>
      <c r="KGH227" s="58"/>
      <c r="KGI227" s="58"/>
      <c r="KGJ227" s="58"/>
      <c r="KGK227" s="58"/>
      <c r="KGL227" s="58"/>
      <c r="KGM227" s="58"/>
      <c r="KGN227" s="58"/>
      <c r="KGO227" s="58"/>
      <c r="KGP227" s="58"/>
      <c r="KGQ227" s="58"/>
      <c r="KGR227" s="58"/>
      <c r="KGS227" s="58"/>
      <c r="KGT227" s="58"/>
      <c r="KGU227" s="58"/>
      <c r="KGV227" s="58"/>
      <c r="KGW227" s="58"/>
      <c r="KGX227" s="58"/>
      <c r="KGY227" s="58"/>
      <c r="KGZ227" s="58"/>
      <c r="KHA227" s="58"/>
      <c r="KHB227" s="58"/>
      <c r="KHC227" s="58"/>
      <c r="KHD227" s="58"/>
      <c r="KHE227" s="58"/>
      <c r="KHF227" s="58"/>
      <c r="KHG227" s="58"/>
      <c r="KHH227" s="58"/>
      <c r="KHI227" s="58"/>
      <c r="KHJ227" s="58"/>
      <c r="KHK227" s="58"/>
      <c r="KHL227" s="58"/>
      <c r="KHM227" s="58"/>
      <c r="KHN227" s="58"/>
      <c r="KHO227" s="58"/>
      <c r="KHP227" s="58"/>
      <c r="KHQ227" s="58"/>
      <c r="KHR227" s="58"/>
      <c r="KHS227" s="58"/>
      <c r="KHT227" s="58"/>
      <c r="KHU227" s="58"/>
      <c r="KHV227" s="58"/>
      <c r="KHW227" s="58"/>
      <c r="KHX227" s="58"/>
      <c r="KHY227" s="58"/>
      <c r="KHZ227" s="58"/>
      <c r="KIA227" s="58"/>
      <c r="KIB227" s="58"/>
      <c r="KIC227" s="58"/>
      <c r="KID227" s="58"/>
      <c r="KIE227" s="58"/>
      <c r="KIF227" s="58"/>
      <c r="KIG227" s="58"/>
      <c r="KIH227" s="58"/>
      <c r="KII227" s="58"/>
      <c r="KIJ227" s="58"/>
      <c r="KIK227" s="58"/>
      <c r="KIL227" s="58"/>
      <c r="KIM227" s="58"/>
      <c r="KIN227" s="58"/>
      <c r="KIO227" s="58"/>
      <c r="KIP227" s="58"/>
      <c r="KIQ227" s="58"/>
      <c r="KIR227" s="58"/>
      <c r="KIS227" s="58"/>
      <c r="KIT227" s="58"/>
      <c r="KIU227" s="58"/>
      <c r="KIV227" s="58"/>
      <c r="KIW227" s="58"/>
      <c r="KIX227" s="58"/>
      <c r="KIY227" s="58"/>
      <c r="KIZ227" s="58"/>
      <c r="KJA227" s="58"/>
      <c r="KJB227" s="58"/>
      <c r="KJC227" s="58"/>
      <c r="KJD227" s="58"/>
      <c r="KJE227" s="58"/>
      <c r="KJF227" s="58"/>
      <c r="KJG227" s="58"/>
      <c r="KJH227" s="58"/>
      <c r="KJI227" s="58"/>
      <c r="KJJ227" s="58"/>
      <c r="KJK227" s="58"/>
      <c r="KJL227" s="58"/>
      <c r="KJM227" s="58"/>
      <c r="KJN227" s="58"/>
      <c r="KJO227" s="58"/>
      <c r="KJP227" s="58"/>
      <c r="KJQ227" s="58"/>
      <c r="KJR227" s="58"/>
      <c r="KJS227" s="58"/>
      <c r="KJT227" s="58"/>
      <c r="KJU227" s="58"/>
      <c r="KJV227" s="58"/>
      <c r="KJW227" s="58"/>
      <c r="KJX227" s="58"/>
      <c r="KJY227" s="58"/>
      <c r="KJZ227" s="58"/>
      <c r="KKA227" s="58"/>
      <c r="KKB227" s="58"/>
      <c r="KKC227" s="58"/>
      <c r="KKD227" s="58"/>
      <c r="KKE227" s="58"/>
      <c r="KKF227" s="58"/>
      <c r="KKG227" s="58"/>
      <c r="KKH227" s="58"/>
      <c r="KKI227" s="58"/>
      <c r="KKJ227" s="58"/>
      <c r="KKK227" s="58"/>
      <c r="KKL227" s="58"/>
      <c r="KKM227" s="58"/>
      <c r="KKN227" s="58"/>
      <c r="KKO227" s="58"/>
      <c r="KKP227" s="58"/>
      <c r="KKQ227" s="58"/>
      <c r="KKR227" s="58"/>
      <c r="KKS227" s="58"/>
      <c r="KKT227" s="58"/>
      <c r="KKU227" s="58"/>
      <c r="KKV227" s="58"/>
      <c r="KKW227" s="58"/>
      <c r="KKX227" s="58"/>
      <c r="KKY227" s="58"/>
      <c r="KKZ227" s="58"/>
      <c r="KLA227" s="58"/>
      <c r="KLB227" s="58"/>
      <c r="KLC227" s="58"/>
      <c r="KLD227" s="58"/>
      <c r="KLE227" s="58"/>
      <c r="KLF227" s="58"/>
      <c r="KLG227" s="58"/>
      <c r="KLH227" s="58"/>
      <c r="KLI227" s="58"/>
      <c r="KLJ227" s="58"/>
      <c r="KLK227" s="58"/>
      <c r="KLL227" s="58"/>
      <c r="KLM227" s="58"/>
      <c r="KLN227" s="58"/>
      <c r="KLO227" s="58"/>
      <c r="KLP227" s="58"/>
      <c r="KLQ227" s="58"/>
      <c r="KLR227" s="58"/>
      <c r="KLS227" s="58"/>
      <c r="KLT227" s="58"/>
      <c r="KLU227" s="58"/>
      <c r="KLV227" s="58"/>
      <c r="KLW227" s="58"/>
      <c r="KLX227" s="58"/>
      <c r="KLY227" s="58"/>
      <c r="KLZ227" s="58"/>
      <c r="KMA227" s="58"/>
      <c r="KMB227" s="58"/>
      <c r="KMC227" s="58"/>
      <c r="KMD227" s="58"/>
      <c r="KME227" s="58"/>
      <c r="KMF227" s="58"/>
      <c r="KMG227" s="58"/>
      <c r="KMH227" s="58"/>
      <c r="KMI227" s="58"/>
      <c r="KMJ227" s="58"/>
      <c r="KMK227" s="58"/>
      <c r="KML227" s="58"/>
      <c r="KMM227" s="58"/>
      <c r="KMN227" s="58"/>
      <c r="KMO227" s="58"/>
      <c r="KMP227" s="58"/>
      <c r="KMQ227" s="58"/>
      <c r="KMR227" s="58"/>
      <c r="KMS227" s="58"/>
      <c r="KMT227" s="58"/>
      <c r="KMU227" s="58"/>
      <c r="KMV227" s="58"/>
      <c r="KMW227" s="58"/>
      <c r="KMX227" s="58"/>
      <c r="KMY227" s="58"/>
      <c r="KMZ227" s="58"/>
      <c r="KNA227" s="58"/>
      <c r="KNB227" s="58"/>
      <c r="KNC227" s="58"/>
      <c r="KND227" s="58"/>
      <c r="KNE227" s="58"/>
      <c r="KNF227" s="58"/>
      <c r="KNG227" s="58"/>
      <c r="KNH227" s="58"/>
      <c r="KNI227" s="58"/>
      <c r="KNJ227" s="58"/>
      <c r="KNK227" s="58"/>
      <c r="KNL227" s="58"/>
      <c r="KNM227" s="58"/>
      <c r="KNN227" s="58"/>
      <c r="KNO227" s="58"/>
      <c r="KNP227" s="58"/>
      <c r="KNQ227" s="58"/>
      <c r="KNR227" s="58"/>
      <c r="KNS227" s="58"/>
      <c r="KNT227" s="58"/>
      <c r="KNU227" s="58"/>
      <c r="KNV227" s="58"/>
      <c r="KNW227" s="58"/>
      <c r="KNX227" s="58"/>
      <c r="KNY227" s="58"/>
      <c r="KNZ227" s="58"/>
      <c r="KOA227" s="58"/>
      <c r="KOB227" s="58"/>
      <c r="KOC227" s="58"/>
      <c r="KOD227" s="58"/>
      <c r="KOE227" s="58"/>
      <c r="KOF227" s="58"/>
      <c r="KOG227" s="58"/>
      <c r="KOH227" s="58"/>
      <c r="KOI227" s="58"/>
      <c r="KOJ227" s="58"/>
      <c r="KOK227" s="58"/>
      <c r="KOL227" s="58"/>
      <c r="KOM227" s="58"/>
      <c r="KON227" s="58"/>
      <c r="KOO227" s="58"/>
      <c r="KOP227" s="58"/>
      <c r="KOQ227" s="58"/>
      <c r="KOR227" s="58"/>
      <c r="KOS227" s="58"/>
      <c r="KOT227" s="58"/>
      <c r="KOU227" s="58"/>
      <c r="KOV227" s="58"/>
      <c r="KOW227" s="58"/>
      <c r="KOX227" s="58"/>
      <c r="KOY227" s="58"/>
      <c r="KOZ227" s="58"/>
      <c r="KPA227" s="58"/>
      <c r="KPB227" s="58"/>
      <c r="KPC227" s="58"/>
      <c r="KPD227" s="58"/>
      <c r="KPE227" s="58"/>
      <c r="KPF227" s="58"/>
      <c r="KPG227" s="58"/>
      <c r="KPH227" s="58"/>
      <c r="KPI227" s="58"/>
      <c r="KPJ227" s="58"/>
      <c r="KPK227" s="58"/>
      <c r="KPL227" s="58"/>
      <c r="KPM227" s="58"/>
      <c r="KPN227" s="58"/>
      <c r="KPO227" s="58"/>
      <c r="KPP227" s="58"/>
      <c r="KPQ227" s="58"/>
      <c r="KPR227" s="58"/>
      <c r="KPS227" s="58"/>
      <c r="KPT227" s="58"/>
      <c r="KPU227" s="58"/>
      <c r="KPV227" s="58"/>
      <c r="KPW227" s="58"/>
      <c r="KPX227" s="58"/>
      <c r="KPY227" s="58"/>
      <c r="KPZ227" s="58"/>
      <c r="KQA227" s="58"/>
      <c r="KQB227" s="58"/>
      <c r="KQC227" s="58"/>
      <c r="KQD227" s="58"/>
      <c r="KQE227" s="58"/>
      <c r="KQF227" s="58"/>
      <c r="KQG227" s="58"/>
      <c r="KQH227" s="58"/>
      <c r="KQI227" s="58"/>
      <c r="KQJ227" s="58"/>
      <c r="KQK227" s="58"/>
      <c r="KQL227" s="58"/>
      <c r="KQM227" s="58"/>
      <c r="KQN227" s="58"/>
      <c r="KQO227" s="58"/>
      <c r="KQP227" s="58"/>
      <c r="KQQ227" s="58"/>
      <c r="KQR227" s="58"/>
      <c r="KQS227" s="58"/>
      <c r="KQT227" s="58"/>
      <c r="KQU227" s="58"/>
      <c r="KQV227" s="58"/>
      <c r="KQW227" s="58"/>
      <c r="KQX227" s="58"/>
      <c r="KQY227" s="58"/>
      <c r="KQZ227" s="58"/>
      <c r="KRA227" s="58"/>
      <c r="KRB227" s="58"/>
      <c r="KRC227" s="58"/>
      <c r="KRD227" s="58"/>
      <c r="KRE227" s="58"/>
      <c r="KRF227" s="58"/>
      <c r="KRG227" s="58"/>
      <c r="KRH227" s="58"/>
      <c r="KRI227" s="58"/>
      <c r="KRJ227" s="58"/>
      <c r="KRK227" s="58"/>
      <c r="KRL227" s="58"/>
      <c r="KRM227" s="58"/>
      <c r="KRN227" s="58"/>
      <c r="KRO227" s="58"/>
      <c r="KRP227" s="58"/>
      <c r="KRQ227" s="58"/>
      <c r="KRR227" s="58"/>
      <c r="KRS227" s="58"/>
      <c r="KRT227" s="58"/>
      <c r="KRU227" s="58"/>
      <c r="KRV227" s="58"/>
      <c r="KRW227" s="58"/>
      <c r="KRX227" s="58"/>
      <c r="KRY227" s="58"/>
      <c r="KRZ227" s="58"/>
      <c r="KSA227" s="58"/>
      <c r="KSB227" s="58"/>
      <c r="KSC227" s="58"/>
      <c r="KSD227" s="58"/>
      <c r="KSE227" s="58"/>
      <c r="KSF227" s="58"/>
      <c r="KSG227" s="58"/>
      <c r="KSH227" s="58"/>
      <c r="KSI227" s="58"/>
      <c r="KSJ227" s="58"/>
      <c r="KSK227" s="58"/>
      <c r="KSL227" s="58"/>
      <c r="KSM227" s="58"/>
      <c r="KSN227" s="58"/>
      <c r="KSO227" s="58"/>
      <c r="KSP227" s="58"/>
      <c r="KSQ227" s="58"/>
      <c r="KSR227" s="58"/>
      <c r="KSS227" s="58"/>
      <c r="KST227" s="58"/>
      <c r="KSU227" s="58"/>
      <c r="KSV227" s="58"/>
      <c r="KSW227" s="58"/>
      <c r="KSX227" s="58"/>
      <c r="KSY227" s="58"/>
      <c r="KSZ227" s="58"/>
      <c r="KTA227" s="58"/>
      <c r="KTB227" s="58"/>
      <c r="KTC227" s="58"/>
      <c r="KTD227" s="58"/>
      <c r="KTE227" s="58"/>
      <c r="KTF227" s="58"/>
      <c r="KTG227" s="58"/>
      <c r="KTH227" s="58"/>
      <c r="KTI227" s="58"/>
      <c r="KTJ227" s="58"/>
      <c r="KTK227" s="58"/>
      <c r="KTL227" s="58"/>
      <c r="KTM227" s="58"/>
      <c r="KTN227" s="58"/>
      <c r="KTO227" s="58"/>
      <c r="KTP227" s="58"/>
      <c r="KTQ227" s="58"/>
      <c r="KTR227" s="58"/>
      <c r="KTS227" s="58"/>
      <c r="KTT227" s="58"/>
      <c r="KTU227" s="58"/>
      <c r="KTV227" s="58"/>
      <c r="KTW227" s="58"/>
      <c r="KTX227" s="58"/>
      <c r="KTY227" s="58"/>
      <c r="KTZ227" s="58"/>
      <c r="KUA227" s="58"/>
      <c r="KUB227" s="58"/>
      <c r="KUC227" s="58"/>
      <c r="KUD227" s="58"/>
      <c r="KUE227" s="58"/>
      <c r="KUF227" s="58"/>
      <c r="KUG227" s="58"/>
      <c r="KUH227" s="58"/>
      <c r="KUI227" s="58"/>
      <c r="KUJ227" s="58"/>
      <c r="KUK227" s="58"/>
      <c r="KUL227" s="58"/>
      <c r="KUM227" s="58"/>
      <c r="KUN227" s="58"/>
      <c r="KUO227" s="58"/>
      <c r="KUP227" s="58"/>
      <c r="KUQ227" s="58"/>
      <c r="KUR227" s="58"/>
      <c r="KUS227" s="58"/>
      <c r="KUT227" s="58"/>
      <c r="KUU227" s="58"/>
      <c r="KUV227" s="58"/>
      <c r="KUW227" s="58"/>
      <c r="KUX227" s="58"/>
      <c r="KUY227" s="58"/>
      <c r="KUZ227" s="58"/>
      <c r="KVA227" s="58"/>
      <c r="KVB227" s="58"/>
      <c r="KVC227" s="58"/>
      <c r="KVD227" s="58"/>
      <c r="KVE227" s="58"/>
      <c r="KVF227" s="58"/>
      <c r="KVG227" s="58"/>
      <c r="KVH227" s="58"/>
      <c r="KVI227" s="58"/>
      <c r="KVJ227" s="58"/>
      <c r="KVK227" s="58"/>
      <c r="KVL227" s="58"/>
      <c r="KVM227" s="58"/>
      <c r="KVN227" s="58"/>
      <c r="KVO227" s="58"/>
      <c r="KVP227" s="58"/>
      <c r="KVQ227" s="58"/>
      <c r="KVR227" s="58"/>
      <c r="KVS227" s="58"/>
      <c r="KVT227" s="58"/>
      <c r="KVU227" s="58"/>
      <c r="KVV227" s="58"/>
      <c r="KVW227" s="58"/>
      <c r="KVX227" s="58"/>
      <c r="KVY227" s="58"/>
      <c r="KVZ227" s="58"/>
      <c r="KWA227" s="58"/>
      <c r="KWB227" s="58"/>
      <c r="KWC227" s="58"/>
      <c r="KWD227" s="58"/>
      <c r="KWE227" s="58"/>
      <c r="KWF227" s="58"/>
      <c r="KWG227" s="58"/>
      <c r="KWH227" s="58"/>
      <c r="KWI227" s="58"/>
      <c r="KWJ227" s="58"/>
      <c r="KWK227" s="58"/>
      <c r="KWL227" s="58"/>
      <c r="KWM227" s="58"/>
      <c r="KWN227" s="58"/>
      <c r="KWO227" s="58"/>
      <c r="KWP227" s="58"/>
      <c r="KWQ227" s="58"/>
      <c r="KWR227" s="58"/>
      <c r="KWS227" s="58"/>
      <c r="KWT227" s="58"/>
      <c r="KWU227" s="58"/>
      <c r="KWV227" s="58"/>
      <c r="KWW227" s="58"/>
      <c r="KWX227" s="58"/>
      <c r="KWY227" s="58"/>
      <c r="KWZ227" s="58"/>
      <c r="KXA227" s="58"/>
      <c r="KXB227" s="58"/>
      <c r="KXC227" s="58"/>
      <c r="KXD227" s="58"/>
      <c r="KXE227" s="58"/>
      <c r="KXF227" s="58"/>
      <c r="KXG227" s="58"/>
      <c r="KXH227" s="58"/>
      <c r="KXI227" s="58"/>
      <c r="KXJ227" s="58"/>
      <c r="KXK227" s="58"/>
      <c r="KXL227" s="58"/>
      <c r="KXM227" s="58"/>
      <c r="KXN227" s="58"/>
      <c r="KXO227" s="58"/>
      <c r="KXP227" s="58"/>
      <c r="KXQ227" s="58"/>
      <c r="KXR227" s="58"/>
      <c r="KXS227" s="58"/>
      <c r="KXT227" s="58"/>
      <c r="KXU227" s="58"/>
      <c r="KXV227" s="58"/>
      <c r="KXW227" s="58"/>
      <c r="KXX227" s="58"/>
      <c r="KXY227" s="58"/>
      <c r="KXZ227" s="58"/>
      <c r="KYA227" s="58"/>
      <c r="KYB227" s="58"/>
      <c r="KYC227" s="58"/>
      <c r="KYD227" s="58"/>
      <c r="KYE227" s="58"/>
      <c r="KYF227" s="58"/>
      <c r="KYG227" s="58"/>
      <c r="KYH227" s="58"/>
      <c r="KYI227" s="58"/>
      <c r="KYJ227" s="58"/>
      <c r="KYK227" s="58"/>
      <c r="KYL227" s="58"/>
      <c r="KYM227" s="58"/>
      <c r="KYN227" s="58"/>
      <c r="KYO227" s="58"/>
      <c r="KYP227" s="58"/>
      <c r="KYQ227" s="58"/>
      <c r="KYR227" s="58"/>
      <c r="KYS227" s="58"/>
      <c r="KYT227" s="58"/>
      <c r="KYU227" s="58"/>
      <c r="KYV227" s="58"/>
      <c r="KYW227" s="58"/>
      <c r="KYX227" s="58"/>
      <c r="KYY227" s="58"/>
      <c r="KYZ227" s="58"/>
      <c r="KZA227" s="58"/>
      <c r="KZB227" s="58"/>
      <c r="KZC227" s="58"/>
      <c r="KZD227" s="58"/>
      <c r="KZE227" s="58"/>
      <c r="KZF227" s="58"/>
      <c r="KZG227" s="58"/>
      <c r="KZH227" s="58"/>
      <c r="KZI227" s="58"/>
      <c r="KZJ227" s="58"/>
      <c r="KZK227" s="58"/>
      <c r="KZL227" s="58"/>
      <c r="KZM227" s="58"/>
      <c r="KZN227" s="58"/>
      <c r="KZO227" s="58"/>
      <c r="KZP227" s="58"/>
      <c r="KZQ227" s="58"/>
      <c r="KZR227" s="58"/>
      <c r="KZS227" s="58"/>
      <c r="KZT227" s="58"/>
      <c r="KZU227" s="58"/>
      <c r="KZV227" s="58"/>
      <c r="KZW227" s="58"/>
      <c r="KZX227" s="58"/>
      <c r="KZY227" s="58"/>
      <c r="KZZ227" s="58"/>
      <c r="LAA227" s="58"/>
      <c r="LAB227" s="58"/>
      <c r="LAC227" s="58"/>
      <c r="LAD227" s="58"/>
      <c r="LAE227" s="58"/>
      <c r="LAF227" s="58"/>
      <c r="LAG227" s="58"/>
      <c r="LAH227" s="58"/>
      <c r="LAI227" s="58"/>
      <c r="LAJ227" s="58"/>
      <c r="LAK227" s="58"/>
      <c r="LAL227" s="58"/>
      <c r="LAM227" s="58"/>
      <c r="LAN227" s="58"/>
      <c r="LAO227" s="58"/>
      <c r="LAP227" s="58"/>
      <c r="LAQ227" s="58"/>
      <c r="LAR227" s="58"/>
      <c r="LAS227" s="58"/>
      <c r="LAT227" s="58"/>
      <c r="LAU227" s="58"/>
      <c r="LAV227" s="58"/>
      <c r="LAW227" s="58"/>
      <c r="LAX227" s="58"/>
      <c r="LAY227" s="58"/>
      <c r="LAZ227" s="58"/>
      <c r="LBA227" s="58"/>
      <c r="LBB227" s="58"/>
      <c r="LBC227" s="58"/>
      <c r="LBD227" s="58"/>
      <c r="LBE227" s="58"/>
      <c r="LBF227" s="58"/>
      <c r="LBG227" s="58"/>
      <c r="LBH227" s="58"/>
      <c r="LBI227" s="58"/>
      <c r="LBJ227" s="58"/>
      <c r="LBK227" s="58"/>
      <c r="LBL227" s="58"/>
      <c r="LBM227" s="58"/>
      <c r="LBN227" s="58"/>
      <c r="LBO227" s="58"/>
      <c r="LBP227" s="58"/>
      <c r="LBQ227" s="58"/>
      <c r="LBR227" s="58"/>
      <c r="LBS227" s="58"/>
      <c r="LBT227" s="58"/>
      <c r="LBU227" s="58"/>
      <c r="LBV227" s="58"/>
      <c r="LBW227" s="58"/>
      <c r="LBX227" s="58"/>
      <c r="LBY227" s="58"/>
      <c r="LBZ227" s="58"/>
      <c r="LCA227" s="58"/>
      <c r="LCB227" s="58"/>
      <c r="LCC227" s="58"/>
      <c r="LCD227" s="58"/>
      <c r="LCE227" s="58"/>
      <c r="LCF227" s="58"/>
      <c r="LCG227" s="58"/>
      <c r="LCH227" s="58"/>
      <c r="LCI227" s="58"/>
      <c r="LCJ227" s="58"/>
      <c r="LCK227" s="58"/>
      <c r="LCL227" s="58"/>
      <c r="LCM227" s="58"/>
      <c r="LCN227" s="58"/>
      <c r="LCO227" s="58"/>
      <c r="LCP227" s="58"/>
      <c r="LCQ227" s="58"/>
      <c r="LCR227" s="58"/>
      <c r="LCS227" s="58"/>
      <c r="LCT227" s="58"/>
      <c r="LCU227" s="58"/>
      <c r="LCV227" s="58"/>
      <c r="LCW227" s="58"/>
      <c r="LCX227" s="58"/>
      <c r="LCY227" s="58"/>
      <c r="LCZ227" s="58"/>
      <c r="LDA227" s="58"/>
      <c r="LDB227" s="58"/>
      <c r="LDC227" s="58"/>
      <c r="LDD227" s="58"/>
      <c r="LDE227" s="58"/>
      <c r="LDF227" s="58"/>
      <c r="LDG227" s="58"/>
      <c r="LDH227" s="58"/>
      <c r="LDI227" s="58"/>
      <c r="LDJ227" s="58"/>
      <c r="LDK227" s="58"/>
      <c r="LDL227" s="58"/>
      <c r="LDM227" s="58"/>
      <c r="LDN227" s="58"/>
      <c r="LDO227" s="58"/>
      <c r="LDP227" s="58"/>
      <c r="LDQ227" s="58"/>
      <c r="LDR227" s="58"/>
      <c r="LDS227" s="58"/>
      <c r="LDT227" s="58"/>
      <c r="LDU227" s="58"/>
      <c r="LDV227" s="58"/>
      <c r="LDW227" s="58"/>
      <c r="LDX227" s="58"/>
      <c r="LDY227" s="58"/>
      <c r="LDZ227" s="58"/>
      <c r="LEA227" s="58"/>
      <c r="LEB227" s="58"/>
      <c r="LEC227" s="58"/>
      <c r="LED227" s="58"/>
      <c r="LEE227" s="58"/>
      <c r="LEF227" s="58"/>
      <c r="LEG227" s="58"/>
      <c r="LEH227" s="58"/>
      <c r="LEI227" s="58"/>
      <c r="LEJ227" s="58"/>
      <c r="LEK227" s="58"/>
      <c r="LEL227" s="58"/>
      <c r="LEM227" s="58"/>
      <c r="LEN227" s="58"/>
      <c r="LEO227" s="58"/>
      <c r="LEP227" s="58"/>
      <c r="LEQ227" s="58"/>
      <c r="LER227" s="58"/>
      <c r="LES227" s="58"/>
      <c r="LET227" s="58"/>
      <c r="LEU227" s="58"/>
      <c r="LEV227" s="58"/>
      <c r="LEW227" s="58"/>
      <c r="LEX227" s="58"/>
      <c r="LEY227" s="58"/>
      <c r="LEZ227" s="58"/>
      <c r="LFA227" s="58"/>
      <c r="LFB227" s="58"/>
      <c r="LFC227" s="58"/>
      <c r="LFD227" s="58"/>
      <c r="LFE227" s="58"/>
      <c r="LFF227" s="58"/>
      <c r="LFG227" s="58"/>
      <c r="LFH227" s="58"/>
      <c r="LFI227" s="58"/>
      <c r="LFJ227" s="58"/>
      <c r="LFK227" s="58"/>
      <c r="LFL227" s="58"/>
      <c r="LFM227" s="58"/>
      <c r="LFN227" s="58"/>
      <c r="LFO227" s="58"/>
      <c r="LFP227" s="58"/>
      <c r="LFQ227" s="58"/>
      <c r="LFR227" s="58"/>
      <c r="LFS227" s="58"/>
      <c r="LFT227" s="58"/>
      <c r="LFU227" s="58"/>
      <c r="LFV227" s="58"/>
      <c r="LFW227" s="58"/>
      <c r="LFX227" s="58"/>
      <c r="LFY227" s="58"/>
      <c r="LFZ227" s="58"/>
      <c r="LGA227" s="58"/>
      <c r="LGB227" s="58"/>
      <c r="LGC227" s="58"/>
      <c r="LGD227" s="58"/>
      <c r="LGE227" s="58"/>
      <c r="LGF227" s="58"/>
      <c r="LGG227" s="58"/>
      <c r="LGH227" s="58"/>
      <c r="LGI227" s="58"/>
      <c r="LGJ227" s="58"/>
      <c r="LGK227" s="58"/>
      <c r="LGL227" s="58"/>
      <c r="LGM227" s="58"/>
      <c r="LGN227" s="58"/>
      <c r="LGO227" s="58"/>
      <c r="LGP227" s="58"/>
      <c r="LGQ227" s="58"/>
      <c r="LGR227" s="58"/>
      <c r="LGS227" s="58"/>
      <c r="LGT227" s="58"/>
      <c r="LGU227" s="58"/>
      <c r="LGV227" s="58"/>
      <c r="LGW227" s="58"/>
      <c r="LGX227" s="58"/>
      <c r="LGY227" s="58"/>
      <c r="LGZ227" s="58"/>
      <c r="LHA227" s="58"/>
      <c r="LHB227" s="58"/>
      <c r="LHC227" s="58"/>
      <c r="LHD227" s="58"/>
      <c r="LHE227" s="58"/>
      <c r="LHF227" s="58"/>
      <c r="LHG227" s="58"/>
      <c r="LHH227" s="58"/>
      <c r="LHI227" s="58"/>
      <c r="LHJ227" s="58"/>
      <c r="LHK227" s="58"/>
      <c r="LHL227" s="58"/>
      <c r="LHM227" s="58"/>
      <c r="LHN227" s="58"/>
      <c r="LHO227" s="58"/>
      <c r="LHP227" s="58"/>
      <c r="LHQ227" s="58"/>
      <c r="LHR227" s="58"/>
      <c r="LHS227" s="58"/>
      <c r="LHT227" s="58"/>
      <c r="LHU227" s="58"/>
      <c r="LHV227" s="58"/>
      <c r="LHW227" s="58"/>
      <c r="LHX227" s="58"/>
      <c r="LHY227" s="58"/>
      <c r="LHZ227" s="58"/>
      <c r="LIA227" s="58"/>
      <c r="LIB227" s="58"/>
      <c r="LIC227" s="58"/>
      <c r="LID227" s="58"/>
      <c r="LIE227" s="58"/>
      <c r="LIF227" s="58"/>
      <c r="LIG227" s="58"/>
      <c r="LIH227" s="58"/>
      <c r="LII227" s="58"/>
      <c r="LIJ227" s="58"/>
      <c r="LIK227" s="58"/>
      <c r="LIL227" s="58"/>
      <c r="LIM227" s="58"/>
      <c r="LIN227" s="58"/>
      <c r="LIO227" s="58"/>
      <c r="LIP227" s="58"/>
      <c r="LIQ227" s="58"/>
      <c r="LIR227" s="58"/>
      <c r="LIS227" s="58"/>
      <c r="LIT227" s="58"/>
      <c r="LIU227" s="58"/>
      <c r="LIV227" s="58"/>
      <c r="LIW227" s="58"/>
      <c r="LIX227" s="58"/>
      <c r="LIY227" s="58"/>
      <c r="LIZ227" s="58"/>
      <c r="LJA227" s="58"/>
      <c r="LJB227" s="58"/>
      <c r="LJC227" s="58"/>
      <c r="LJD227" s="58"/>
      <c r="LJE227" s="58"/>
      <c r="LJF227" s="58"/>
      <c r="LJG227" s="58"/>
      <c r="LJH227" s="58"/>
      <c r="LJI227" s="58"/>
      <c r="LJJ227" s="58"/>
      <c r="LJK227" s="58"/>
      <c r="LJL227" s="58"/>
      <c r="LJM227" s="58"/>
      <c r="LJN227" s="58"/>
      <c r="LJO227" s="58"/>
      <c r="LJP227" s="58"/>
      <c r="LJQ227" s="58"/>
      <c r="LJR227" s="58"/>
      <c r="LJS227" s="58"/>
      <c r="LJT227" s="58"/>
      <c r="LJU227" s="58"/>
      <c r="LJV227" s="58"/>
      <c r="LJW227" s="58"/>
      <c r="LJX227" s="58"/>
      <c r="LJY227" s="58"/>
      <c r="LJZ227" s="58"/>
      <c r="LKA227" s="58"/>
      <c r="LKB227" s="58"/>
      <c r="LKC227" s="58"/>
      <c r="LKD227" s="58"/>
      <c r="LKE227" s="58"/>
      <c r="LKF227" s="58"/>
      <c r="LKG227" s="58"/>
      <c r="LKH227" s="58"/>
      <c r="LKI227" s="58"/>
      <c r="LKJ227" s="58"/>
      <c r="LKK227" s="58"/>
      <c r="LKL227" s="58"/>
      <c r="LKM227" s="58"/>
      <c r="LKN227" s="58"/>
      <c r="LKO227" s="58"/>
      <c r="LKP227" s="58"/>
      <c r="LKQ227" s="58"/>
      <c r="LKR227" s="58"/>
      <c r="LKS227" s="58"/>
      <c r="LKT227" s="58"/>
      <c r="LKU227" s="58"/>
      <c r="LKV227" s="58"/>
      <c r="LKW227" s="58"/>
      <c r="LKX227" s="58"/>
      <c r="LKY227" s="58"/>
      <c r="LKZ227" s="58"/>
      <c r="LLA227" s="58"/>
      <c r="LLB227" s="58"/>
      <c r="LLC227" s="58"/>
      <c r="LLD227" s="58"/>
      <c r="LLE227" s="58"/>
      <c r="LLF227" s="58"/>
      <c r="LLG227" s="58"/>
      <c r="LLH227" s="58"/>
      <c r="LLI227" s="58"/>
      <c r="LLJ227" s="58"/>
      <c r="LLK227" s="58"/>
      <c r="LLL227" s="58"/>
      <c r="LLM227" s="58"/>
      <c r="LLN227" s="58"/>
      <c r="LLO227" s="58"/>
      <c r="LLP227" s="58"/>
      <c r="LLQ227" s="58"/>
      <c r="LLR227" s="58"/>
      <c r="LLS227" s="58"/>
      <c r="LLT227" s="58"/>
      <c r="LLU227" s="58"/>
      <c r="LLV227" s="58"/>
      <c r="LLW227" s="58"/>
      <c r="LLX227" s="58"/>
      <c r="LLY227" s="58"/>
      <c r="LLZ227" s="58"/>
      <c r="LMA227" s="58"/>
      <c r="LMB227" s="58"/>
      <c r="LMC227" s="58"/>
      <c r="LMD227" s="58"/>
      <c r="LME227" s="58"/>
      <c r="LMF227" s="58"/>
      <c r="LMG227" s="58"/>
      <c r="LMH227" s="58"/>
      <c r="LMI227" s="58"/>
      <c r="LMJ227" s="58"/>
      <c r="LMK227" s="58"/>
      <c r="LML227" s="58"/>
      <c r="LMM227" s="58"/>
      <c r="LMN227" s="58"/>
      <c r="LMO227" s="58"/>
      <c r="LMP227" s="58"/>
      <c r="LMQ227" s="58"/>
      <c r="LMR227" s="58"/>
      <c r="LMS227" s="58"/>
      <c r="LMT227" s="58"/>
      <c r="LMU227" s="58"/>
      <c r="LMV227" s="58"/>
      <c r="LMW227" s="58"/>
      <c r="LMX227" s="58"/>
      <c r="LMY227" s="58"/>
      <c r="LMZ227" s="58"/>
      <c r="LNA227" s="58"/>
      <c r="LNB227" s="58"/>
      <c r="LNC227" s="58"/>
      <c r="LND227" s="58"/>
      <c r="LNE227" s="58"/>
      <c r="LNF227" s="58"/>
      <c r="LNG227" s="58"/>
      <c r="LNH227" s="58"/>
      <c r="LNI227" s="58"/>
      <c r="LNJ227" s="58"/>
      <c r="LNK227" s="58"/>
      <c r="LNL227" s="58"/>
      <c r="LNM227" s="58"/>
      <c r="LNN227" s="58"/>
      <c r="LNO227" s="58"/>
      <c r="LNP227" s="58"/>
      <c r="LNQ227" s="58"/>
      <c r="LNR227" s="58"/>
      <c r="LNS227" s="58"/>
      <c r="LNT227" s="58"/>
      <c r="LNU227" s="58"/>
      <c r="LNV227" s="58"/>
      <c r="LNW227" s="58"/>
      <c r="LNX227" s="58"/>
      <c r="LNY227" s="58"/>
      <c r="LNZ227" s="58"/>
      <c r="LOA227" s="58"/>
      <c r="LOB227" s="58"/>
      <c r="LOC227" s="58"/>
      <c r="LOD227" s="58"/>
      <c r="LOE227" s="58"/>
      <c r="LOF227" s="58"/>
      <c r="LOG227" s="58"/>
      <c r="LOH227" s="58"/>
      <c r="LOI227" s="58"/>
      <c r="LOJ227" s="58"/>
      <c r="LOK227" s="58"/>
      <c r="LOL227" s="58"/>
      <c r="LOM227" s="58"/>
      <c r="LON227" s="58"/>
      <c r="LOO227" s="58"/>
      <c r="LOP227" s="58"/>
      <c r="LOQ227" s="58"/>
      <c r="LOR227" s="58"/>
      <c r="LOS227" s="58"/>
      <c r="LOT227" s="58"/>
      <c r="LOU227" s="58"/>
      <c r="LOV227" s="58"/>
      <c r="LOW227" s="58"/>
      <c r="LOX227" s="58"/>
      <c r="LOY227" s="58"/>
      <c r="LOZ227" s="58"/>
      <c r="LPA227" s="58"/>
      <c r="LPB227" s="58"/>
      <c r="LPC227" s="58"/>
      <c r="LPD227" s="58"/>
      <c r="LPE227" s="58"/>
      <c r="LPF227" s="58"/>
      <c r="LPG227" s="58"/>
      <c r="LPH227" s="58"/>
      <c r="LPI227" s="58"/>
      <c r="LPJ227" s="58"/>
      <c r="LPK227" s="58"/>
      <c r="LPL227" s="58"/>
      <c r="LPM227" s="58"/>
      <c r="LPN227" s="58"/>
      <c r="LPO227" s="58"/>
      <c r="LPP227" s="58"/>
      <c r="LPQ227" s="58"/>
      <c r="LPR227" s="58"/>
      <c r="LPS227" s="58"/>
      <c r="LPT227" s="58"/>
      <c r="LPU227" s="58"/>
      <c r="LPV227" s="58"/>
      <c r="LPW227" s="58"/>
      <c r="LPX227" s="58"/>
      <c r="LPY227" s="58"/>
      <c r="LPZ227" s="58"/>
      <c r="LQA227" s="58"/>
      <c r="LQB227" s="58"/>
      <c r="LQC227" s="58"/>
      <c r="LQD227" s="58"/>
      <c r="LQE227" s="58"/>
      <c r="LQF227" s="58"/>
      <c r="LQG227" s="58"/>
      <c r="LQH227" s="58"/>
      <c r="LQI227" s="58"/>
      <c r="LQJ227" s="58"/>
      <c r="LQK227" s="58"/>
      <c r="LQL227" s="58"/>
      <c r="LQM227" s="58"/>
      <c r="LQN227" s="58"/>
      <c r="LQO227" s="58"/>
      <c r="LQP227" s="58"/>
      <c r="LQQ227" s="58"/>
      <c r="LQR227" s="58"/>
      <c r="LQS227" s="58"/>
      <c r="LQT227" s="58"/>
      <c r="LQU227" s="58"/>
      <c r="LQV227" s="58"/>
      <c r="LQW227" s="58"/>
      <c r="LQX227" s="58"/>
      <c r="LQY227" s="58"/>
      <c r="LQZ227" s="58"/>
      <c r="LRA227" s="58"/>
      <c r="LRB227" s="58"/>
      <c r="LRC227" s="58"/>
      <c r="LRD227" s="58"/>
      <c r="LRE227" s="58"/>
      <c r="LRF227" s="58"/>
      <c r="LRG227" s="58"/>
      <c r="LRH227" s="58"/>
      <c r="LRI227" s="58"/>
      <c r="LRJ227" s="58"/>
      <c r="LRK227" s="58"/>
      <c r="LRL227" s="58"/>
      <c r="LRM227" s="58"/>
      <c r="LRN227" s="58"/>
      <c r="LRO227" s="58"/>
      <c r="LRP227" s="58"/>
      <c r="LRQ227" s="58"/>
      <c r="LRR227" s="58"/>
      <c r="LRS227" s="58"/>
      <c r="LRT227" s="58"/>
      <c r="LRU227" s="58"/>
      <c r="LRV227" s="58"/>
      <c r="LRW227" s="58"/>
      <c r="LRX227" s="58"/>
      <c r="LRY227" s="58"/>
      <c r="LRZ227" s="58"/>
      <c r="LSA227" s="58"/>
      <c r="LSB227" s="58"/>
      <c r="LSC227" s="58"/>
      <c r="LSD227" s="58"/>
      <c r="LSE227" s="58"/>
      <c r="LSF227" s="58"/>
      <c r="LSG227" s="58"/>
      <c r="LSH227" s="58"/>
      <c r="LSI227" s="58"/>
      <c r="LSJ227" s="58"/>
      <c r="LSK227" s="58"/>
      <c r="LSL227" s="58"/>
      <c r="LSM227" s="58"/>
      <c r="LSN227" s="58"/>
      <c r="LSO227" s="58"/>
      <c r="LSP227" s="58"/>
      <c r="LSQ227" s="58"/>
      <c r="LSR227" s="58"/>
      <c r="LSS227" s="58"/>
      <c r="LST227" s="58"/>
      <c r="LSU227" s="58"/>
      <c r="LSV227" s="58"/>
      <c r="LSW227" s="58"/>
      <c r="LSX227" s="58"/>
      <c r="LSY227" s="58"/>
      <c r="LSZ227" s="58"/>
      <c r="LTA227" s="58"/>
      <c r="LTB227" s="58"/>
      <c r="LTC227" s="58"/>
      <c r="LTD227" s="58"/>
      <c r="LTE227" s="58"/>
      <c r="LTF227" s="58"/>
      <c r="LTG227" s="58"/>
      <c r="LTH227" s="58"/>
      <c r="LTI227" s="58"/>
      <c r="LTJ227" s="58"/>
      <c r="LTK227" s="58"/>
      <c r="LTL227" s="58"/>
      <c r="LTM227" s="58"/>
      <c r="LTN227" s="58"/>
      <c r="LTO227" s="58"/>
      <c r="LTP227" s="58"/>
      <c r="LTQ227" s="58"/>
      <c r="LTR227" s="58"/>
      <c r="LTS227" s="58"/>
      <c r="LTT227" s="58"/>
      <c r="LTU227" s="58"/>
      <c r="LTV227" s="58"/>
      <c r="LTW227" s="58"/>
      <c r="LTX227" s="58"/>
      <c r="LTY227" s="58"/>
      <c r="LTZ227" s="58"/>
      <c r="LUA227" s="58"/>
      <c r="LUB227" s="58"/>
      <c r="LUC227" s="58"/>
      <c r="LUD227" s="58"/>
      <c r="LUE227" s="58"/>
      <c r="LUF227" s="58"/>
      <c r="LUG227" s="58"/>
      <c r="LUH227" s="58"/>
      <c r="LUI227" s="58"/>
      <c r="LUJ227" s="58"/>
      <c r="LUK227" s="58"/>
      <c r="LUL227" s="58"/>
      <c r="LUM227" s="58"/>
      <c r="LUN227" s="58"/>
      <c r="LUO227" s="58"/>
      <c r="LUP227" s="58"/>
      <c r="LUQ227" s="58"/>
      <c r="LUR227" s="58"/>
      <c r="LUS227" s="58"/>
      <c r="LUT227" s="58"/>
      <c r="LUU227" s="58"/>
      <c r="LUV227" s="58"/>
      <c r="LUW227" s="58"/>
      <c r="LUX227" s="58"/>
      <c r="LUY227" s="58"/>
      <c r="LUZ227" s="58"/>
      <c r="LVA227" s="58"/>
      <c r="LVB227" s="58"/>
      <c r="LVC227" s="58"/>
      <c r="LVD227" s="58"/>
      <c r="LVE227" s="58"/>
      <c r="LVF227" s="58"/>
      <c r="LVG227" s="58"/>
      <c r="LVH227" s="58"/>
      <c r="LVI227" s="58"/>
      <c r="LVJ227" s="58"/>
      <c r="LVK227" s="58"/>
      <c r="LVL227" s="58"/>
      <c r="LVM227" s="58"/>
      <c r="LVN227" s="58"/>
      <c r="LVO227" s="58"/>
      <c r="LVP227" s="58"/>
      <c r="LVQ227" s="58"/>
      <c r="LVR227" s="58"/>
      <c r="LVS227" s="58"/>
      <c r="LVT227" s="58"/>
      <c r="LVU227" s="58"/>
      <c r="LVV227" s="58"/>
      <c r="LVW227" s="58"/>
      <c r="LVX227" s="58"/>
      <c r="LVY227" s="58"/>
      <c r="LVZ227" s="58"/>
      <c r="LWA227" s="58"/>
      <c r="LWB227" s="58"/>
      <c r="LWC227" s="58"/>
      <c r="LWD227" s="58"/>
      <c r="LWE227" s="58"/>
      <c r="LWF227" s="58"/>
      <c r="LWG227" s="58"/>
      <c r="LWH227" s="58"/>
      <c r="LWI227" s="58"/>
      <c r="LWJ227" s="58"/>
      <c r="LWK227" s="58"/>
      <c r="LWL227" s="58"/>
      <c r="LWM227" s="58"/>
      <c r="LWN227" s="58"/>
      <c r="LWO227" s="58"/>
      <c r="LWP227" s="58"/>
      <c r="LWQ227" s="58"/>
      <c r="LWR227" s="58"/>
      <c r="LWS227" s="58"/>
      <c r="LWT227" s="58"/>
      <c r="LWU227" s="58"/>
      <c r="LWV227" s="58"/>
      <c r="LWW227" s="58"/>
      <c r="LWX227" s="58"/>
      <c r="LWY227" s="58"/>
      <c r="LWZ227" s="58"/>
      <c r="LXA227" s="58"/>
      <c r="LXB227" s="58"/>
      <c r="LXC227" s="58"/>
      <c r="LXD227" s="58"/>
      <c r="LXE227" s="58"/>
      <c r="LXF227" s="58"/>
      <c r="LXG227" s="58"/>
      <c r="LXH227" s="58"/>
      <c r="LXI227" s="58"/>
      <c r="LXJ227" s="58"/>
      <c r="LXK227" s="58"/>
      <c r="LXL227" s="58"/>
      <c r="LXM227" s="58"/>
      <c r="LXN227" s="58"/>
      <c r="LXO227" s="58"/>
      <c r="LXP227" s="58"/>
      <c r="LXQ227" s="58"/>
      <c r="LXR227" s="58"/>
      <c r="LXS227" s="58"/>
      <c r="LXT227" s="58"/>
      <c r="LXU227" s="58"/>
      <c r="LXV227" s="58"/>
      <c r="LXW227" s="58"/>
      <c r="LXX227" s="58"/>
      <c r="LXY227" s="58"/>
      <c r="LXZ227" s="58"/>
      <c r="LYA227" s="58"/>
      <c r="LYB227" s="58"/>
      <c r="LYC227" s="58"/>
      <c r="LYD227" s="58"/>
      <c r="LYE227" s="58"/>
      <c r="LYF227" s="58"/>
      <c r="LYG227" s="58"/>
      <c r="LYH227" s="58"/>
      <c r="LYI227" s="58"/>
      <c r="LYJ227" s="58"/>
      <c r="LYK227" s="58"/>
      <c r="LYL227" s="58"/>
      <c r="LYM227" s="58"/>
      <c r="LYN227" s="58"/>
      <c r="LYO227" s="58"/>
      <c r="LYP227" s="58"/>
      <c r="LYQ227" s="58"/>
      <c r="LYR227" s="58"/>
      <c r="LYS227" s="58"/>
      <c r="LYT227" s="58"/>
      <c r="LYU227" s="58"/>
      <c r="LYV227" s="58"/>
      <c r="LYW227" s="58"/>
      <c r="LYX227" s="58"/>
      <c r="LYY227" s="58"/>
      <c r="LYZ227" s="58"/>
      <c r="LZA227" s="58"/>
      <c r="LZB227" s="58"/>
      <c r="LZC227" s="58"/>
      <c r="LZD227" s="58"/>
      <c r="LZE227" s="58"/>
      <c r="LZF227" s="58"/>
      <c r="LZG227" s="58"/>
      <c r="LZH227" s="58"/>
      <c r="LZI227" s="58"/>
      <c r="LZJ227" s="58"/>
      <c r="LZK227" s="58"/>
      <c r="LZL227" s="58"/>
      <c r="LZM227" s="58"/>
      <c r="LZN227" s="58"/>
      <c r="LZO227" s="58"/>
      <c r="LZP227" s="58"/>
      <c r="LZQ227" s="58"/>
      <c r="LZR227" s="58"/>
      <c r="LZS227" s="58"/>
      <c r="LZT227" s="58"/>
      <c r="LZU227" s="58"/>
      <c r="LZV227" s="58"/>
      <c r="LZW227" s="58"/>
      <c r="LZX227" s="58"/>
      <c r="LZY227" s="58"/>
      <c r="LZZ227" s="58"/>
      <c r="MAA227" s="58"/>
      <c r="MAB227" s="58"/>
      <c r="MAC227" s="58"/>
      <c r="MAD227" s="58"/>
      <c r="MAE227" s="58"/>
      <c r="MAF227" s="58"/>
      <c r="MAG227" s="58"/>
      <c r="MAH227" s="58"/>
      <c r="MAI227" s="58"/>
      <c r="MAJ227" s="58"/>
      <c r="MAK227" s="58"/>
      <c r="MAL227" s="58"/>
      <c r="MAM227" s="58"/>
      <c r="MAN227" s="58"/>
      <c r="MAO227" s="58"/>
      <c r="MAP227" s="58"/>
      <c r="MAQ227" s="58"/>
      <c r="MAR227" s="58"/>
      <c r="MAS227" s="58"/>
      <c r="MAT227" s="58"/>
      <c r="MAU227" s="58"/>
      <c r="MAV227" s="58"/>
      <c r="MAW227" s="58"/>
      <c r="MAX227" s="58"/>
      <c r="MAY227" s="58"/>
      <c r="MAZ227" s="58"/>
      <c r="MBA227" s="58"/>
      <c r="MBB227" s="58"/>
      <c r="MBC227" s="58"/>
      <c r="MBD227" s="58"/>
      <c r="MBE227" s="58"/>
      <c r="MBF227" s="58"/>
      <c r="MBG227" s="58"/>
      <c r="MBH227" s="58"/>
      <c r="MBI227" s="58"/>
      <c r="MBJ227" s="58"/>
      <c r="MBK227" s="58"/>
      <c r="MBL227" s="58"/>
      <c r="MBM227" s="58"/>
      <c r="MBN227" s="58"/>
      <c r="MBO227" s="58"/>
      <c r="MBP227" s="58"/>
      <c r="MBQ227" s="58"/>
      <c r="MBR227" s="58"/>
      <c r="MBS227" s="58"/>
      <c r="MBT227" s="58"/>
      <c r="MBU227" s="58"/>
      <c r="MBV227" s="58"/>
      <c r="MBW227" s="58"/>
      <c r="MBX227" s="58"/>
      <c r="MBY227" s="58"/>
      <c r="MBZ227" s="58"/>
      <c r="MCA227" s="58"/>
      <c r="MCB227" s="58"/>
      <c r="MCC227" s="58"/>
      <c r="MCD227" s="58"/>
      <c r="MCE227" s="58"/>
      <c r="MCF227" s="58"/>
      <c r="MCG227" s="58"/>
      <c r="MCH227" s="58"/>
      <c r="MCI227" s="58"/>
      <c r="MCJ227" s="58"/>
      <c r="MCK227" s="58"/>
      <c r="MCL227" s="58"/>
      <c r="MCM227" s="58"/>
      <c r="MCN227" s="58"/>
      <c r="MCO227" s="58"/>
      <c r="MCP227" s="58"/>
      <c r="MCQ227" s="58"/>
      <c r="MCR227" s="58"/>
      <c r="MCS227" s="58"/>
      <c r="MCT227" s="58"/>
      <c r="MCU227" s="58"/>
      <c r="MCV227" s="58"/>
      <c r="MCW227" s="58"/>
      <c r="MCX227" s="58"/>
      <c r="MCY227" s="58"/>
      <c r="MCZ227" s="58"/>
      <c r="MDA227" s="58"/>
      <c r="MDB227" s="58"/>
      <c r="MDC227" s="58"/>
      <c r="MDD227" s="58"/>
      <c r="MDE227" s="58"/>
      <c r="MDF227" s="58"/>
      <c r="MDG227" s="58"/>
      <c r="MDH227" s="58"/>
      <c r="MDI227" s="58"/>
      <c r="MDJ227" s="58"/>
      <c r="MDK227" s="58"/>
      <c r="MDL227" s="58"/>
      <c r="MDM227" s="58"/>
      <c r="MDN227" s="58"/>
      <c r="MDO227" s="58"/>
      <c r="MDP227" s="58"/>
      <c r="MDQ227" s="58"/>
      <c r="MDR227" s="58"/>
      <c r="MDS227" s="58"/>
      <c r="MDT227" s="58"/>
      <c r="MDU227" s="58"/>
      <c r="MDV227" s="58"/>
      <c r="MDW227" s="58"/>
      <c r="MDX227" s="58"/>
      <c r="MDY227" s="58"/>
      <c r="MDZ227" s="58"/>
      <c r="MEA227" s="58"/>
      <c r="MEB227" s="58"/>
      <c r="MEC227" s="58"/>
      <c r="MED227" s="58"/>
      <c r="MEE227" s="58"/>
      <c r="MEF227" s="58"/>
      <c r="MEG227" s="58"/>
      <c r="MEH227" s="58"/>
      <c r="MEI227" s="58"/>
      <c r="MEJ227" s="58"/>
      <c r="MEK227" s="58"/>
      <c r="MEL227" s="58"/>
      <c r="MEM227" s="58"/>
      <c r="MEN227" s="58"/>
      <c r="MEO227" s="58"/>
      <c r="MEP227" s="58"/>
      <c r="MEQ227" s="58"/>
      <c r="MER227" s="58"/>
      <c r="MES227" s="58"/>
      <c r="MET227" s="58"/>
      <c r="MEU227" s="58"/>
      <c r="MEV227" s="58"/>
      <c r="MEW227" s="58"/>
      <c r="MEX227" s="58"/>
      <c r="MEY227" s="58"/>
      <c r="MEZ227" s="58"/>
      <c r="MFA227" s="58"/>
      <c r="MFB227" s="58"/>
      <c r="MFC227" s="58"/>
      <c r="MFD227" s="58"/>
      <c r="MFE227" s="58"/>
      <c r="MFF227" s="58"/>
      <c r="MFG227" s="58"/>
      <c r="MFH227" s="58"/>
      <c r="MFI227" s="58"/>
      <c r="MFJ227" s="58"/>
      <c r="MFK227" s="58"/>
      <c r="MFL227" s="58"/>
      <c r="MFM227" s="58"/>
      <c r="MFN227" s="58"/>
      <c r="MFO227" s="58"/>
      <c r="MFP227" s="58"/>
      <c r="MFQ227" s="58"/>
      <c r="MFR227" s="58"/>
      <c r="MFS227" s="58"/>
      <c r="MFT227" s="58"/>
      <c r="MFU227" s="58"/>
      <c r="MFV227" s="58"/>
      <c r="MFW227" s="58"/>
      <c r="MFX227" s="58"/>
      <c r="MFY227" s="58"/>
      <c r="MFZ227" s="58"/>
      <c r="MGA227" s="58"/>
      <c r="MGB227" s="58"/>
      <c r="MGC227" s="58"/>
      <c r="MGD227" s="58"/>
      <c r="MGE227" s="58"/>
      <c r="MGF227" s="58"/>
      <c r="MGG227" s="58"/>
      <c r="MGH227" s="58"/>
      <c r="MGI227" s="58"/>
      <c r="MGJ227" s="58"/>
      <c r="MGK227" s="58"/>
      <c r="MGL227" s="58"/>
      <c r="MGM227" s="58"/>
      <c r="MGN227" s="58"/>
      <c r="MGO227" s="58"/>
      <c r="MGP227" s="58"/>
      <c r="MGQ227" s="58"/>
      <c r="MGR227" s="58"/>
      <c r="MGS227" s="58"/>
      <c r="MGT227" s="58"/>
      <c r="MGU227" s="58"/>
      <c r="MGV227" s="58"/>
      <c r="MGW227" s="58"/>
      <c r="MGX227" s="58"/>
      <c r="MGY227" s="58"/>
      <c r="MGZ227" s="58"/>
      <c r="MHA227" s="58"/>
      <c r="MHB227" s="58"/>
      <c r="MHC227" s="58"/>
      <c r="MHD227" s="58"/>
      <c r="MHE227" s="58"/>
      <c r="MHF227" s="58"/>
      <c r="MHG227" s="58"/>
      <c r="MHH227" s="58"/>
      <c r="MHI227" s="58"/>
      <c r="MHJ227" s="58"/>
      <c r="MHK227" s="58"/>
      <c r="MHL227" s="58"/>
      <c r="MHM227" s="58"/>
      <c r="MHN227" s="58"/>
      <c r="MHO227" s="58"/>
      <c r="MHP227" s="58"/>
      <c r="MHQ227" s="58"/>
      <c r="MHR227" s="58"/>
      <c r="MHS227" s="58"/>
      <c r="MHT227" s="58"/>
      <c r="MHU227" s="58"/>
      <c r="MHV227" s="58"/>
      <c r="MHW227" s="58"/>
      <c r="MHX227" s="58"/>
      <c r="MHY227" s="58"/>
      <c r="MHZ227" s="58"/>
      <c r="MIA227" s="58"/>
      <c r="MIB227" s="58"/>
      <c r="MIC227" s="58"/>
      <c r="MID227" s="58"/>
      <c r="MIE227" s="58"/>
      <c r="MIF227" s="58"/>
      <c r="MIG227" s="58"/>
      <c r="MIH227" s="58"/>
      <c r="MII227" s="58"/>
      <c r="MIJ227" s="58"/>
      <c r="MIK227" s="58"/>
      <c r="MIL227" s="58"/>
      <c r="MIM227" s="58"/>
      <c r="MIN227" s="58"/>
      <c r="MIO227" s="58"/>
      <c r="MIP227" s="58"/>
      <c r="MIQ227" s="58"/>
      <c r="MIR227" s="58"/>
      <c r="MIS227" s="58"/>
      <c r="MIT227" s="58"/>
      <c r="MIU227" s="58"/>
      <c r="MIV227" s="58"/>
      <c r="MIW227" s="58"/>
      <c r="MIX227" s="58"/>
      <c r="MIY227" s="58"/>
      <c r="MIZ227" s="58"/>
      <c r="MJA227" s="58"/>
      <c r="MJB227" s="58"/>
      <c r="MJC227" s="58"/>
      <c r="MJD227" s="58"/>
      <c r="MJE227" s="58"/>
      <c r="MJF227" s="58"/>
      <c r="MJG227" s="58"/>
      <c r="MJH227" s="58"/>
      <c r="MJI227" s="58"/>
      <c r="MJJ227" s="58"/>
      <c r="MJK227" s="58"/>
      <c r="MJL227" s="58"/>
      <c r="MJM227" s="58"/>
      <c r="MJN227" s="58"/>
      <c r="MJO227" s="58"/>
      <c r="MJP227" s="58"/>
      <c r="MJQ227" s="58"/>
      <c r="MJR227" s="58"/>
      <c r="MJS227" s="58"/>
      <c r="MJT227" s="58"/>
      <c r="MJU227" s="58"/>
      <c r="MJV227" s="58"/>
      <c r="MJW227" s="58"/>
      <c r="MJX227" s="58"/>
      <c r="MJY227" s="58"/>
      <c r="MJZ227" s="58"/>
      <c r="MKA227" s="58"/>
      <c r="MKB227" s="58"/>
      <c r="MKC227" s="58"/>
      <c r="MKD227" s="58"/>
      <c r="MKE227" s="58"/>
      <c r="MKF227" s="58"/>
      <c r="MKG227" s="58"/>
      <c r="MKH227" s="58"/>
      <c r="MKI227" s="58"/>
      <c r="MKJ227" s="58"/>
      <c r="MKK227" s="58"/>
      <c r="MKL227" s="58"/>
      <c r="MKM227" s="58"/>
      <c r="MKN227" s="58"/>
      <c r="MKO227" s="58"/>
      <c r="MKP227" s="58"/>
      <c r="MKQ227" s="58"/>
      <c r="MKR227" s="58"/>
      <c r="MKS227" s="58"/>
      <c r="MKT227" s="58"/>
      <c r="MKU227" s="58"/>
      <c r="MKV227" s="58"/>
      <c r="MKW227" s="58"/>
      <c r="MKX227" s="58"/>
      <c r="MKY227" s="58"/>
      <c r="MKZ227" s="58"/>
      <c r="MLA227" s="58"/>
      <c r="MLB227" s="58"/>
      <c r="MLC227" s="58"/>
      <c r="MLD227" s="58"/>
      <c r="MLE227" s="58"/>
      <c r="MLF227" s="58"/>
      <c r="MLG227" s="58"/>
      <c r="MLH227" s="58"/>
      <c r="MLI227" s="58"/>
      <c r="MLJ227" s="58"/>
      <c r="MLK227" s="58"/>
      <c r="MLL227" s="58"/>
      <c r="MLM227" s="58"/>
      <c r="MLN227" s="58"/>
      <c r="MLO227" s="58"/>
      <c r="MLP227" s="58"/>
      <c r="MLQ227" s="58"/>
      <c r="MLR227" s="58"/>
      <c r="MLS227" s="58"/>
      <c r="MLT227" s="58"/>
      <c r="MLU227" s="58"/>
      <c r="MLV227" s="58"/>
      <c r="MLW227" s="58"/>
      <c r="MLX227" s="58"/>
      <c r="MLY227" s="58"/>
      <c r="MLZ227" s="58"/>
      <c r="MMA227" s="58"/>
      <c r="MMB227" s="58"/>
      <c r="MMC227" s="58"/>
      <c r="MMD227" s="58"/>
      <c r="MME227" s="58"/>
      <c r="MMF227" s="58"/>
      <c r="MMG227" s="58"/>
      <c r="MMH227" s="58"/>
      <c r="MMI227" s="58"/>
      <c r="MMJ227" s="58"/>
      <c r="MMK227" s="58"/>
      <c r="MML227" s="58"/>
      <c r="MMM227" s="58"/>
      <c r="MMN227" s="58"/>
      <c r="MMO227" s="58"/>
      <c r="MMP227" s="58"/>
      <c r="MMQ227" s="58"/>
      <c r="MMR227" s="58"/>
      <c r="MMS227" s="58"/>
      <c r="MMT227" s="58"/>
      <c r="MMU227" s="58"/>
      <c r="MMV227" s="58"/>
      <c r="MMW227" s="58"/>
      <c r="MMX227" s="58"/>
      <c r="MMY227" s="58"/>
      <c r="MMZ227" s="58"/>
      <c r="MNA227" s="58"/>
      <c r="MNB227" s="58"/>
      <c r="MNC227" s="58"/>
      <c r="MND227" s="58"/>
      <c r="MNE227" s="58"/>
      <c r="MNF227" s="58"/>
      <c r="MNG227" s="58"/>
      <c r="MNH227" s="58"/>
      <c r="MNI227" s="58"/>
      <c r="MNJ227" s="58"/>
      <c r="MNK227" s="58"/>
      <c r="MNL227" s="58"/>
      <c r="MNM227" s="58"/>
      <c r="MNN227" s="58"/>
      <c r="MNO227" s="58"/>
      <c r="MNP227" s="58"/>
      <c r="MNQ227" s="58"/>
      <c r="MNR227" s="58"/>
      <c r="MNS227" s="58"/>
      <c r="MNT227" s="58"/>
      <c r="MNU227" s="58"/>
      <c r="MNV227" s="58"/>
      <c r="MNW227" s="58"/>
      <c r="MNX227" s="58"/>
      <c r="MNY227" s="58"/>
      <c r="MNZ227" s="58"/>
      <c r="MOA227" s="58"/>
      <c r="MOB227" s="58"/>
      <c r="MOC227" s="58"/>
      <c r="MOD227" s="58"/>
      <c r="MOE227" s="58"/>
      <c r="MOF227" s="58"/>
      <c r="MOG227" s="58"/>
      <c r="MOH227" s="58"/>
      <c r="MOI227" s="58"/>
      <c r="MOJ227" s="58"/>
      <c r="MOK227" s="58"/>
      <c r="MOL227" s="58"/>
      <c r="MOM227" s="58"/>
      <c r="MON227" s="58"/>
      <c r="MOO227" s="58"/>
      <c r="MOP227" s="58"/>
      <c r="MOQ227" s="58"/>
      <c r="MOR227" s="58"/>
      <c r="MOS227" s="58"/>
      <c r="MOT227" s="58"/>
      <c r="MOU227" s="58"/>
      <c r="MOV227" s="58"/>
      <c r="MOW227" s="58"/>
      <c r="MOX227" s="58"/>
      <c r="MOY227" s="58"/>
      <c r="MOZ227" s="58"/>
      <c r="MPA227" s="58"/>
      <c r="MPB227" s="58"/>
      <c r="MPC227" s="58"/>
      <c r="MPD227" s="58"/>
      <c r="MPE227" s="58"/>
      <c r="MPF227" s="58"/>
      <c r="MPG227" s="58"/>
      <c r="MPH227" s="58"/>
      <c r="MPI227" s="58"/>
      <c r="MPJ227" s="58"/>
      <c r="MPK227" s="58"/>
      <c r="MPL227" s="58"/>
      <c r="MPM227" s="58"/>
      <c r="MPN227" s="58"/>
      <c r="MPO227" s="58"/>
      <c r="MPP227" s="58"/>
      <c r="MPQ227" s="58"/>
      <c r="MPR227" s="58"/>
      <c r="MPS227" s="58"/>
      <c r="MPT227" s="58"/>
      <c r="MPU227" s="58"/>
      <c r="MPV227" s="58"/>
      <c r="MPW227" s="58"/>
      <c r="MPX227" s="58"/>
      <c r="MPY227" s="58"/>
      <c r="MPZ227" s="58"/>
      <c r="MQA227" s="58"/>
      <c r="MQB227" s="58"/>
      <c r="MQC227" s="58"/>
      <c r="MQD227" s="58"/>
      <c r="MQE227" s="58"/>
      <c r="MQF227" s="58"/>
      <c r="MQG227" s="58"/>
      <c r="MQH227" s="58"/>
      <c r="MQI227" s="58"/>
      <c r="MQJ227" s="58"/>
      <c r="MQK227" s="58"/>
      <c r="MQL227" s="58"/>
      <c r="MQM227" s="58"/>
      <c r="MQN227" s="58"/>
      <c r="MQO227" s="58"/>
      <c r="MQP227" s="58"/>
      <c r="MQQ227" s="58"/>
      <c r="MQR227" s="58"/>
      <c r="MQS227" s="58"/>
      <c r="MQT227" s="58"/>
      <c r="MQU227" s="58"/>
      <c r="MQV227" s="58"/>
      <c r="MQW227" s="58"/>
      <c r="MQX227" s="58"/>
      <c r="MQY227" s="58"/>
      <c r="MQZ227" s="58"/>
      <c r="MRA227" s="58"/>
      <c r="MRB227" s="58"/>
      <c r="MRC227" s="58"/>
      <c r="MRD227" s="58"/>
      <c r="MRE227" s="58"/>
      <c r="MRF227" s="58"/>
      <c r="MRG227" s="58"/>
      <c r="MRH227" s="58"/>
      <c r="MRI227" s="58"/>
      <c r="MRJ227" s="58"/>
      <c r="MRK227" s="58"/>
      <c r="MRL227" s="58"/>
      <c r="MRM227" s="58"/>
      <c r="MRN227" s="58"/>
      <c r="MRO227" s="58"/>
      <c r="MRP227" s="58"/>
      <c r="MRQ227" s="58"/>
      <c r="MRR227" s="58"/>
      <c r="MRS227" s="58"/>
      <c r="MRT227" s="58"/>
      <c r="MRU227" s="58"/>
      <c r="MRV227" s="58"/>
      <c r="MRW227" s="58"/>
      <c r="MRX227" s="58"/>
      <c r="MRY227" s="58"/>
      <c r="MRZ227" s="58"/>
      <c r="MSA227" s="58"/>
      <c r="MSB227" s="58"/>
      <c r="MSC227" s="58"/>
      <c r="MSD227" s="58"/>
      <c r="MSE227" s="58"/>
      <c r="MSF227" s="58"/>
      <c r="MSG227" s="58"/>
      <c r="MSH227" s="58"/>
      <c r="MSI227" s="58"/>
      <c r="MSJ227" s="58"/>
      <c r="MSK227" s="58"/>
      <c r="MSL227" s="58"/>
      <c r="MSM227" s="58"/>
      <c r="MSN227" s="58"/>
      <c r="MSO227" s="58"/>
      <c r="MSP227" s="58"/>
      <c r="MSQ227" s="58"/>
      <c r="MSR227" s="58"/>
      <c r="MSS227" s="58"/>
      <c r="MST227" s="58"/>
      <c r="MSU227" s="58"/>
      <c r="MSV227" s="58"/>
      <c r="MSW227" s="58"/>
      <c r="MSX227" s="58"/>
      <c r="MSY227" s="58"/>
      <c r="MSZ227" s="58"/>
      <c r="MTA227" s="58"/>
      <c r="MTB227" s="58"/>
      <c r="MTC227" s="58"/>
      <c r="MTD227" s="58"/>
      <c r="MTE227" s="58"/>
      <c r="MTF227" s="58"/>
      <c r="MTG227" s="58"/>
      <c r="MTH227" s="58"/>
      <c r="MTI227" s="58"/>
      <c r="MTJ227" s="58"/>
      <c r="MTK227" s="58"/>
      <c r="MTL227" s="58"/>
      <c r="MTM227" s="58"/>
      <c r="MTN227" s="58"/>
      <c r="MTO227" s="58"/>
      <c r="MTP227" s="58"/>
      <c r="MTQ227" s="58"/>
      <c r="MTR227" s="58"/>
      <c r="MTS227" s="58"/>
      <c r="MTT227" s="58"/>
      <c r="MTU227" s="58"/>
      <c r="MTV227" s="58"/>
      <c r="MTW227" s="58"/>
      <c r="MTX227" s="58"/>
      <c r="MTY227" s="58"/>
      <c r="MTZ227" s="58"/>
      <c r="MUA227" s="58"/>
      <c r="MUB227" s="58"/>
      <c r="MUC227" s="58"/>
      <c r="MUD227" s="58"/>
      <c r="MUE227" s="58"/>
      <c r="MUF227" s="58"/>
      <c r="MUG227" s="58"/>
      <c r="MUH227" s="58"/>
      <c r="MUI227" s="58"/>
      <c r="MUJ227" s="58"/>
      <c r="MUK227" s="58"/>
      <c r="MUL227" s="58"/>
      <c r="MUM227" s="58"/>
      <c r="MUN227" s="58"/>
      <c r="MUO227" s="58"/>
      <c r="MUP227" s="58"/>
      <c r="MUQ227" s="58"/>
      <c r="MUR227" s="58"/>
      <c r="MUS227" s="58"/>
      <c r="MUT227" s="58"/>
      <c r="MUU227" s="58"/>
      <c r="MUV227" s="58"/>
      <c r="MUW227" s="58"/>
      <c r="MUX227" s="58"/>
      <c r="MUY227" s="58"/>
      <c r="MUZ227" s="58"/>
      <c r="MVA227" s="58"/>
      <c r="MVB227" s="58"/>
      <c r="MVC227" s="58"/>
      <c r="MVD227" s="58"/>
      <c r="MVE227" s="58"/>
      <c r="MVF227" s="58"/>
      <c r="MVG227" s="58"/>
      <c r="MVH227" s="58"/>
      <c r="MVI227" s="58"/>
      <c r="MVJ227" s="58"/>
      <c r="MVK227" s="58"/>
      <c r="MVL227" s="58"/>
      <c r="MVM227" s="58"/>
      <c r="MVN227" s="58"/>
      <c r="MVO227" s="58"/>
      <c r="MVP227" s="58"/>
      <c r="MVQ227" s="58"/>
      <c r="MVR227" s="58"/>
      <c r="MVS227" s="58"/>
      <c r="MVT227" s="58"/>
      <c r="MVU227" s="58"/>
      <c r="MVV227" s="58"/>
      <c r="MVW227" s="58"/>
      <c r="MVX227" s="58"/>
      <c r="MVY227" s="58"/>
      <c r="MVZ227" s="58"/>
      <c r="MWA227" s="58"/>
      <c r="MWB227" s="58"/>
      <c r="MWC227" s="58"/>
      <c r="MWD227" s="58"/>
      <c r="MWE227" s="58"/>
      <c r="MWF227" s="58"/>
      <c r="MWG227" s="58"/>
      <c r="MWH227" s="58"/>
      <c r="MWI227" s="58"/>
      <c r="MWJ227" s="58"/>
      <c r="MWK227" s="58"/>
      <c r="MWL227" s="58"/>
      <c r="MWM227" s="58"/>
      <c r="MWN227" s="58"/>
      <c r="MWO227" s="58"/>
      <c r="MWP227" s="58"/>
      <c r="MWQ227" s="58"/>
      <c r="MWR227" s="58"/>
      <c r="MWS227" s="58"/>
      <c r="MWT227" s="58"/>
      <c r="MWU227" s="58"/>
      <c r="MWV227" s="58"/>
      <c r="MWW227" s="58"/>
      <c r="MWX227" s="58"/>
      <c r="MWY227" s="58"/>
      <c r="MWZ227" s="58"/>
      <c r="MXA227" s="58"/>
      <c r="MXB227" s="58"/>
      <c r="MXC227" s="58"/>
      <c r="MXD227" s="58"/>
      <c r="MXE227" s="58"/>
      <c r="MXF227" s="58"/>
      <c r="MXG227" s="58"/>
      <c r="MXH227" s="58"/>
      <c r="MXI227" s="58"/>
      <c r="MXJ227" s="58"/>
      <c r="MXK227" s="58"/>
      <c r="MXL227" s="58"/>
      <c r="MXM227" s="58"/>
      <c r="MXN227" s="58"/>
      <c r="MXO227" s="58"/>
      <c r="MXP227" s="58"/>
      <c r="MXQ227" s="58"/>
      <c r="MXR227" s="58"/>
      <c r="MXS227" s="58"/>
      <c r="MXT227" s="58"/>
      <c r="MXU227" s="58"/>
      <c r="MXV227" s="58"/>
      <c r="MXW227" s="58"/>
      <c r="MXX227" s="58"/>
      <c r="MXY227" s="58"/>
      <c r="MXZ227" s="58"/>
      <c r="MYA227" s="58"/>
      <c r="MYB227" s="58"/>
      <c r="MYC227" s="58"/>
      <c r="MYD227" s="58"/>
      <c r="MYE227" s="58"/>
      <c r="MYF227" s="58"/>
      <c r="MYG227" s="58"/>
      <c r="MYH227" s="58"/>
      <c r="MYI227" s="58"/>
      <c r="MYJ227" s="58"/>
      <c r="MYK227" s="58"/>
      <c r="MYL227" s="58"/>
      <c r="MYM227" s="58"/>
      <c r="MYN227" s="58"/>
      <c r="MYO227" s="58"/>
      <c r="MYP227" s="58"/>
      <c r="MYQ227" s="58"/>
      <c r="MYR227" s="58"/>
      <c r="MYS227" s="58"/>
      <c r="MYT227" s="58"/>
      <c r="MYU227" s="58"/>
      <c r="MYV227" s="58"/>
      <c r="MYW227" s="58"/>
      <c r="MYX227" s="58"/>
      <c r="MYY227" s="58"/>
      <c r="MYZ227" s="58"/>
      <c r="MZA227" s="58"/>
      <c r="MZB227" s="58"/>
      <c r="MZC227" s="58"/>
      <c r="MZD227" s="58"/>
      <c r="MZE227" s="58"/>
      <c r="MZF227" s="58"/>
      <c r="MZG227" s="58"/>
      <c r="MZH227" s="58"/>
      <c r="MZI227" s="58"/>
      <c r="MZJ227" s="58"/>
      <c r="MZK227" s="58"/>
      <c r="MZL227" s="58"/>
      <c r="MZM227" s="58"/>
      <c r="MZN227" s="58"/>
      <c r="MZO227" s="58"/>
      <c r="MZP227" s="58"/>
      <c r="MZQ227" s="58"/>
      <c r="MZR227" s="58"/>
      <c r="MZS227" s="58"/>
      <c r="MZT227" s="58"/>
      <c r="MZU227" s="58"/>
      <c r="MZV227" s="58"/>
      <c r="MZW227" s="58"/>
      <c r="MZX227" s="58"/>
      <c r="MZY227" s="58"/>
      <c r="MZZ227" s="58"/>
      <c r="NAA227" s="58"/>
      <c r="NAB227" s="58"/>
      <c r="NAC227" s="58"/>
      <c r="NAD227" s="58"/>
      <c r="NAE227" s="58"/>
      <c r="NAF227" s="58"/>
      <c r="NAG227" s="58"/>
      <c r="NAH227" s="58"/>
      <c r="NAI227" s="58"/>
      <c r="NAJ227" s="58"/>
      <c r="NAK227" s="58"/>
      <c r="NAL227" s="58"/>
      <c r="NAM227" s="58"/>
      <c r="NAN227" s="58"/>
      <c r="NAO227" s="58"/>
      <c r="NAP227" s="58"/>
      <c r="NAQ227" s="58"/>
      <c r="NAR227" s="58"/>
      <c r="NAS227" s="58"/>
      <c r="NAT227" s="58"/>
      <c r="NAU227" s="58"/>
      <c r="NAV227" s="58"/>
      <c r="NAW227" s="58"/>
      <c r="NAX227" s="58"/>
      <c r="NAY227" s="58"/>
      <c r="NAZ227" s="58"/>
      <c r="NBA227" s="58"/>
      <c r="NBB227" s="58"/>
      <c r="NBC227" s="58"/>
      <c r="NBD227" s="58"/>
      <c r="NBE227" s="58"/>
      <c r="NBF227" s="58"/>
      <c r="NBG227" s="58"/>
      <c r="NBH227" s="58"/>
      <c r="NBI227" s="58"/>
      <c r="NBJ227" s="58"/>
      <c r="NBK227" s="58"/>
      <c r="NBL227" s="58"/>
      <c r="NBM227" s="58"/>
      <c r="NBN227" s="58"/>
      <c r="NBO227" s="58"/>
      <c r="NBP227" s="58"/>
      <c r="NBQ227" s="58"/>
      <c r="NBR227" s="58"/>
      <c r="NBS227" s="58"/>
      <c r="NBT227" s="58"/>
      <c r="NBU227" s="58"/>
      <c r="NBV227" s="58"/>
      <c r="NBW227" s="58"/>
      <c r="NBX227" s="58"/>
      <c r="NBY227" s="58"/>
      <c r="NBZ227" s="58"/>
      <c r="NCA227" s="58"/>
      <c r="NCB227" s="58"/>
      <c r="NCC227" s="58"/>
      <c r="NCD227" s="58"/>
      <c r="NCE227" s="58"/>
      <c r="NCF227" s="58"/>
      <c r="NCG227" s="58"/>
      <c r="NCH227" s="58"/>
      <c r="NCI227" s="58"/>
      <c r="NCJ227" s="58"/>
      <c r="NCK227" s="58"/>
      <c r="NCL227" s="58"/>
      <c r="NCM227" s="58"/>
      <c r="NCN227" s="58"/>
      <c r="NCO227" s="58"/>
      <c r="NCP227" s="58"/>
      <c r="NCQ227" s="58"/>
      <c r="NCR227" s="58"/>
      <c r="NCS227" s="58"/>
      <c r="NCT227" s="58"/>
      <c r="NCU227" s="58"/>
      <c r="NCV227" s="58"/>
      <c r="NCW227" s="58"/>
      <c r="NCX227" s="58"/>
      <c r="NCY227" s="58"/>
      <c r="NCZ227" s="58"/>
      <c r="NDA227" s="58"/>
      <c r="NDB227" s="58"/>
      <c r="NDC227" s="58"/>
      <c r="NDD227" s="58"/>
      <c r="NDE227" s="58"/>
      <c r="NDF227" s="58"/>
      <c r="NDG227" s="58"/>
      <c r="NDH227" s="58"/>
      <c r="NDI227" s="58"/>
      <c r="NDJ227" s="58"/>
      <c r="NDK227" s="58"/>
      <c r="NDL227" s="58"/>
      <c r="NDM227" s="58"/>
      <c r="NDN227" s="58"/>
      <c r="NDO227" s="58"/>
      <c r="NDP227" s="58"/>
      <c r="NDQ227" s="58"/>
      <c r="NDR227" s="58"/>
      <c r="NDS227" s="58"/>
      <c r="NDT227" s="58"/>
      <c r="NDU227" s="58"/>
      <c r="NDV227" s="58"/>
      <c r="NDW227" s="58"/>
      <c r="NDX227" s="58"/>
      <c r="NDY227" s="58"/>
      <c r="NDZ227" s="58"/>
      <c r="NEA227" s="58"/>
      <c r="NEB227" s="58"/>
      <c r="NEC227" s="58"/>
      <c r="NED227" s="58"/>
      <c r="NEE227" s="58"/>
      <c r="NEF227" s="58"/>
      <c r="NEG227" s="58"/>
      <c r="NEH227" s="58"/>
      <c r="NEI227" s="58"/>
      <c r="NEJ227" s="58"/>
      <c r="NEK227" s="58"/>
      <c r="NEL227" s="58"/>
      <c r="NEM227" s="58"/>
      <c r="NEN227" s="58"/>
      <c r="NEO227" s="58"/>
      <c r="NEP227" s="58"/>
      <c r="NEQ227" s="58"/>
      <c r="NER227" s="58"/>
      <c r="NES227" s="58"/>
      <c r="NET227" s="58"/>
      <c r="NEU227" s="58"/>
      <c r="NEV227" s="58"/>
      <c r="NEW227" s="58"/>
      <c r="NEX227" s="58"/>
      <c r="NEY227" s="58"/>
      <c r="NEZ227" s="58"/>
      <c r="NFA227" s="58"/>
      <c r="NFB227" s="58"/>
      <c r="NFC227" s="58"/>
      <c r="NFD227" s="58"/>
      <c r="NFE227" s="58"/>
      <c r="NFF227" s="58"/>
      <c r="NFG227" s="58"/>
      <c r="NFH227" s="58"/>
      <c r="NFI227" s="58"/>
      <c r="NFJ227" s="58"/>
      <c r="NFK227" s="58"/>
      <c r="NFL227" s="58"/>
      <c r="NFM227" s="58"/>
      <c r="NFN227" s="58"/>
      <c r="NFO227" s="58"/>
      <c r="NFP227" s="58"/>
      <c r="NFQ227" s="58"/>
      <c r="NFR227" s="58"/>
      <c r="NFS227" s="58"/>
      <c r="NFT227" s="58"/>
      <c r="NFU227" s="58"/>
      <c r="NFV227" s="58"/>
      <c r="NFW227" s="58"/>
      <c r="NFX227" s="58"/>
      <c r="NFY227" s="58"/>
      <c r="NFZ227" s="58"/>
      <c r="NGA227" s="58"/>
      <c r="NGB227" s="58"/>
      <c r="NGC227" s="58"/>
      <c r="NGD227" s="58"/>
      <c r="NGE227" s="58"/>
      <c r="NGF227" s="58"/>
      <c r="NGG227" s="58"/>
      <c r="NGH227" s="58"/>
      <c r="NGI227" s="58"/>
      <c r="NGJ227" s="58"/>
      <c r="NGK227" s="58"/>
      <c r="NGL227" s="58"/>
      <c r="NGM227" s="58"/>
      <c r="NGN227" s="58"/>
      <c r="NGO227" s="58"/>
      <c r="NGP227" s="58"/>
      <c r="NGQ227" s="58"/>
      <c r="NGR227" s="58"/>
      <c r="NGS227" s="58"/>
      <c r="NGT227" s="58"/>
      <c r="NGU227" s="58"/>
      <c r="NGV227" s="58"/>
      <c r="NGW227" s="58"/>
      <c r="NGX227" s="58"/>
      <c r="NGY227" s="58"/>
      <c r="NGZ227" s="58"/>
      <c r="NHA227" s="58"/>
      <c r="NHB227" s="58"/>
      <c r="NHC227" s="58"/>
      <c r="NHD227" s="58"/>
      <c r="NHE227" s="58"/>
      <c r="NHF227" s="58"/>
      <c r="NHG227" s="58"/>
      <c r="NHH227" s="58"/>
      <c r="NHI227" s="58"/>
      <c r="NHJ227" s="58"/>
      <c r="NHK227" s="58"/>
      <c r="NHL227" s="58"/>
      <c r="NHM227" s="58"/>
      <c r="NHN227" s="58"/>
      <c r="NHO227" s="58"/>
      <c r="NHP227" s="58"/>
      <c r="NHQ227" s="58"/>
      <c r="NHR227" s="58"/>
      <c r="NHS227" s="58"/>
      <c r="NHT227" s="58"/>
      <c r="NHU227" s="58"/>
      <c r="NHV227" s="58"/>
      <c r="NHW227" s="58"/>
      <c r="NHX227" s="58"/>
      <c r="NHY227" s="58"/>
      <c r="NHZ227" s="58"/>
      <c r="NIA227" s="58"/>
      <c r="NIB227" s="58"/>
      <c r="NIC227" s="58"/>
      <c r="NID227" s="58"/>
      <c r="NIE227" s="58"/>
      <c r="NIF227" s="58"/>
      <c r="NIG227" s="58"/>
      <c r="NIH227" s="58"/>
      <c r="NII227" s="58"/>
      <c r="NIJ227" s="58"/>
      <c r="NIK227" s="58"/>
      <c r="NIL227" s="58"/>
      <c r="NIM227" s="58"/>
      <c r="NIN227" s="58"/>
      <c r="NIO227" s="58"/>
      <c r="NIP227" s="58"/>
      <c r="NIQ227" s="58"/>
      <c r="NIR227" s="58"/>
      <c r="NIS227" s="58"/>
      <c r="NIT227" s="58"/>
      <c r="NIU227" s="58"/>
      <c r="NIV227" s="58"/>
      <c r="NIW227" s="58"/>
      <c r="NIX227" s="58"/>
      <c r="NIY227" s="58"/>
      <c r="NIZ227" s="58"/>
      <c r="NJA227" s="58"/>
      <c r="NJB227" s="58"/>
      <c r="NJC227" s="58"/>
      <c r="NJD227" s="58"/>
      <c r="NJE227" s="58"/>
      <c r="NJF227" s="58"/>
      <c r="NJG227" s="58"/>
      <c r="NJH227" s="58"/>
      <c r="NJI227" s="58"/>
      <c r="NJJ227" s="58"/>
      <c r="NJK227" s="58"/>
      <c r="NJL227" s="58"/>
      <c r="NJM227" s="58"/>
      <c r="NJN227" s="58"/>
      <c r="NJO227" s="58"/>
      <c r="NJP227" s="58"/>
      <c r="NJQ227" s="58"/>
      <c r="NJR227" s="58"/>
      <c r="NJS227" s="58"/>
      <c r="NJT227" s="58"/>
      <c r="NJU227" s="58"/>
      <c r="NJV227" s="58"/>
      <c r="NJW227" s="58"/>
      <c r="NJX227" s="58"/>
      <c r="NJY227" s="58"/>
      <c r="NJZ227" s="58"/>
      <c r="NKA227" s="58"/>
      <c r="NKB227" s="58"/>
      <c r="NKC227" s="58"/>
      <c r="NKD227" s="58"/>
      <c r="NKE227" s="58"/>
      <c r="NKF227" s="58"/>
      <c r="NKG227" s="58"/>
      <c r="NKH227" s="58"/>
      <c r="NKI227" s="58"/>
      <c r="NKJ227" s="58"/>
      <c r="NKK227" s="58"/>
      <c r="NKL227" s="58"/>
      <c r="NKM227" s="58"/>
      <c r="NKN227" s="58"/>
      <c r="NKO227" s="58"/>
      <c r="NKP227" s="58"/>
      <c r="NKQ227" s="58"/>
      <c r="NKR227" s="58"/>
      <c r="NKS227" s="58"/>
      <c r="NKT227" s="58"/>
      <c r="NKU227" s="58"/>
      <c r="NKV227" s="58"/>
      <c r="NKW227" s="58"/>
      <c r="NKX227" s="58"/>
      <c r="NKY227" s="58"/>
      <c r="NKZ227" s="58"/>
      <c r="NLA227" s="58"/>
      <c r="NLB227" s="58"/>
      <c r="NLC227" s="58"/>
      <c r="NLD227" s="58"/>
      <c r="NLE227" s="58"/>
      <c r="NLF227" s="58"/>
      <c r="NLG227" s="58"/>
      <c r="NLH227" s="58"/>
      <c r="NLI227" s="58"/>
      <c r="NLJ227" s="58"/>
      <c r="NLK227" s="58"/>
      <c r="NLL227" s="58"/>
      <c r="NLM227" s="58"/>
      <c r="NLN227" s="58"/>
      <c r="NLO227" s="58"/>
      <c r="NLP227" s="58"/>
      <c r="NLQ227" s="58"/>
      <c r="NLR227" s="58"/>
      <c r="NLS227" s="58"/>
      <c r="NLT227" s="58"/>
      <c r="NLU227" s="58"/>
      <c r="NLV227" s="58"/>
      <c r="NLW227" s="58"/>
      <c r="NLX227" s="58"/>
      <c r="NLY227" s="58"/>
      <c r="NLZ227" s="58"/>
      <c r="NMA227" s="58"/>
      <c r="NMB227" s="58"/>
      <c r="NMC227" s="58"/>
      <c r="NMD227" s="58"/>
      <c r="NME227" s="58"/>
      <c r="NMF227" s="58"/>
      <c r="NMG227" s="58"/>
      <c r="NMH227" s="58"/>
      <c r="NMI227" s="58"/>
      <c r="NMJ227" s="58"/>
      <c r="NMK227" s="58"/>
      <c r="NML227" s="58"/>
      <c r="NMM227" s="58"/>
      <c r="NMN227" s="58"/>
      <c r="NMO227" s="58"/>
      <c r="NMP227" s="58"/>
      <c r="NMQ227" s="58"/>
      <c r="NMR227" s="58"/>
      <c r="NMS227" s="58"/>
      <c r="NMT227" s="58"/>
      <c r="NMU227" s="58"/>
      <c r="NMV227" s="58"/>
      <c r="NMW227" s="58"/>
      <c r="NMX227" s="58"/>
      <c r="NMY227" s="58"/>
      <c r="NMZ227" s="58"/>
      <c r="NNA227" s="58"/>
      <c r="NNB227" s="58"/>
      <c r="NNC227" s="58"/>
      <c r="NND227" s="58"/>
      <c r="NNE227" s="58"/>
      <c r="NNF227" s="58"/>
      <c r="NNG227" s="58"/>
      <c r="NNH227" s="58"/>
      <c r="NNI227" s="58"/>
      <c r="NNJ227" s="58"/>
      <c r="NNK227" s="58"/>
      <c r="NNL227" s="58"/>
      <c r="NNM227" s="58"/>
      <c r="NNN227" s="58"/>
      <c r="NNO227" s="58"/>
      <c r="NNP227" s="58"/>
      <c r="NNQ227" s="58"/>
      <c r="NNR227" s="58"/>
      <c r="NNS227" s="58"/>
      <c r="NNT227" s="58"/>
      <c r="NNU227" s="58"/>
      <c r="NNV227" s="58"/>
      <c r="NNW227" s="58"/>
      <c r="NNX227" s="58"/>
      <c r="NNY227" s="58"/>
      <c r="NNZ227" s="58"/>
      <c r="NOA227" s="58"/>
      <c r="NOB227" s="58"/>
      <c r="NOC227" s="58"/>
      <c r="NOD227" s="58"/>
      <c r="NOE227" s="58"/>
      <c r="NOF227" s="58"/>
      <c r="NOG227" s="58"/>
      <c r="NOH227" s="58"/>
      <c r="NOI227" s="58"/>
      <c r="NOJ227" s="58"/>
      <c r="NOK227" s="58"/>
      <c r="NOL227" s="58"/>
      <c r="NOM227" s="58"/>
      <c r="NON227" s="58"/>
      <c r="NOO227" s="58"/>
      <c r="NOP227" s="58"/>
      <c r="NOQ227" s="58"/>
      <c r="NOR227" s="58"/>
      <c r="NOS227" s="58"/>
      <c r="NOT227" s="58"/>
      <c r="NOU227" s="58"/>
      <c r="NOV227" s="58"/>
      <c r="NOW227" s="58"/>
      <c r="NOX227" s="58"/>
      <c r="NOY227" s="58"/>
      <c r="NOZ227" s="58"/>
      <c r="NPA227" s="58"/>
      <c r="NPB227" s="58"/>
      <c r="NPC227" s="58"/>
      <c r="NPD227" s="58"/>
      <c r="NPE227" s="58"/>
      <c r="NPF227" s="58"/>
      <c r="NPG227" s="58"/>
      <c r="NPH227" s="58"/>
      <c r="NPI227" s="58"/>
      <c r="NPJ227" s="58"/>
      <c r="NPK227" s="58"/>
      <c r="NPL227" s="58"/>
      <c r="NPM227" s="58"/>
      <c r="NPN227" s="58"/>
      <c r="NPO227" s="58"/>
      <c r="NPP227" s="58"/>
      <c r="NPQ227" s="58"/>
      <c r="NPR227" s="58"/>
      <c r="NPS227" s="58"/>
      <c r="NPT227" s="58"/>
      <c r="NPU227" s="58"/>
      <c r="NPV227" s="58"/>
      <c r="NPW227" s="58"/>
      <c r="NPX227" s="58"/>
      <c r="NPY227" s="58"/>
      <c r="NPZ227" s="58"/>
      <c r="NQA227" s="58"/>
      <c r="NQB227" s="58"/>
      <c r="NQC227" s="58"/>
      <c r="NQD227" s="58"/>
      <c r="NQE227" s="58"/>
      <c r="NQF227" s="58"/>
      <c r="NQG227" s="58"/>
      <c r="NQH227" s="58"/>
      <c r="NQI227" s="58"/>
      <c r="NQJ227" s="58"/>
      <c r="NQK227" s="58"/>
      <c r="NQL227" s="58"/>
      <c r="NQM227" s="58"/>
      <c r="NQN227" s="58"/>
      <c r="NQO227" s="58"/>
      <c r="NQP227" s="58"/>
      <c r="NQQ227" s="58"/>
      <c r="NQR227" s="58"/>
      <c r="NQS227" s="58"/>
      <c r="NQT227" s="58"/>
      <c r="NQU227" s="58"/>
      <c r="NQV227" s="58"/>
      <c r="NQW227" s="58"/>
      <c r="NQX227" s="58"/>
      <c r="NQY227" s="58"/>
      <c r="NQZ227" s="58"/>
      <c r="NRA227" s="58"/>
      <c r="NRB227" s="58"/>
      <c r="NRC227" s="58"/>
      <c r="NRD227" s="58"/>
      <c r="NRE227" s="58"/>
      <c r="NRF227" s="58"/>
      <c r="NRG227" s="58"/>
      <c r="NRH227" s="58"/>
      <c r="NRI227" s="58"/>
      <c r="NRJ227" s="58"/>
      <c r="NRK227" s="58"/>
      <c r="NRL227" s="58"/>
      <c r="NRM227" s="58"/>
      <c r="NRN227" s="58"/>
      <c r="NRO227" s="58"/>
      <c r="NRP227" s="58"/>
      <c r="NRQ227" s="58"/>
      <c r="NRR227" s="58"/>
      <c r="NRS227" s="58"/>
      <c r="NRT227" s="58"/>
      <c r="NRU227" s="58"/>
      <c r="NRV227" s="58"/>
      <c r="NRW227" s="58"/>
      <c r="NRX227" s="58"/>
      <c r="NRY227" s="58"/>
      <c r="NRZ227" s="58"/>
      <c r="NSA227" s="58"/>
      <c r="NSB227" s="58"/>
      <c r="NSC227" s="58"/>
      <c r="NSD227" s="58"/>
      <c r="NSE227" s="58"/>
      <c r="NSF227" s="58"/>
      <c r="NSG227" s="58"/>
      <c r="NSH227" s="58"/>
      <c r="NSI227" s="58"/>
      <c r="NSJ227" s="58"/>
      <c r="NSK227" s="58"/>
      <c r="NSL227" s="58"/>
      <c r="NSM227" s="58"/>
      <c r="NSN227" s="58"/>
      <c r="NSO227" s="58"/>
      <c r="NSP227" s="58"/>
      <c r="NSQ227" s="58"/>
      <c r="NSR227" s="58"/>
      <c r="NSS227" s="58"/>
      <c r="NST227" s="58"/>
      <c r="NSU227" s="58"/>
      <c r="NSV227" s="58"/>
      <c r="NSW227" s="58"/>
      <c r="NSX227" s="58"/>
      <c r="NSY227" s="58"/>
      <c r="NSZ227" s="58"/>
      <c r="NTA227" s="58"/>
      <c r="NTB227" s="58"/>
      <c r="NTC227" s="58"/>
      <c r="NTD227" s="58"/>
      <c r="NTE227" s="58"/>
      <c r="NTF227" s="58"/>
      <c r="NTG227" s="58"/>
      <c r="NTH227" s="58"/>
      <c r="NTI227" s="58"/>
      <c r="NTJ227" s="58"/>
      <c r="NTK227" s="58"/>
      <c r="NTL227" s="58"/>
      <c r="NTM227" s="58"/>
      <c r="NTN227" s="58"/>
      <c r="NTO227" s="58"/>
      <c r="NTP227" s="58"/>
      <c r="NTQ227" s="58"/>
      <c r="NTR227" s="58"/>
      <c r="NTS227" s="58"/>
      <c r="NTT227" s="58"/>
      <c r="NTU227" s="58"/>
      <c r="NTV227" s="58"/>
      <c r="NTW227" s="58"/>
      <c r="NTX227" s="58"/>
      <c r="NTY227" s="58"/>
      <c r="NTZ227" s="58"/>
      <c r="NUA227" s="58"/>
      <c r="NUB227" s="58"/>
      <c r="NUC227" s="58"/>
      <c r="NUD227" s="58"/>
      <c r="NUE227" s="58"/>
      <c r="NUF227" s="58"/>
      <c r="NUG227" s="58"/>
      <c r="NUH227" s="58"/>
      <c r="NUI227" s="58"/>
      <c r="NUJ227" s="58"/>
      <c r="NUK227" s="58"/>
      <c r="NUL227" s="58"/>
      <c r="NUM227" s="58"/>
      <c r="NUN227" s="58"/>
      <c r="NUO227" s="58"/>
      <c r="NUP227" s="58"/>
      <c r="NUQ227" s="58"/>
      <c r="NUR227" s="58"/>
      <c r="NUS227" s="58"/>
      <c r="NUT227" s="58"/>
      <c r="NUU227" s="58"/>
      <c r="NUV227" s="58"/>
      <c r="NUW227" s="58"/>
      <c r="NUX227" s="58"/>
      <c r="NUY227" s="58"/>
      <c r="NUZ227" s="58"/>
      <c r="NVA227" s="58"/>
      <c r="NVB227" s="58"/>
      <c r="NVC227" s="58"/>
      <c r="NVD227" s="58"/>
      <c r="NVE227" s="58"/>
      <c r="NVF227" s="58"/>
      <c r="NVG227" s="58"/>
      <c r="NVH227" s="58"/>
      <c r="NVI227" s="58"/>
      <c r="NVJ227" s="58"/>
      <c r="NVK227" s="58"/>
      <c r="NVL227" s="58"/>
      <c r="NVM227" s="58"/>
      <c r="NVN227" s="58"/>
      <c r="NVO227" s="58"/>
      <c r="NVP227" s="58"/>
      <c r="NVQ227" s="58"/>
      <c r="NVR227" s="58"/>
      <c r="NVS227" s="58"/>
      <c r="NVT227" s="58"/>
      <c r="NVU227" s="58"/>
      <c r="NVV227" s="58"/>
      <c r="NVW227" s="58"/>
      <c r="NVX227" s="58"/>
      <c r="NVY227" s="58"/>
      <c r="NVZ227" s="58"/>
      <c r="NWA227" s="58"/>
      <c r="NWB227" s="58"/>
      <c r="NWC227" s="58"/>
      <c r="NWD227" s="58"/>
      <c r="NWE227" s="58"/>
      <c r="NWF227" s="58"/>
      <c r="NWG227" s="58"/>
      <c r="NWH227" s="58"/>
      <c r="NWI227" s="58"/>
      <c r="NWJ227" s="58"/>
      <c r="NWK227" s="58"/>
      <c r="NWL227" s="58"/>
      <c r="NWM227" s="58"/>
      <c r="NWN227" s="58"/>
      <c r="NWO227" s="58"/>
      <c r="NWP227" s="58"/>
      <c r="NWQ227" s="58"/>
      <c r="NWR227" s="58"/>
      <c r="NWS227" s="58"/>
      <c r="NWT227" s="58"/>
      <c r="NWU227" s="58"/>
      <c r="NWV227" s="58"/>
      <c r="NWW227" s="58"/>
      <c r="NWX227" s="58"/>
      <c r="NWY227" s="58"/>
      <c r="NWZ227" s="58"/>
      <c r="NXA227" s="58"/>
      <c r="NXB227" s="58"/>
      <c r="NXC227" s="58"/>
      <c r="NXD227" s="58"/>
      <c r="NXE227" s="58"/>
      <c r="NXF227" s="58"/>
      <c r="NXG227" s="58"/>
      <c r="NXH227" s="58"/>
      <c r="NXI227" s="58"/>
      <c r="NXJ227" s="58"/>
      <c r="NXK227" s="58"/>
      <c r="NXL227" s="58"/>
      <c r="NXM227" s="58"/>
      <c r="NXN227" s="58"/>
      <c r="NXO227" s="58"/>
      <c r="NXP227" s="58"/>
      <c r="NXQ227" s="58"/>
      <c r="NXR227" s="58"/>
      <c r="NXS227" s="58"/>
      <c r="NXT227" s="58"/>
      <c r="NXU227" s="58"/>
      <c r="NXV227" s="58"/>
      <c r="NXW227" s="58"/>
      <c r="NXX227" s="58"/>
      <c r="NXY227" s="58"/>
      <c r="NXZ227" s="58"/>
      <c r="NYA227" s="58"/>
      <c r="NYB227" s="58"/>
      <c r="NYC227" s="58"/>
      <c r="NYD227" s="58"/>
      <c r="NYE227" s="58"/>
      <c r="NYF227" s="58"/>
      <c r="NYG227" s="58"/>
      <c r="NYH227" s="58"/>
      <c r="NYI227" s="58"/>
      <c r="NYJ227" s="58"/>
      <c r="NYK227" s="58"/>
      <c r="NYL227" s="58"/>
      <c r="NYM227" s="58"/>
      <c r="NYN227" s="58"/>
      <c r="NYO227" s="58"/>
      <c r="NYP227" s="58"/>
      <c r="NYQ227" s="58"/>
      <c r="NYR227" s="58"/>
      <c r="NYS227" s="58"/>
      <c r="NYT227" s="58"/>
      <c r="NYU227" s="58"/>
      <c r="NYV227" s="58"/>
      <c r="NYW227" s="58"/>
      <c r="NYX227" s="58"/>
      <c r="NYY227" s="58"/>
      <c r="NYZ227" s="58"/>
      <c r="NZA227" s="58"/>
      <c r="NZB227" s="58"/>
      <c r="NZC227" s="58"/>
      <c r="NZD227" s="58"/>
      <c r="NZE227" s="58"/>
      <c r="NZF227" s="58"/>
      <c r="NZG227" s="58"/>
      <c r="NZH227" s="58"/>
      <c r="NZI227" s="58"/>
      <c r="NZJ227" s="58"/>
      <c r="NZK227" s="58"/>
      <c r="NZL227" s="58"/>
      <c r="NZM227" s="58"/>
      <c r="NZN227" s="58"/>
      <c r="NZO227" s="58"/>
      <c r="NZP227" s="58"/>
      <c r="NZQ227" s="58"/>
      <c r="NZR227" s="58"/>
      <c r="NZS227" s="58"/>
      <c r="NZT227" s="58"/>
      <c r="NZU227" s="58"/>
      <c r="NZV227" s="58"/>
      <c r="NZW227" s="58"/>
      <c r="NZX227" s="58"/>
      <c r="NZY227" s="58"/>
      <c r="NZZ227" s="58"/>
      <c r="OAA227" s="58"/>
      <c r="OAB227" s="58"/>
      <c r="OAC227" s="58"/>
      <c r="OAD227" s="58"/>
      <c r="OAE227" s="58"/>
      <c r="OAF227" s="58"/>
      <c r="OAG227" s="58"/>
      <c r="OAH227" s="58"/>
      <c r="OAI227" s="58"/>
      <c r="OAJ227" s="58"/>
      <c r="OAK227" s="58"/>
      <c r="OAL227" s="58"/>
      <c r="OAM227" s="58"/>
      <c r="OAN227" s="58"/>
      <c r="OAO227" s="58"/>
      <c r="OAP227" s="58"/>
      <c r="OAQ227" s="58"/>
      <c r="OAR227" s="58"/>
      <c r="OAS227" s="58"/>
      <c r="OAT227" s="58"/>
      <c r="OAU227" s="58"/>
      <c r="OAV227" s="58"/>
      <c r="OAW227" s="58"/>
      <c r="OAX227" s="58"/>
      <c r="OAY227" s="58"/>
      <c r="OAZ227" s="58"/>
      <c r="OBA227" s="58"/>
      <c r="OBB227" s="58"/>
      <c r="OBC227" s="58"/>
      <c r="OBD227" s="58"/>
      <c r="OBE227" s="58"/>
      <c r="OBF227" s="58"/>
      <c r="OBG227" s="58"/>
      <c r="OBH227" s="58"/>
      <c r="OBI227" s="58"/>
      <c r="OBJ227" s="58"/>
      <c r="OBK227" s="58"/>
      <c r="OBL227" s="58"/>
      <c r="OBM227" s="58"/>
      <c r="OBN227" s="58"/>
      <c r="OBO227" s="58"/>
      <c r="OBP227" s="58"/>
      <c r="OBQ227" s="58"/>
      <c r="OBR227" s="58"/>
      <c r="OBS227" s="58"/>
      <c r="OBT227" s="58"/>
      <c r="OBU227" s="58"/>
      <c r="OBV227" s="58"/>
      <c r="OBW227" s="58"/>
      <c r="OBX227" s="58"/>
      <c r="OBY227" s="58"/>
      <c r="OBZ227" s="58"/>
      <c r="OCA227" s="58"/>
      <c r="OCB227" s="58"/>
      <c r="OCC227" s="58"/>
      <c r="OCD227" s="58"/>
      <c r="OCE227" s="58"/>
      <c r="OCF227" s="58"/>
      <c r="OCG227" s="58"/>
      <c r="OCH227" s="58"/>
      <c r="OCI227" s="58"/>
      <c r="OCJ227" s="58"/>
      <c r="OCK227" s="58"/>
      <c r="OCL227" s="58"/>
      <c r="OCM227" s="58"/>
      <c r="OCN227" s="58"/>
      <c r="OCO227" s="58"/>
      <c r="OCP227" s="58"/>
      <c r="OCQ227" s="58"/>
      <c r="OCR227" s="58"/>
      <c r="OCS227" s="58"/>
      <c r="OCT227" s="58"/>
      <c r="OCU227" s="58"/>
      <c r="OCV227" s="58"/>
      <c r="OCW227" s="58"/>
      <c r="OCX227" s="58"/>
      <c r="OCY227" s="58"/>
      <c r="OCZ227" s="58"/>
      <c r="ODA227" s="58"/>
      <c r="ODB227" s="58"/>
      <c r="ODC227" s="58"/>
      <c r="ODD227" s="58"/>
      <c r="ODE227" s="58"/>
      <c r="ODF227" s="58"/>
      <c r="ODG227" s="58"/>
      <c r="ODH227" s="58"/>
      <c r="ODI227" s="58"/>
      <c r="ODJ227" s="58"/>
      <c r="ODK227" s="58"/>
      <c r="ODL227" s="58"/>
      <c r="ODM227" s="58"/>
      <c r="ODN227" s="58"/>
      <c r="ODO227" s="58"/>
      <c r="ODP227" s="58"/>
      <c r="ODQ227" s="58"/>
      <c r="ODR227" s="58"/>
      <c r="ODS227" s="58"/>
      <c r="ODT227" s="58"/>
      <c r="ODU227" s="58"/>
      <c r="ODV227" s="58"/>
      <c r="ODW227" s="58"/>
      <c r="ODX227" s="58"/>
      <c r="ODY227" s="58"/>
      <c r="ODZ227" s="58"/>
      <c r="OEA227" s="58"/>
      <c r="OEB227" s="58"/>
      <c r="OEC227" s="58"/>
      <c r="OED227" s="58"/>
      <c r="OEE227" s="58"/>
      <c r="OEF227" s="58"/>
      <c r="OEG227" s="58"/>
      <c r="OEH227" s="58"/>
      <c r="OEI227" s="58"/>
      <c r="OEJ227" s="58"/>
      <c r="OEK227" s="58"/>
      <c r="OEL227" s="58"/>
      <c r="OEM227" s="58"/>
      <c r="OEN227" s="58"/>
      <c r="OEO227" s="58"/>
      <c r="OEP227" s="58"/>
      <c r="OEQ227" s="58"/>
      <c r="OER227" s="58"/>
      <c r="OES227" s="58"/>
      <c r="OET227" s="58"/>
      <c r="OEU227" s="58"/>
      <c r="OEV227" s="58"/>
      <c r="OEW227" s="58"/>
      <c r="OEX227" s="58"/>
      <c r="OEY227" s="58"/>
      <c r="OEZ227" s="58"/>
      <c r="OFA227" s="58"/>
      <c r="OFB227" s="58"/>
      <c r="OFC227" s="58"/>
      <c r="OFD227" s="58"/>
      <c r="OFE227" s="58"/>
      <c r="OFF227" s="58"/>
      <c r="OFG227" s="58"/>
      <c r="OFH227" s="58"/>
      <c r="OFI227" s="58"/>
      <c r="OFJ227" s="58"/>
      <c r="OFK227" s="58"/>
      <c r="OFL227" s="58"/>
      <c r="OFM227" s="58"/>
      <c r="OFN227" s="58"/>
      <c r="OFO227" s="58"/>
      <c r="OFP227" s="58"/>
      <c r="OFQ227" s="58"/>
      <c r="OFR227" s="58"/>
      <c r="OFS227" s="58"/>
      <c r="OFT227" s="58"/>
      <c r="OFU227" s="58"/>
      <c r="OFV227" s="58"/>
      <c r="OFW227" s="58"/>
      <c r="OFX227" s="58"/>
      <c r="OFY227" s="58"/>
      <c r="OFZ227" s="58"/>
      <c r="OGA227" s="58"/>
      <c r="OGB227" s="58"/>
      <c r="OGC227" s="58"/>
      <c r="OGD227" s="58"/>
      <c r="OGE227" s="58"/>
      <c r="OGF227" s="58"/>
      <c r="OGG227" s="58"/>
      <c r="OGH227" s="58"/>
      <c r="OGI227" s="58"/>
      <c r="OGJ227" s="58"/>
      <c r="OGK227" s="58"/>
      <c r="OGL227" s="58"/>
      <c r="OGM227" s="58"/>
      <c r="OGN227" s="58"/>
      <c r="OGO227" s="58"/>
      <c r="OGP227" s="58"/>
      <c r="OGQ227" s="58"/>
      <c r="OGR227" s="58"/>
      <c r="OGS227" s="58"/>
      <c r="OGT227" s="58"/>
      <c r="OGU227" s="58"/>
      <c r="OGV227" s="58"/>
      <c r="OGW227" s="58"/>
      <c r="OGX227" s="58"/>
      <c r="OGY227" s="58"/>
      <c r="OGZ227" s="58"/>
      <c r="OHA227" s="58"/>
      <c r="OHB227" s="58"/>
      <c r="OHC227" s="58"/>
      <c r="OHD227" s="58"/>
      <c r="OHE227" s="58"/>
      <c r="OHF227" s="58"/>
      <c r="OHG227" s="58"/>
      <c r="OHH227" s="58"/>
      <c r="OHI227" s="58"/>
      <c r="OHJ227" s="58"/>
      <c r="OHK227" s="58"/>
      <c r="OHL227" s="58"/>
      <c r="OHM227" s="58"/>
      <c r="OHN227" s="58"/>
      <c r="OHO227" s="58"/>
      <c r="OHP227" s="58"/>
      <c r="OHQ227" s="58"/>
      <c r="OHR227" s="58"/>
      <c r="OHS227" s="58"/>
      <c r="OHT227" s="58"/>
      <c r="OHU227" s="58"/>
      <c r="OHV227" s="58"/>
      <c r="OHW227" s="58"/>
      <c r="OHX227" s="58"/>
      <c r="OHY227" s="58"/>
      <c r="OHZ227" s="58"/>
      <c r="OIA227" s="58"/>
      <c r="OIB227" s="58"/>
      <c r="OIC227" s="58"/>
      <c r="OID227" s="58"/>
      <c r="OIE227" s="58"/>
      <c r="OIF227" s="58"/>
      <c r="OIG227" s="58"/>
      <c r="OIH227" s="58"/>
      <c r="OII227" s="58"/>
      <c r="OIJ227" s="58"/>
      <c r="OIK227" s="58"/>
      <c r="OIL227" s="58"/>
      <c r="OIM227" s="58"/>
      <c r="OIN227" s="58"/>
      <c r="OIO227" s="58"/>
      <c r="OIP227" s="58"/>
      <c r="OIQ227" s="58"/>
      <c r="OIR227" s="58"/>
      <c r="OIS227" s="58"/>
      <c r="OIT227" s="58"/>
      <c r="OIU227" s="58"/>
      <c r="OIV227" s="58"/>
      <c r="OIW227" s="58"/>
      <c r="OIX227" s="58"/>
      <c r="OIY227" s="58"/>
      <c r="OIZ227" s="58"/>
      <c r="OJA227" s="58"/>
      <c r="OJB227" s="58"/>
      <c r="OJC227" s="58"/>
      <c r="OJD227" s="58"/>
      <c r="OJE227" s="58"/>
      <c r="OJF227" s="58"/>
      <c r="OJG227" s="58"/>
      <c r="OJH227" s="58"/>
      <c r="OJI227" s="58"/>
      <c r="OJJ227" s="58"/>
      <c r="OJK227" s="58"/>
      <c r="OJL227" s="58"/>
      <c r="OJM227" s="58"/>
      <c r="OJN227" s="58"/>
      <c r="OJO227" s="58"/>
      <c r="OJP227" s="58"/>
      <c r="OJQ227" s="58"/>
      <c r="OJR227" s="58"/>
      <c r="OJS227" s="58"/>
      <c r="OJT227" s="58"/>
      <c r="OJU227" s="58"/>
      <c r="OJV227" s="58"/>
      <c r="OJW227" s="58"/>
      <c r="OJX227" s="58"/>
      <c r="OJY227" s="58"/>
      <c r="OJZ227" s="58"/>
      <c r="OKA227" s="58"/>
      <c r="OKB227" s="58"/>
      <c r="OKC227" s="58"/>
      <c r="OKD227" s="58"/>
      <c r="OKE227" s="58"/>
      <c r="OKF227" s="58"/>
      <c r="OKG227" s="58"/>
      <c r="OKH227" s="58"/>
      <c r="OKI227" s="58"/>
      <c r="OKJ227" s="58"/>
      <c r="OKK227" s="58"/>
      <c r="OKL227" s="58"/>
      <c r="OKM227" s="58"/>
      <c r="OKN227" s="58"/>
      <c r="OKO227" s="58"/>
      <c r="OKP227" s="58"/>
      <c r="OKQ227" s="58"/>
      <c r="OKR227" s="58"/>
      <c r="OKS227" s="58"/>
      <c r="OKT227" s="58"/>
      <c r="OKU227" s="58"/>
      <c r="OKV227" s="58"/>
      <c r="OKW227" s="58"/>
      <c r="OKX227" s="58"/>
      <c r="OKY227" s="58"/>
      <c r="OKZ227" s="58"/>
      <c r="OLA227" s="58"/>
      <c r="OLB227" s="58"/>
      <c r="OLC227" s="58"/>
      <c r="OLD227" s="58"/>
      <c r="OLE227" s="58"/>
      <c r="OLF227" s="58"/>
      <c r="OLG227" s="58"/>
      <c r="OLH227" s="58"/>
      <c r="OLI227" s="58"/>
      <c r="OLJ227" s="58"/>
      <c r="OLK227" s="58"/>
      <c r="OLL227" s="58"/>
      <c r="OLM227" s="58"/>
      <c r="OLN227" s="58"/>
      <c r="OLO227" s="58"/>
      <c r="OLP227" s="58"/>
      <c r="OLQ227" s="58"/>
      <c r="OLR227" s="58"/>
      <c r="OLS227" s="58"/>
      <c r="OLT227" s="58"/>
      <c r="OLU227" s="58"/>
      <c r="OLV227" s="58"/>
      <c r="OLW227" s="58"/>
      <c r="OLX227" s="58"/>
      <c r="OLY227" s="58"/>
      <c r="OLZ227" s="58"/>
      <c r="OMA227" s="58"/>
      <c r="OMB227" s="58"/>
      <c r="OMC227" s="58"/>
      <c r="OMD227" s="58"/>
      <c r="OME227" s="58"/>
      <c r="OMF227" s="58"/>
      <c r="OMG227" s="58"/>
      <c r="OMH227" s="58"/>
      <c r="OMI227" s="58"/>
      <c r="OMJ227" s="58"/>
      <c r="OMK227" s="58"/>
      <c r="OML227" s="58"/>
      <c r="OMM227" s="58"/>
      <c r="OMN227" s="58"/>
      <c r="OMO227" s="58"/>
      <c r="OMP227" s="58"/>
      <c r="OMQ227" s="58"/>
      <c r="OMR227" s="58"/>
      <c r="OMS227" s="58"/>
      <c r="OMT227" s="58"/>
      <c r="OMU227" s="58"/>
      <c r="OMV227" s="58"/>
      <c r="OMW227" s="58"/>
      <c r="OMX227" s="58"/>
      <c r="OMY227" s="58"/>
      <c r="OMZ227" s="58"/>
      <c r="ONA227" s="58"/>
      <c r="ONB227" s="58"/>
      <c r="ONC227" s="58"/>
      <c r="OND227" s="58"/>
      <c r="ONE227" s="58"/>
      <c r="ONF227" s="58"/>
      <c r="ONG227" s="58"/>
      <c r="ONH227" s="58"/>
      <c r="ONI227" s="58"/>
      <c r="ONJ227" s="58"/>
      <c r="ONK227" s="58"/>
      <c r="ONL227" s="58"/>
      <c r="ONM227" s="58"/>
      <c r="ONN227" s="58"/>
      <c r="ONO227" s="58"/>
      <c r="ONP227" s="58"/>
      <c r="ONQ227" s="58"/>
      <c r="ONR227" s="58"/>
      <c r="ONS227" s="58"/>
      <c r="ONT227" s="58"/>
      <c r="ONU227" s="58"/>
      <c r="ONV227" s="58"/>
      <c r="ONW227" s="58"/>
      <c r="ONX227" s="58"/>
      <c r="ONY227" s="58"/>
      <c r="ONZ227" s="58"/>
      <c r="OOA227" s="58"/>
      <c r="OOB227" s="58"/>
      <c r="OOC227" s="58"/>
      <c r="OOD227" s="58"/>
      <c r="OOE227" s="58"/>
      <c r="OOF227" s="58"/>
      <c r="OOG227" s="58"/>
      <c r="OOH227" s="58"/>
      <c r="OOI227" s="58"/>
      <c r="OOJ227" s="58"/>
      <c r="OOK227" s="58"/>
      <c r="OOL227" s="58"/>
      <c r="OOM227" s="58"/>
      <c r="OON227" s="58"/>
      <c r="OOO227" s="58"/>
      <c r="OOP227" s="58"/>
      <c r="OOQ227" s="58"/>
      <c r="OOR227" s="58"/>
      <c r="OOS227" s="58"/>
      <c r="OOT227" s="58"/>
      <c r="OOU227" s="58"/>
      <c r="OOV227" s="58"/>
      <c r="OOW227" s="58"/>
      <c r="OOX227" s="58"/>
      <c r="OOY227" s="58"/>
      <c r="OOZ227" s="58"/>
      <c r="OPA227" s="58"/>
      <c r="OPB227" s="58"/>
      <c r="OPC227" s="58"/>
      <c r="OPD227" s="58"/>
      <c r="OPE227" s="58"/>
      <c r="OPF227" s="58"/>
      <c r="OPG227" s="58"/>
      <c r="OPH227" s="58"/>
      <c r="OPI227" s="58"/>
      <c r="OPJ227" s="58"/>
      <c r="OPK227" s="58"/>
      <c r="OPL227" s="58"/>
      <c r="OPM227" s="58"/>
      <c r="OPN227" s="58"/>
      <c r="OPO227" s="58"/>
      <c r="OPP227" s="58"/>
      <c r="OPQ227" s="58"/>
      <c r="OPR227" s="58"/>
      <c r="OPS227" s="58"/>
      <c r="OPT227" s="58"/>
      <c r="OPU227" s="58"/>
      <c r="OPV227" s="58"/>
      <c r="OPW227" s="58"/>
      <c r="OPX227" s="58"/>
      <c r="OPY227" s="58"/>
      <c r="OPZ227" s="58"/>
      <c r="OQA227" s="58"/>
      <c r="OQB227" s="58"/>
      <c r="OQC227" s="58"/>
      <c r="OQD227" s="58"/>
      <c r="OQE227" s="58"/>
      <c r="OQF227" s="58"/>
      <c r="OQG227" s="58"/>
      <c r="OQH227" s="58"/>
      <c r="OQI227" s="58"/>
      <c r="OQJ227" s="58"/>
      <c r="OQK227" s="58"/>
      <c r="OQL227" s="58"/>
      <c r="OQM227" s="58"/>
      <c r="OQN227" s="58"/>
      <c r="OQO227" s="58"/>
      <c r="OQP227" s="58"/>
      <c r="OQQ227" s="58"/>
      <c r="OQR227" s="58"/>
      <c r="OQS227" s="58"/>
      <c r="OQT227" s="58"/>
      <c r="OQU227" s="58"/>
      <c r="OQV227" s="58"/>
      <c r="OQW227" s="58"/>
      <c r="OQX227" s="58"/>
      <c r="OQY227" s="58"/>
      <c r="OQZ227" s="58"/>
      <c r="ORA227" s="58"/>
      <c r="ORB227" s="58"/>
      <c r="ORC227" s="58"/>
      <c r="ORD227" s="58"/>
      <c r="ORE227" s="58"/>
      <c r="ORF227" s="58"/>
      <c r="ORG227" s="58"/>
      <c r="ORH227" s="58"/>
      <c r="ORI227" s="58"/>
      <c r="ORJ227" s="58"/>
      <c r="ORK227" s="58"/>
      <c r="ORL227" s="58"/>
      <c r="ORM227" s="58"/>
      <c r="ORN227" s="58"/>
      <c r="ORO227" s="58"/>
      <c r="ORP227" s="58"/>
      <c r="ORQ227" s="58"/>
      <c r="ORR227" s="58"/>
      <c r="ORS227" s="58"/>
      <c r="ORT227" s="58"/>
      <c r="ORU227" s="58"/>
      <c r="ORV227" s="58"/>
      <c r="ORW227" s="58"/>
      <c r="ORX227" s="58"/>
      <c r="ORY227" s="58"/>
      <c r="ORZ227" s="58"/>
      <c r="OSA227" s="58"/>
      <c r="OSB227" s="58"/>
      <c r="OSC227" s="58"/>
      <c r="OSD227" s="58"/>
      <c r="OSE227" s="58"/>
      <c r="OSF227" s="58"/>
      <c r="OSG227" s="58"/>
      <c r="OSH227" s="58"/>
      <c r="OSI227" s="58"/>
      <c r="OSJ227" s="58"/>
      <c r="OSK227" s="58"/>
      <c r="OSL227" s="58"/>
      <c r="OSM227" s="58"/>
      <c r="OSN227" s="58"/>
      <c r="OSO227" s="58"/>
      <c r="OSP227" s="58"/>
      <c r="OSQ227" s="58"/>
      <c r="OSR227" s="58"/>
      <c r="OSS227" s="58"/>
      <c r="OST227" s="58"/>
      <c r="OSU227" s="58"/>
      <c r="OSV227" s="58"/>
      <c r="OSW227" s="58"/>
      <c r="OSX227" s="58"/>
      <c r="OSY227" s="58"/>
      <c r="OSZ227" s="58"/>
      <c r="OTA227" s="58"/>
      <c r="OTB227" s="58"/>
      <c r="OTC227" s="58"/>
      <c r="OTD227" s="58"/>
      <c r="OTE227" s="58"/>
      <c r="OTF227" s="58"/>
      <c r="OTG227" s="58"/>
      <c r="OTH227" s="58"/>
      <c r="OTI227" s="58"/>
      <c r="OTJ227" s="58"/>
      <c r="OTK227" s="58"/>
      <c r="OTL227" s="58"/>
      <c r="OTM227" s="58"/>
      <c r="OTN227" s="58"/>
      <c r="OTO227" s="58"/>
      <c r="OTP227" s="58"/>
      <c r="OTQ227" s="58"/>
      <c r="OTR227" s="58"/>
      <c r="OTS227" s="58"/>
      <c r="OTT227" s="58"/>
      <c r="OTU227" s="58"/>
      <c r="OTV227" s="58"/>
      <c r="OTW227" s="58"/>
      <c r="OTX227" s="58"/>
      <c r="OTY227" s="58"/>
      <c r="OTZ227" s="58"/>
      <c r="OUA227" s="58"/>
      <c r="OUB227" s="58"/>
      <c r="OUC227" s="58"/>
      <c r="OUD227" s="58"/>
      <c r="OUE227" s="58"/>
      <c r="OUF227" s="58"/>
      <c r="OUG227" s="58"/>
      <c r="OUH227" s="58"/>
      <c r="OUI227" s="58"/>
      <c r="OUJ227" s="58"/>
      <c r="OUK227" s="58"/>
      <c r="OUL227" s="58"/>
      <c r="OUM227" s="58"/>
      <c r="OUN227" s="58"/>
      <c r="OUO227" s="58"/>
      <c r="OUP227" s="58"/>
      <c r="OUQ227" s="58"/>
      <c r="OUR227" s="58"/>
      <c r="OUS227" s="58"/>
      <c r="OUT227" s="58"/>
      <c r="OUU227" s="58"/>
      <c r="OUV227" s="58"/>
      <c r="OUW227" s="58"/>
      <c r="OUX227" s="58"/>
      <c r="OUY227" s="58"/>
      <c r="OUZ227" s="58"/>
      <c r="OVA227" s="58"/>
      <c r="OVB227" s="58"/>
      <c r="OVC227" s="58"/>
      <c r="OVD227" s="58"/>
      <c r="OVE227" s="58"/>
      <c r="OVF227" s="58"/>
      <c r="OVG227" s="58"/>
      <c r="OVH227" s="58"/>
      <c r="OVI227" s="58"/>
      <c r="OVJ227" s="58"/>
      <c r="OVK227" s="58"/>
      <c r="OVL227" s="58"/>
      <c r="OVM227" s="58"/>
      <c r="OVN227" s="58"/>
      <c r="OVO227" s="58"/>
      <c r="OVP227" s="58"/>
      <c r="OVQ227" s="58"/>
      <c r="OVR227" s="58"/>
      <c r="OVS227" s="58"/>
      <c r="OVT227" s="58"/>
      <c r="OVU227" s="58"/>
      <c r="OVV227" s="58"/>
      <c r="OVW227" s="58"/>
      <c r="OVX227" s="58"/>
      <c r="OVY227" s="58"/>
      <c r="OVZ227" s="58"/>
      <c r="OWA227" s="58"/>
      <c r="OWB227" s="58"/>
      <c r="OWC227" s="58"/>
      <c r="OWD227" s="58"/>
      <c r="OWE227" s="58"/>
      <c r="OWF227" s="58"/>
      <c r="OWG227" s="58"/>
      <c r="OWH227" s="58"/>
      <c r="OWI227" s="58"/>
      <c r="OWJ227" s="58"/>
      <c r="OWK227" s="58"/>
      <c r="OWL227" s="58"/>
      <c r="OWM227" s="58"/>
      <c r="OWN227" s="58"/>
      <c r="OWO227" s="58"/>
      <c r="OWP227" s="58"/>
      <c r="OWQ227" s="58"/>
      <c r="OWR227" s="58"/>
      <c r="OWS227" s="58"/>
      <c r="OWT227" s="58"/>
      <c r="OWU227" s="58"/>
      <c r="OWV227" s="58"/>
      <c r="OWW227" s="58"/>
      <c r="OWX227" s="58"/>
      <c r="OWY227" s="58"/>
      <c r="OWZ227" s="58"/>
      <c r="OXA227" s="58"/>
      <c r="OXB227" s="58"/>
      <c r="OXC227" s="58"/>
      <c r="OXD227" s="58"/>
      <c r="OXE227" s="58"/>
      <c r="OXF227" s="58"/>
      <c r="OXG227" s="58"/>
      <c r="OXH227" s="58"/>
      <c r="OXI227" s="58"/>
      <c r="OXJ227" s="58"/>
      <c r="OXK227" s="58"/>
      <c r="OXL227" s="58"/>
      <c r="OXM227" s="58"/>
      <c r="OXN227" s="58"/>
      <c r="OXO227" s="58"/>
      <c r="OXP227" s="58"/>
      <c r="OXQ227" s="58"/>
      <c r="OXR227" s="58"/>
      <c r="OXS227" s="58"/>
      <c r="OXT227" s="58"/>
      <c r="OXU227" s="58"/>
      <c r="OXV227" s="58"/>
      <c r="OXW227" s="58"/>
      <c r="OXX227" s="58"/>
      <c r="OXY227" s="58"/>
      <c r="OXZ227" s="58"/>
      <c r="OYA227" s="58"/>
      <c r="OYB227" s="58"/>
      <c r="OYC227" s="58"/>
      <c r="OYD227" s="58"/>
      <c r="OYE227" s="58"/>
      <c r="OYF227" s="58"/>
      <c r="OYG227" s="58"/>
      <c r="OYH227" s="58"/>
      <c r="OYI227" s="58"/>
      <c r="OYJ227" s="58"/>
      <c r="OYK227" s="58"/>
      <c r="OYL227" s="58"/>
      <c r="OYM227" s="58"/>
      <c r="OYN227" s="58"/>
      <c r="OYO227" s="58"/>
      <c r="OYP227" s="58"/>
      <c r="OYQ227" s="58"/>
      <c r="OYR227" s="58"/>
      <c r="OYS227" s="58"/>
      <c r="OYT227" s="58"/>
      <c r="OYU227" s="58"/>
      <c r="OYV227" s="58"/>
      <c r="OYW227" s="58"/>
      <c r="OYX227" s="58"/>
      <c r="OYY227" s="58"/>
      <c r="OYZ227" s="58"/>
      <c r="OZA227" s="58"/>
      <c r="OZB227" s="58"/>
      <c r="OZC227" s="58"/>
      <c r="OZD227" s="58"/>
      <c r="OZE227" s="58"/>
      <c r="OZF227" s="58"/>
      <c r="OZG227" s="58"/>
      <c r="OZH227" s="58"/>
      <c r="OZI227" s="58"/>
      <c r="OZJ227" s="58"/>
      <c r="OZK227" s="58"/>
      <c r="OZL227" s="58"/>
      <c r="OZM227" s="58"/>
      <c r="OZN227" s="58"/>
      <c r="OZO227" s="58"/>
      <c r="OZP227" s="58"/>
      <c r="OZQ227" s="58"/>
      <c r="OZR227" s="58"/>
      <c r="OZS227" s="58"/>
      <c r="OZT227" s="58"/>
      <c r="OZU227" s="58"/>
      <c r="OZV227" s="58"/>
      <c r="OZW227" s="58"/>
      <c r="OZX227" s="58"/>
      <c r="OZY227" s="58"/>
      <c r="OZZ227" s="58"/>
      <c r="PAA227" s="58"/>
      <c r="PAB227" s="58"/>
      <c r="PAC227" s="58"/>
      <c r="PAD227" s="58"/>
      <c r="PAE227" s="58"/>
      <c r="PAF227" s="58"/>
      <c r="PAG227" s="58"/>
      <c r="PAH227" s="58"/>
      <c r="PAI227" s="58"/>
      <c r="PAJ227" s="58"/>
      <c r="PAK227" s="58"/>
      <c r="PAL227" s="58"/>
      <c r="PAM227" s="58"/>
      <c r="PAN227" s="58"/>
      <c r="PAO227" s="58"/>
      <c r="PAP227" s="58"/>
      <c r="PAQ227" s="58"/>
      <c r="PAR227" s="58"/>
      <c r="PAS227" s="58"/>
      <c r="PAT227" s="58"/>
      <c r="PAU227" s="58"/>
      <c r="PAV227" s="58"/>
      <c r="PAW227" s="58"/>
      <c r="PAX227" s="58"/>
      <c r="PAY227" s="58"/>
      <c r="PAZ227" s="58"/>
      <c r="PBA227" s="58"/>
      <c r="PBB227" s="58"/>
      <c r="PBC227" s="58"/>
      <c r="PBD227" s="58"/>
      <c r="PBE227" s="58"/>
      <c r="PBF227" s="58"/>
      <c r="PBG227" s="58"/>
      <c r="PBH227" s="58"/>
      <c r="PBI227" s="58"/>
      <c r="PBJ227" s="58"/>
      <c r="PBK227" s="58"/>
      <c r="PBL227" s="58"/>
      <c r="PBM227" s="58"/>
      <c r="PBN227" s="58"/>
      <c r="PBO227" s="58"/>
      <c r="PBP227" s="58"/>
      <c r="PBQ227" s="58"/>
      <c r="PBR227" s="58"/>
      <c r="PBS227" s="58"/>
      <c r="PBT227" s="58"/>
      <c r="PBU227" s="58"/>
      <c r="PBV227" s="58"/>
      <c r="PBW227" s="58"/>
      <c r="PBX227" s="58"/>
      <c r="PBY227" s="58"/>
      <c r="PBZ227" s="58"/>
      <c r="PCA227" s="58"/>
      <c r="PCB227" s="58"/>
      <c r="PCC227" s="58"/>
      <c r="PCD227" s="58"/>
      <c r="PCE227" s="58"/>
      <c r="PCF227" s="58"/>
      <c r="PCG227" s="58"/>
      <c r="PCH227" s="58"/>
      <c r="PCI227" s="58"/>
      <c r="PCJ227" s="58"/>
      <c r="PCK227" s="58"/>
      <c r="PCL227" s="58"/>
      <c r="PCM227" s="58"/>
      <c r="PCN227" s="58"/>
      <c r="PCO227" s="58"/>
      <c r="PCP227" s="58"/>
      <c r="PCQ227" s="58"/>
      <c r="PCR227" s="58"/>
      <c r="PCS227" s="58"/>
      <c r="PCT227" s="58"/>
      <c r="PCU227" s="58"/>
      <c r="PCV227" s="58"/>
      <c r="PCW227" s="58"/>
      <c r="PCX227" s="58"/>
      <c r="PCY227" s="58"/>
      <c r="PCZ227" s="58"/>
      <c r="PDA227" s="58"/>
      <c r="PDB227" s="58"/>
      <c r="PDC227" s="58"/>
      <c r="PDD227" s="58"/>
      <c r="PDE227" s="58"/>
      <c r="PDF227" s="58"/>
      <c r="PDG227" s="58"/>
      <c r="PDH227" s="58"/>
      <c r="PDI227" s="58"/>
      <c r="PDJ227" s="58"/>
      <c r="PDK227" s="58"/>
      <c r="PDL227" s="58"/>
      <c r="PDM227" s="58"/>
      <c r="PDN227" s="58"/>
      <c r="PDO227" s="58"/>
      <c r="PDP227" s="58"/>
      <c r="PDQ227" s="58"/>
      <c r="PDR227" s="58"/>
      <c r="PDS227" s="58"/>
      <c r="PDT227" s="58"/>
      <c r="PDU227" s="58"/>
      <c r="PDV227" s="58"/>
      <c r="PDW227" s="58"/>
      <c r="PDX227" s="58"/>
      <c r="PDY227" s="58"/>
      <c r="PDZ227" s="58"/>
      <c r="PEA227" s="58"/>
      <c r="PEB227" s="58"/>
      <c r="PEC227" s="58"/>
      <c r="PED227" s="58"/>
      <c r="PEE227" s="58"/>
      <c r="PEF227" s="58"/>
      <c r="PEG227" s="58"/>
      <c r="PEH227" s="58"/>
      <c r="PEI227" s="58"/>
      <c r="PEJ227" s="58"/>
      <c r="PEK227" s="58"/>
      <c r="PEL227" s="58"/>
      <c r="PEM227" s="58"/>
      <c r="PEN227" s="58"/>
      <c r="PEO227" s="58"/>
      <c r="PEP227" s="58"/>
      <c r="PEQ227" s="58"/>
      <c r="PER227" s="58"/>
      <c r="PES227" s="58"/>
      <c r="PET227" s="58"/>
      <c r="PEU227" s="58"/>
      <c r="PEV227" s="58"/>
      <c r="PEW227" s="58"/>
      <c r="PEX227" s="58"/>
      <c r="PEY227" s="58"/>
      <c r="PEZ227" s="58"/>
      <c r="PFA227" s="58"/>
      <c r="PFB227" s="58"/>
      <c r="PFC227" s="58"/>
      <c r="PFD227" s="58"/>
      <c r="PFE227" s="58"/>
      <c r="PFF227" s="58"/>
      <c r="PFG227" s="58"/>
      <c r="PFH227" s="58"/>
      <c r="PFI227" s="58"/>
      <c r="PFJ227" s="58"/>
      <c r="PFK227" s="58"/>
      <c r="PFL227" s="58"/>
      <c r="PFM227" s="58"/>
      <c r="PFN227" s="58"/>
      <c r="PFO227" s="58"/>
      <c r="PFP227" s="58"/>
      <c r="PFQ227" s="58"/>
      <c r="PFR227" s="58"/>
      <c r="PFS227" s="58"/>
      <c r="PFT227" s="58"/>
      <c r="PFU227" s="58"/>
      <c r="PFV227" s="58"/>
      <c r="PFW227" s="58"/>
      <c r="PFX227" s="58"/>
      <c r="PFY227" s="58"/>
      <c r="PFZ227" s="58"/>
      <c r="PGA227" s="58"/>
      <c r="PGB227" s="58"/>
      <c r="PGC227" s="58"/>
      <c r="PGD227" s="58"/>
      <c r="PGE227" s="58"/>
      <c r="PGF227" s="58"/>
      <c r="PGG227" s="58"/>
      <c r="PGH227" s="58"/>
      <c r="PGI227" s="58"/>
      <c r="PGJ227" s="58"/>
      <c r="PGK227" s="58"/>
      <c r="PGL227" s="58"/>
      <c r="PGM227" s="58"/>
      <c r="PGN227" s="58"/>
      <c r="PGO227" s="58"/>
      <c r="PGP227" s="58"/>
      <c r="PGQ227" s="58"/>
      <c r="PGR227" s="58"/>
      <c r="PGS227" s="58"/>
      <c r="PGT227" s="58"/>
      <c r="PGU227" s="58"/>
      <c r="PGV227" s="58"/>
      <c r="PGW227" s="58"/>
      <c r="PGX227" s="58"/>
      <c r="PGY227" s="58"/>
      <c r="PGZ227" s="58"/>
      <c r="PHA227" s="58"/>
      <c r="PHB227" s="58"/>
      <c r="PHC227" s="58"/>
      <c r="PHD227" s="58"/>
      <c r="PHE227" s="58"/>
      <c r="PHF227" s="58"/>
      <c r="PHG227" s="58"/>
      <c r="PHH227" s="58"/>
      <c r="PHI227" s="58"/>
      <c r="PHJ227" s="58"/>
      <c r="PHK227" s="58"/>
      <c r="PHL227" s="58"/>
      <c r="PHM227" s="58"/>
      <c r="PHN227" s="58"/>
      <c r="PHO227" s="58"/>
      <c r="PHP227" s="58"/>
      <c r="PHQ227" s="58"/>
      <c r="PHR227" s="58"/>
      <c r="PHS227" s="58"/>
      <c r="PHT227" s="58"/>
      <c r="PHU227" s="58"/>
      <c r="PHV227" s="58"/>
      <c r="PHW227" s="58"/>
      <c r="PHX227" s="58"/>
      <c r="PHY227" s="58"/>
      <c r="PHZ227" s="58"/>
      <c r="PIA227" s="58"/>
      <c r="PIB227" s="58"/>
      <c r="PIC227" s="58"/>
      <c r="PID227" s="58"/>
      <c r="PIE227" s="58"/>
      <c r="PIF227" s="58"/>
      <c r="PIG227" s="58"/>
      <c r="PIH227" s="58"/>
      <c r="PII227" s="58"/>
      <c r="PIJ227" s="58"/>
      <c r="PIK227" s="58"/>
      <c r="PIL227" s="58"/>
      <c r="PIM227" s="58"/>
      <c r="PIN227" s="58"/>
      <c r="PIO227" s="58"/>
      <c r="PIP227" s="58"/>
      <c r="PIQ227" s="58"/>
      <c r="PIR227" s="58"/>
      <c r="PIS227" s="58"/>
      <c r="PIT227" s="58"/>
      <c r="PIU227" s="58"/>
      <c r="PIV227" s="58"/>
      <c r="PIW227" s="58"/>
      <c r="PIX227" s="58"/>
      <c r="PIY227" s="58"/>
      <c r="PIZ227" s="58"/>
      <c r="PJA227" s="58"/>
      <c r="PJB227" s="58"/>
      <c r="PJC227" s="58"/>
      <c r="PJD227" s="58"/>
      <c r="PJE227" s="58"/>
      <c r="PJF227" s="58"/>
      <c r="PJG227" s="58"/>
      <c r="PJH227" s="58"/>
      <c r="PJI227" s="58"/>
      <c r="PJJ227" s="58"/>
      <c r="PJK227" s="58"/>
      <c r="PJL227" s="58"/>
      <c r="PJM227" s="58"/>
      <c r="PJN227" s="58"/>
      <c r="PJO227" s="58"/>
      <c r="PJP227" s="58"/>
      <c r="PJQ227" s="58"/>
      <c r="PJR227" s="58"/>
      <c r="PJS227" s="58"/>
      <c r="PJT227" s="58"/>
      <c r="PJU227" s="58"/>
      <c r="PJV227" s="58"/>
      <c r="PJW227" s="58"/>
      <c r="PJX227" s="58"/>
      <c r="PJY227" s="58"/>
      <c r="PJZ227" s="58"/>
      <c r="PKA227" s="58"/>
      <c r="PKB227" s="58"/>
      <c r="PKC227" s="58"/>
      <c r="PKD227" s="58"/>
      <c r="PKE227" s="58"/>
      <c r="PKF227" s="58"/>
      <c r="PKG227" s="58"/>
      <c r="PKH227" s="58"/>
      <c r="PKI227" s="58"/>
      <c r="PKJ227" s="58"/>
      <c r="PKK227" s="58"/>
      <c r="PKL227" s="58"/>
      <c r="PKM227" s="58"/>
      <c r="PKN227" s="58"/>
      <c r="PKO227" s="58"/>
      <c r="PKP227" s="58"/>
      <c r="PKQ227" s="58"/>
      <c r="PKR227" s="58"/>
      <c r="PKS227" s="58"/>
      <c r="PKT227" s="58"/>
      <c r="PKU227" s="58"/>
      <c r="PKV227" s="58"/>
      <c r="PKW227" s="58"/>
      <c r="PKX227" s="58"/>
      <c r="PKY227" s="58"/>
      <c r="PKZ227" s="58"/>
      <c r="PLA227" s="58"/>
      <c r="PLB227" s="58"/>
      <c r="PLC227" s="58"/>
      <c r="PLD227" s="58"/>
      <c r="PLE227" s="58"/>
      <c r="PLF227" s="58"/>
      <c r="PLG227" s="58"/>
      <c r="PLH227" s="58"/>
      <c r="PLI227" s="58"/>
      <c r="PLJ227" s="58"/>
      <c r="PLK227" s="58"/>
      <c r="PLL227" s="58"/>
      <c r="PLM227" s="58"/>
      <c r="PLN227" s="58"/>
      <c r="PLO227" s="58"/>
      <c r="PLP227" s="58"/>
      <c r="PLQ227" s="58"/>
      <c r="PLR227" s="58"/>
      <c r="PLS227" s="58"/>
      <c r="PLT227" s="58"/>
      <c r="PLU227" s="58"/>
      <c r="PLV227" s="58"/>
      <c r="PLW227" s="58"/>
      <c r="PLX227" s="58"/>
      <c r="PLY227" s="58"/>
      <c r="PLZ227" s="58"/>
      <c r="PMA227" s="58"/>
      <c r="PMB227" s="58"/>
      <c r="PMC227" s="58"/>
      <c r="PMD227" s="58"/>
      <c r="PME227" s="58"/>
      <c r="PMF227" s="58"/>
      <c r="PMG227" s="58"/>
      <c r="PMH227" s="58"/>
      <c r="PMI227" s="58"/>
      <c r="PMJ227" s="58"/>
      <c r="PMK227" s="58"/>
      <c r="PML227" s="58"/>
      <c r="PMM227" s="58"/>
      <c r="PMN227" s="58"/>
      <c r="PMO227" s="58"/>
      <c r="PMP227" s="58"/>
      <c r="PMQ227" s="58"/>
      <c r="PMR227" s="58"/>
      <c r="PMS227" s="58"/>
      <c r="PMT227" s="58"/>
      <c r="PMU227" s="58"/>
      <c r="PMV227" s="58"/>
      <c r="PMW227" s="58"/>
      <c r="PMX227" s="58"/>
      <c r="PMY227" s="58"/>
      <c r="PMZ227" s="58"/>
      <c r="PNA227" s="58"/>
      <c r="PNB227" s="58"/>
      <c r="PNC227" s="58"/>
      <c r="PND227" s="58"/>
      <c r="PNE227" s="58"/>
      <c r="PNF227" s="58"/>
      <c r="PNG227" s="58"/>
      <c r="PNH227" s="58"/>
      <c r="PNI227" s="58"/>
      <c r="PNJ227" s="58"/>
      <c r="PNK227" s="58"/>
      <c r="PNL227" s="58"/>
      <c r="PNM227" s="58"/>
      <c r="PNN227" s="58"/>
      <c r="PNO227" s="58"/>
      <c r="PNP227" s="58"/>
      <c r="PNQ227" s="58"/>
      <c r="PNR227" s="58"/>
      <c r="PNS227" s="58"/>
      <c r="PNT227" s="58"/>
      <c r="PNU227" s="58"/>
      <c r="PNV227" s="58"/>
      <c r="PNW227" s="58"/>
      <c r="PNX227" s="58"/>
      <c r="PNY227" s="58"/>
      <c r="PNZ227" s="58"/>
      <c r="POA227" s="58"/>
      <c r="POB227" s="58"/>
      <c r="POC227" s="58"/>
      <c r="POD227" s="58"/>
      <c r="POE227" s="58"/>
      <c r="POF227" s="58"/>
      <c r="POG227" s="58"/>
      <c r="POH227" s="58"/>
      <c r="POI227" s="58"/>
      <c r="POJ227" s="58"/>
      <c r="POK227" s="58"/>
      <c r="POL227" s="58"/>
      <c r="POM227" s="58"/>
      <c r="PON227" s="58"/>
      <c r="POO227" s="58"/>
      <c r="POP227" s="58"/>
      <c r="POQ227" s="58"/>
      <c r="POR227" s="58"/>
      <c r="POS227" s="58"/>
      <c r="POT227" s="58"/>
      <c r="POU227" s="58"/>
      <c r="POV227" s="58"/>
      <c r="POW227" s="58"/>
      <c r="POX227" s="58"/>
      <c r="POY227" s="58"/>
      <c r="POZ227" s="58"/>
      <c r="PPA227" s="58"/>
      <c r="PPB227" s="58"/>
      <c r="PPC227" s="58"/>
      <c r="PPD227" s="58"/>
      <c r="PPE227" s="58"/>
      <c r="PPF227" s="58"/>
      <c r="PPG227" s="58"/>
      <c r="PPH227" s="58"/>
      <c r="PPI227" s="58"/>
      <c r="PPJ227" s="58"/>
      <c r="PPK227" s="58"/>
      <c r="PPL227" s="58"/>
      <c r="PPM227" s="58"/>
      <c r="PPN227" s="58"/>
      <c r="PPO227" s="58"/>
      <c r="PPP227" s="58"/>
      <c r="PPQ227" s="58"/>
      <c r="PPR227" s="58"/>
      <c r="PPS227" s="58"/>
      <c r="PPT227" s="58"/>
      <c r="PPU227" s="58"/>
      <c r="PPV227" s="58"/>
      <c r="PPW227" s="58"/>
      <c r="PPX227" s="58"/>
      <c r="PPY227" s="58"/>
      <c r="PPZ227" s="58"/>
      <c r="PQA227" s="58"/>
      <c r="PQB227" s="58"/>
      <c r="PQC227" s="58"/>
      <c r="PQD227" s="58"/>
      <c r="PQE227" s="58"/>
      <c r="PQF227" s="58"/>
      <c r="PQG227" s="58"/>
      <c r="PQH227" s="58"/>
      <c r="PQI227" s="58"/>
      <c r="PQJ227" s="58"/>
      <c r="PQK227" s="58"/>
      <c r="PQL227" s="58"/>
      <c r="PQM227" s="58"/>
      <c r="PQN227" s="58"/>
      <c r="PQO227" s="58"/>
      <c r="PQP227" s="58"/>
      <c r="PQQ227" s="58"/>
      <c r="PQR227" s="58"/>
      <c r="PQS227" s="58"/>
      <c r="PQT227" s="58"/>
      <c r="PQU227" s="58"/>
      <c r="PQV227" s="58"/>
      <c r="PQW227" s="58"/>
      <c r="PQX227" s="58"/>
      <c r="PQY227" s="58"/>
      <c r="PQZ227" s="58"/>
      <c r="PRA227" s="58"/>
      <c r="PRB227" s="58"/>
      <c r="PRC227" s="58"/>
      <c r="PRD227" s="58"/>
      <c r="PRE227" s="58"/>
      <c r="PRF227" s="58"/>
      <c r="PRG227" s="58"/>
      <c r="PRH227" s="58"/>
      <c r="PRI227" s="58"/>
      <c r="PRJ227" s="58"/>
      <c r="PRK227" s="58"/>
      <c r="PRL227" s="58"/>
      <c r="PRM227" s="58"/>
      <c r="PRN227" s="58"/>
      <c r="PRO227" s="58"/>
      <c r="PRP227" s="58"/>
      <c r="PRQ227" s="58"/>
      <c r="PRR227" s="58"/>
      <c r="PRS227" s="58"/>
      <c r="PRT227" s="58"/>
      <c r="PRU227" s="58"/>
      <c r="PRV227" s="58"/>
      <c r="PRW227" s="58"/>
      <c r="PRX227" s="58"/>
      <c r="PRY227" s="58"/>
      <c r="PRZ227" s="58"/>
      <c r="PSA227" s="58"/>
      <c r="PSB227" s="58"/>
      <c r="PSC227" s="58"/>
      <c r="PSD227" s="58"/>
      <c r="PSE227" s="58"/>
      <c r="PSF227" s="58"/>
      <c r="PSG227" s="58"/>
      <c r="PSH227" s="58"/>
      <c r="PSI227" s="58"/>
      <c r="PSJ227" s="58"/>
      <c r="PSK227" s="58"/>
      <c r="PSL227" s="58"/>
      <c r="PSM227" s="58"/>
      <c r="PSN227" s="58"/>
      <c r="PSO227" s="58"/>
      <c r="PSP227" s="58"/>
      <c r="PSQ227" s="58"/>
      <c r="PSR227" s="58"/>
      <c r="PSS227" s="58"/>
      <c r="PST227" s="58"/>
      <c r="PSU227" s="58"/>
      <c r="PSV227" s="58"/>
      <c r="PSW227" s="58"/>
      <c r="PSX227" s="58"/>
      <c r="PSY227" s="58"/>
      <c r="PSZ227" s="58"/>
      <c r="PTA227" s="58"/>
      <c r="PTB227" s="58"/>
      <c r="PTC227" s="58"/>
      <c r="PTD227" s="58"/>
      <c r="PTE227" s="58"/>
      <c r="PTF227" s="58"/>
      <c r="PTG227" s="58"/>
      <c r="PTH227" s="58"/>
      <c r="PTI227" s="58"/>
      <c r="PTJ227" s="58"/>
      <c r="PTK227" s="58"/>
      <c r="PTL227" s="58"/>
      <c r="PTM227" s="58"/>
      <c r="PTN227" s="58"/>
      <c r="PTO227" s="58"/>
      <c r="PTP227" s="58"/>
      <c r="PTQ227" s="58"/>
      <c r="PTR227" s="58"/>
      <c r="PTS227" s="58"/>
      <c r="PTT227" s="58"/>
      <c r="PTU227" s="58"/>
      <c r="PTV227" s="58"/>
      <c r="PTW227" s="58"/>
      <c r="PTX227" s="58"/>
      <c r="PTY227" s="58"/>
      <c r="PTZ227" s="58"/>
      <c r="PUA227" s="58"/>
      <c r="PUB227" s="58"/>
      <c r="PUC227" s="58"/>
      <c r="PUD227" s="58"/>
      <c r="PUE227" s="58"/>
      <c r="PUF227" s="58"/>
      <c r="PUG227" s="58"/>
      <c r="PUH227" s="58"/>
      <c r="PUI227" s="58"/>
      <c r="PUJ227" s="58"/>
      <c r="PUK227" s="58"/>
      <c r="PUL227" s="58"/>
      <c r="PUM227" s="58"/>
      <c r="PUN227" s="58"/>
      <c r="PUO227" s="58"/>
      <c r="PUP227" s="58"/>
      <c r="PUQ227" s="58"/>
      <c r="PUR227" s="58"/>
      <c r="PUS227" s="58"/>
      <c r="PUT227" s="58"/>
      <c r="PUU227" s="58"/>
      <c r="PUV227" s="58"/>
      <c r="PUW227" s="58"/>
      <c r="PUX227" s="58"/>
      <c r="PUY227" s="58"/>
      <c r="PUZ227" s="58"/>
      <c r="PVA227" s="58"/>
      <c r="PVB227" s="58"/>
      <c r="PVC227" s="58"/>
      <c r="PVD227" s="58"/>
      <c r="PVE227" s="58"/>
      <c r="PVF227" s="58"/>
      <c r="PVG227" s="58"/>
      <c r="PVH227" s="58"/>
      <c r="PVI227" s="58"/>
      <c r="PVJ227" s="58"/>
      <c r="PVK227" s="58"/>
      <c r="PVL227" s="58"/>
      <c r="PVM227" s="58"/>
      <c r="PVN227" s="58"/>
      <c r="PVO227" s="58"/>
      <c r="PVP227" s="58"/>
      <c r="PVQ227" s="58"/>
      <c r="PVR227" s="58"/>
      <c r="PVS227" s="58"/>
      <c r="PVT227" s="58"/>
      <c r="PVU227" s="58"/>
      <c r="PVV227" s="58"/>
      <c r="PVW227" s="58"/>
      <c r="PVX227" s="58"/>
      <c r="PVY227" s="58"/>
      <c r="PVZ227" s="58"/>
      <c r="PWA227" s="58"/>
      <c r="PWB227" s="58"/>
      <c r="PWC227" s="58"/>
      <c r="PWD227" s="58"/>
      <c r="PWE227" s="58"/>
      <c r="PWF227" s="58"/>
      <c r="PWG227" s="58"/>
      <c r="PWH227" s="58"/>
      <c r="PWI227" s="58"/>
      <c r="PWJ227" s="58"/>
      <c r="PWK227" s="58"/>
      <c r="PWL227" s="58"/>
      <c r="PWM227" s="58"/>
      <c r="PWN227" s="58"/>
      <c r="PWO227" s="58"/>
      <c r="PWP227" s="58"/>
      <c r="PWQ227" s="58"/>
      <c r="PWR227" s="58"/>
      <c r="PWS227" s="58"/>
      <c r="PWT227" s="58"/>
      <c r="PWU227" s="58"/>
      <c r="PWV227" s="58"/>
      <c r="PWW227" s="58"/>
      <c r="PWX227" s="58"/>
      <c r="PWY227" s="58"/>
      <c r="PWZ227" s="58"/>
      <c r="PXA227" s="58"/>
      <c r="PXB227" s="58"/>
      <c r="PXC227" s="58"/>
      <c r="PXD227" s="58"/>
      <c r="PXE227" s="58"/>
      <c r="PXF227" s="58"/>
      <c r="PXG227" s="58"/>
      <c r="PXH227" s="58"/>
      <c r="PXI227" s="58"/>
      <c r="PXJ227" s="58"/>
      <c r="PXK227" s="58"/>
      <c r="PXL227" s="58"/>
      <c r="PXM227" s="58"/>
      <c r="PXN227" s="58"/>
      <c r="PXO227" s="58"/>
      <c r="PXP227" s="58"/>
      <c r="PXQ227" s="58"/>
      <c r="PXR227" s="58"/>
      <c r="PXS227" s="58"/>
      <c r="PXT227" s="58"/>
      <c r="PXU227" s="58"/>
      <c r="PXV227" s="58"/>
      <c r="PXW227" s="58"/>
      <c r="PXX227" s="58"/>
      <c r="PXY227" s="58"/>
      <c r="PXZ227" s="58"/>
      <c r="PYA227" s="58"/>
      <c r="PYB227" s="58"/>
      <c r="PYC227" s="58"/>
      <c r="PYD227" s="58"/>
      <c r="PYE227" s="58"/>
      <c r="PYF227" s="58"/>
      <c r="PYG227" s="58"/>
      <c r="PYH227" s="58"/>
      <c r="PYI227" s="58"/>
      <c r="PYJ227" s="58"/>
      <c r="PYK227" s="58"/>
      <c r="PYL227" s="58"/>
      <c r="PYM227" s="58"/>
      <c r="PYN227" s="58"/>
      <c r="PYO227" s="58"/>
      <c r="PYP227" s="58"/>
      <c r="PYQ227" s="58"/>
      <c r="PYR227" s="58"/>
      <c r="PYS227" s="58"/>
      <c r="PYT227" s="58"/>
      <c r="PYU227" s="58"/>
      <c r="PYV227" s="58"/>
      <c r="PYW227" s="58"/>
      <c r="PYX227" s="58"/>
      <c r="PYY227" s="58"/>
      <c r="PYZ227" s="58"/>
      <c r="PZA227" s="58"/>
      <c r="PZB227" s="58"/>
      <c r="PZC227" s="58"/>
      <c r="PZD227" s="58"/>
      <c r="PZE227" s="58"/>
      <c r="PZF227" s="58"/>
      <c r="PZG227" s="58"/>
      <c r="PZH227" s="58"/>
      <c r="PZI227" s="58"/>
      <c r="PZJ227" s="58"/>
      <c r="PZK227" s="58"/>
      <c r="PZL227" s="58"/>
      <c r="PZM227" s="58"/>
      <c r="PZN227" s="58"/>
      <c r="PZO227" s="58"/>
      <c r="PZP227" s="58"/>
      <c r="PZQ227" s="58"/>
      <c r="PZR227" s="58"/>
      <c r="PZS227" s="58"/>
      <c r="PZT227" s="58"/>
      <c r="PZU227" s="58"/>
      <c r="PZV227" s="58"/>
      <c r="PZW227" s="58"/>
      <c r="PZX227" s="58"/>
      <c r="PZY227" s="58"/>
      <c r="PZZ227" s="58"/>
      <c r="QAA227" s="58"/>
      <c r="QAB227" s="58"/>
      <c r="QAC227" s="58"/>
      <c r="QAD227" s="58"/>
      <c r="QAE227" s="58"/>
      <c r="QAF227" s="58"/>
      <c r="QAG227" s="58"/>
      <c r="QAH227" s="58"/>
      <c r="QAI227" s="58"/>
      <c r="QAJ227" s="58"/>
      <c r="QAK227" s="58"/>
      <c r="QAL227" s="58"/>
      <c r="QAM227" s="58"/>
      <c r="QAN227" s="58"/>
      <c r="QAO227" s="58"/>
      <c r="QAP227" s="58"/>
      <c r="QAQ227" s="58"/>
      <c r="QAR227" s="58"/>
      <c r="QAS227" s="58"/>
      <c r="QAT227" s="58"/>
      <c r="QAU227" s="58"/>
      <c r="QAV227" s="58"/>
      <c r="QAW227" s="58"/>
      <c r="QAX227" s="58"/>
      <c r="QAY227" s="58"/>
      <c r="QAZ227" s="58"/>
      <c r="QBA227" s="58"/>
      <c r="QBB227" s="58"/>
      <c r="QBC227" s="58"/>
      <c r="QBD227" s="58"/>
      <c r="QBE227" s="58"/>
      <c r="QBF227" s="58"/>
      <c r="QBG227" s="58"/>
      <c r="QBH227" s="58"/>
      <c r="QBI227" s="58"/>
      <c r="QBJ227" s="58"/>
      <c r="QBK227" s="58"/>
      <c r="QBL227" s="58"/>
      <c r="QBM227" s="58"/>
      <c r="QBN227" s="58"/>
      <c r="QBO227" s="58"/>
      <c r="QBP227" s="58"/>
      <c r="QBQ227" s="58"/>
      <c r="QBR227" s="58"/>
      <c r="QBS227" s="58"/>
      <c r="QBT227" s="58"/>
      <c r="QBU227" s="58"/>
      <c r="QBV227" s="58"/>
      <c r="QBW227" s="58"/>
      <c r="QBX227" s="58"/>
      <c r="QBY227" s="58"/>
      <c r="QBZ227" s="58"/>
      <c r="QCA227" s="58"/>
      <c r="QCB227" s="58"/>
      <c r="QCC227" s="58"/>
      <c r="QCD227" s="58"/>
      <c r="QCE227" s="58"/>
      <c r="QCF227" s="58"/>
      <c r="QCG227" s="58"/>
      <c r="QCH227" s="58"/>
      <c r="QCI227" s="58"/>
      <c r="QCJ227" s="58"/>
      <c r="QCK227" s="58"/>
      <c r="QCL227" s="58"/>
      <c r="QCM227" s="58"/>
      <c r="QCN227" s="58"/>
      <c r="QCO227" s="58"/>
      <c r="QCP227" s="58"/>
      <c r="QCQ227" s="58"/>
      <c r="QCR227" s="58"/>
      <c r="QCS227" s="58"/>
      <c r="QCT227" s="58"/>
      <c r="QCU227" s="58"/>
      <c r="QCV227" s="58"/>
      <c r="QCW227" s="58"/>
      <c r="QCX227" s="58"/>
      <c r="QCY227" s="58"/>
      <c r="QCZ227" s="58"/>
      <c r="QDA227" s="58"/>
      <c r="QDB227" s="58"/>
      <c r="QDC227" s="58"/>
      <c r="QDD227" s="58"/>
      <c r="QDE227" s="58"/>
      <c r="QDF227" s="58"/>
      <c r="QDG227" s="58"/>
      <c r="QDH227" s="58"/>
      <c r="QDI227" s="58"/>
      <c r="QDJ227" s="58"/>
      <c r="QDK227" s="58"/>
      <c r="QDL227" s="58"/>
      <c r="QDM227" s="58"/>
      <c r="QDN227" s="58"/>
      <c r="QDO227" s="58"/>
      <c r="QDP227" s="58"/>
      <c r="QDQ227" s="58"/>
      <c r="QDR227" s="58"/>
      <c r="QDS227" s="58"/>
      <c r="QDT227" s="58"/>
      <c r="QDU227" s="58"/>
      <c r="QDV227" s="58"/>
      <c r="QDW227" s="58"/>
      <c r="QDX227" s="58"/>
      <c r="QDY227" s="58"/>
      <c r="QDZ227" s="58"/>
      <c r="QEA227" s="58"/>
      <c r="QEB227" s="58"/>
      <c r="QEC227" s="58"/>
      <c r="QED227" s="58"/>
      <c r="QEE227" s="58"/>
      <c r="QEF227" s="58"/>
      <c r="QEG227" s="58"/>
      <c r="QEH227" s="58"/>
      <c r="QEI227" s="58"/>
      <c r="QEJ227" s="58"/>
      <c r="QEK227" s="58"/>
      <c r="QEL227" s="58"/>
      <c r="QEM227" s="58"/>
      <c r="QEN227" s="58"/>
      <c r="QEO227" s="58"/>
      <c r="QEP227" s="58"/>
      <c r="QEQ227" s="58"/>
      <c r="QER227" s="58"/>
      <c r="QES227" s="58"/>
      <c r="QET227" s="58"/>
      <c r="QEU227" s="58"/>
      <c r="QEV227" s="58"/>
      <c r="QEW227" s="58"/>
      <c r="QEX227" s="58"/>
      <c r="QEY227" s="58"/>
      <c r="QEZ227" s="58"/>
      <c r="QFA227" s="58"/>
      <c r="QFB227" s="58"/>
      <c r="QFC227" s="58"/>
      <c r="QFD227" s="58"/>
      <c r="QFE227" s="58"/>
      <c r="QFF227" s="58"/>
      <c r="QFG227" s="58"/>
      <c r="QFH227" s="58"/>
      <c r="QFI227" s="58"/>
      <c r="QFJ227" s="58"/>
      <c r="QFK227" s="58"/>
      <c r="QFL227" s="58"/>
      <c r="QFM227" s="58"/>
      <c r="QFN227" s="58"/>
      <c r="QFO227" s="58"/>
      <c r="QFP227" s="58"/>
      <c r="QFQ227" s="58"/>
      <c r="QFR227" s="58"/>
      <c r="QFS227" s="58"/>
      <c r="QFT227" s="58"/>
      <c r="QFU227" s="58"/>
      <c r="QFV227" s="58"/>
      <c r="QFW227" s="58"/>
      <c r="QFX227" s="58"/>
      <c r="QFY227" s="58"/>
      <c r="QFZ227" s="58"/>
      <c r="QGA227" s="58"/>
      <c r="QGB227" s="58"/>
      <c r="QGC227" s="58"/>
      <c r="QGD227" s="58"/>
      <c r="QGE227" s="58"/>
      <c r="QGF227" s="58"/>
      <c r="QGG227" s="58"/>
      <c r="QGH227" s="58"/>
      <c r="QGI227" s="58"/>
      <c r="QGJ227" s="58"/>
      <c r="QGK227" s="58"/>
      <c r="QGL227" s="58"/>
      <c r="QGM227" s="58"/>
      <c r="QGN227" s="58"/>
      <c r="QGO227" s="58"/>
      <c r="QGP227" s="58"/>
      <c r="QGQ227" s="58"/>
      <c r="QGR227" s="58"/>
      <c r="QGS227" s="58"/>
      <c r="QGT227" s="58"/>
      <c r="QGU227" s="58"/>
      <c r="QGV227" s="58"/>
      <c r="QGW227" s="58"/>
      <c r="QGX227" s="58"/>
      <c r="QGY227" s="58"/>
      <c r="QGZ227" s="58"/>
      <c r="QHA227" s="58"/>
      <c r="QHB227" s="58"/>
      <c r="QHC227" s="58"/>
      <c r="QHD227" s="58"/>
      <c r="QHE227" s="58"/>
      <c r="QHF227" s="58"/>
      <c r="QHG227" s="58"/>
      <c r="QHH227" s="58"/>
      <c r="QHI227" s="58"/>
      <c r="QHJ227" s="58"/>
      <c r="QHK227" s="58"/>
      <c r="QHL227" s="58"/>
      <c r="QHM227" s="58"/>
      <c r="QHN227" s="58"/>
      <c r="QHO227" s="58"/>
      <c r="QHP227" s="58"/>
      <c r="QHQ227" s="58"/>
      <c r="QHR227" s="58"/>
      <c r="QHS227" s="58"/>
      <c r="QHT227" s="58"/>
      <c r="QHU227" s="58"/>
      <c r="QHV227" s="58"/>
      <c r="QHW227" s="58"/>
      <c r="QHX227" s="58"/>
      <c r="QHY227" s="58"/>
      <c r="QHZ227" s="58"/>
      <c r="QIA227" s="58"/>
      <c r="QIB227" s="58"/>
      <c r="QIC227" s="58"/>
      <c r="QID227" s="58"/>
      <c r="QIE227" s="58"/>
      <c r="QIF227" s="58"/>
      <c r="QIG227" s="58"/>
      <c r="QIH227" s="58"/>
      <c r="QII227" s="58"/>
      <c r="QIJ227" s="58"/>
      <c r="QIK227" s="58"/>
      <c r="QIL227" s="58"/>
      <c r="QIM227" s="58"/>
      <c r="QIN227" s="58"/>
      <c r="QIO227" s="58"/>
      <c r="QIP227" s="58"/>
      <c r="QIQ227" s="58"/>
      <c r="QIR227" s="58"/>
      <c r="QIS227" s="58"/>
      <c r="QIT227" s="58"/>
      <c r="QIU227" s="58"/>
      <c r="QIV227" s="58"/>
      <c r="QIW227" s="58"/>
      <c r="QIX227" s="58"/>
      <c r="QIY227" s="58"/>
      <c r="QIZ227" s="58"/>
      <c r="QJA227" s="58"/>
      <c r="QJB227" s="58"/>
      <c r="QJC227" s="58"/>
      <c r="QJD227" s="58"/>
      <c r="QJE227" s="58"/>
      <c r="QJF227" s="58"/>
      <c r="QJG227" s="58"/>
      <c r="QJH227" s="58"/>
      <c r="QJI227" s="58"/>
      <c r="QJJ227" s="58"/>
      <c r="QJK227" s="58"/>
      <c r="QJL227" s="58"/>
      <c r="QJM227" s="58"/>
      <c r="QJN227" s="58"/>
      <c r="QJO227" s="58"/>
      <c r="QJP227" s="58"/>
      <c r="QJQ227" s="58"/>
      <c r="QJR227" s="58"/>
      <c r="QJS227" s="58"/>
      <c r="QJT227" s="58"/>
      <c r="QJU227" s="58"/>
      <c r="QJV227" s="58"/>
      <c r="QJW227" s="58"/>
      <c r="QJX227" s="58"/>
      <c r="QJY227" s="58"/>
      <c r="QJZ227" s="58"/>
      <c r="QKA227" s="58"/>
      <c r="QKB227" s="58"/>
      <c r="QKC227" s="58"/>
      <c r="QKD227" s="58"/>
      <c r="QKE227" s="58"/>
      <c r="QKF227" s="58"/>
      <c r="QKG227" s="58"/>
      <c r="QKH227" s="58"/>
      <c r="QKI227" s="58"/>
      <c r="QKJ227" s="58"/>
      <c r="QKK227" s="58"/>
      <c r="QKL227" s="58"/>
      <c r="QKM227" s="58"/>
      <c r="QKN227" s="58"/>
      <c r="QKO227" s="58"/>
      <c r="QKP227" s="58"/>
      <c r="QKQ227" s="58"/>
      <c r="QKR227" s="58"/>
      <c r="QKS227" s="58"/>
      <c r="QKT227" s="58"/>
      <c r="QKU227" s="58"/>
      <c r="QKV227" s="58"/>
      <c r="QKW227" s="58"/>
      <c r="QKX227" s="58"/>
      <c r="QKY227" s="58"/>
      <c r="QKZ227" s="58"/>
      <c r="QLA227" s="58"/>
      <c r="QLB227" s="58"/>
      <c r="QLC227" s="58"/>
      <c r="QLD227" s="58"/>
      <c r="QLE227" s="58"/>
      <c r="QLF227" s="58"/>
      <c r="QLG227" s="58"/>
      <c r="QLH227" s="58"/>
      <c r="QLI227" s="58"/>
      <c r="QLJ227" s="58"/>
      <c r="QLK227" s="58"/>
      <c r="QLL227" s="58"/>
      <c r="QLM227" s="58"/>
      <c r="QLN227" s="58"/>
      <c r="QLO227" s="58"/>
      <c r="QLP227" s="58"/>
      <c r="QLQ227" s="58"/>
      <c r="QLR227" s="58"/>
      <c r="QLS227" s="58"/>
      <c r="QLT227" s="58"/>
      <c r="QLU227" s="58"/>
      <c r="QLV227" s="58"/>
      <c r="QLW227" s="58"/>
      <c r="QLX227" s="58"/>
      <c r="QLY227" s="58"/>
      <c r="QLZ227" s="58"/>
      <c r="QMA227" s="58"/>
      <c r="QMB227" s="58"/>
      <c r="QMC227" s="58"/>
      <c r="QMD227" s="58"/>
      <c r="QME227" s="58"/>
      <c r="QMF227" s="58"/>
      <c r="QMG227" s="58"/>
      <c r="QMH227" s="58"/>
      <c r="QMI227" s="58"/>
      <c r="QMJ227" s="58"/>
      <c r="QMK227" s="58"/>
      <c r="QML227" s="58"/>
      <c r="QMM227" s="58"/>
      <c r="QMN227" s="58"/>
      <c r="QMO227" s="58"/>
      <c r="QMP227" s="58"/>
      <c r="QMQ227" s="58"/>
      <c r="QMR227" s="58"/>
      <c r="QMS227" s="58"/>
      <c r="QMT227" s="58"/>
      <c r="QMU227" s="58"/>
      <c r="QMV227" s="58"/>
      <c r="QMW227" s="58"/>
      <c r="QMX227" s="58"/>
      <c r="QMY227" s="58"/>
      <c r="QMZ227" s="58"/>
      <c r="QNA227" s="58"/>
      <c r="QNB227" s="58"/>
      <c r="QNC227" s="58"/>
      <c r="QND227" s="58"/>
      <c r="QNE227" s="58"/>
      <c r="QNF227" s="58"/>
      <c r="QNG227" s="58"/>
      <c r="QNH227" s="58"/>
      <c r="QNI227" s="58"/>
      <c r="QNJ227" s="58"/>
      <c r="QNK227" s="58"/>
      <c r="QNL227" s="58"/>
      <c r="QNM227" s="58"/>
      <c r="QNN227" s="58"/>
      <c r="QNO227" s="58"/>
      <c r="QNP227" s="58"/>
      <c r="QNQ227" s="58"/>
      <c r="QNR227" s="58"/>
      <c r="QNS227" s="58"/>
      <c r="QNT227" s="58"/>
      <c r="QNU227" s="58"/>
      <c r="QNV227" s="58"/>
      <c r="QNW227" s="58"/>
      <c r="QNX227" s="58"/>
      <c r="QNY227" s="58"/>
      <c r="QNZ227" s="58"/>
      <c r="QOA227" s="58"/>
      <c r="QOB227" s="58"/>
      <c r="QOC227" s="58"/>
      <c r="QOD227" s="58"/>
      <c r="QOE227" s="58"/>
      <c r="QOF227" s="58"/>
      <c r="QOG227" s="58"/>
      <c r="QOH227" s="58"/>
      <c r="QOI227" s="58"/>
      <c r="QOJ227" s="58"/>
      <c r="QOK227" s="58"/>
      <c r="QOL227" s="58"/>
      <c r="QOM227" s="58"/>
      <c r="QON227" s="58"/>
      <c r="QOO227" s="58"/>
      <c r="QOP227" s="58"/>
      <c r="QOQ227" s="58"/>
      <c r="QOR227" s="58"/>
      <c r="QOS227" s="58"/>
      <c r="QOT227" s="58"/>
      <c r="QOU227" s="58"/>
      <c r="QOV227" s="58"/>
      <c r="QOW227" s="58"/>
      <c r="QOX227" s="58"/>
      <c r="QOY227" s="58"/>
      <c r="QOZ227" s="58"/>
      <c r="QPA227" s="58"/>
      <c r="QPB227" s="58"/>
      <c r="QPC227" s="58"/>
      <c r="QPD227" s="58"/>
      <c r="QPE227" s="58"/>
      <c r="QPF227" s="58"/>
      <c r="QPG227" s="58"/>
      <c r="QPH227" s="58"/>
      <c r="QPI227" s="58"/>
      <c r="QPJ227" s="58"/>
      <c r="QPK227" s="58"/>
      <c r="QPL227" s="58"/>
      <c r="QPM227" s="58"/>
      <c r="QPN227" s="58"/>
      <c r="QPO227" s="58"/>
      <c r="QPP227" s="58"/>
      <c r="QPQ227" s="58"/>
      <c r="QPR227" s="58"/>
      <c r="QPS227" s="58"/>
      <c r="QPT227" s="58"/>
      <c r="QPU227" s="58"/>
      <c r="QPV227" s="58"/>
      <c r="QPW227" s="58"/>
      <c r="QPX227" s="58"/>
      <c r="QPY227" s="58"/>
      <c r="QPZ227" s="58"/>
      <c r="QQA227" s="58"/>
      <c r="QQB227" s="58"/>
      <c r="QQC227" s="58"/>
      <c r="QQD227" s="58"/>
      <c r="QQE227" s="58"/>
      <c r="QQF227" s="58"/>
      <c r="QQG227" s="58"/>
      <c r="QQH227" s="58"/>
      <c r="QQI227" s="58"/>
      <c r="QQJ227" s="58"/>
      <c r="QQK227" s="58"/>
      <c r="QQL227" s="58"/>
      <c r="QQM227" s="58"/>
      <c r="QQN227" s="58"/>
      <c r="QQO227" s="58"/>
      <c r="QQP227" s="58"/>
      <c r="QQQ227" s="58"/>
      <c r="QQR227" s="58"/>
      <c r="QQS227" s="58"/>
      <c r="QQT227" s="58"/>
      <c r="QQU227" s="58"/>
      <c r="QQV227" s="58"/>
      <c r="QQW227" s="58"/>
      <c r="QQX227" s="58"/>
      <c r="QQY227" s="58"/>
      <c r="QQZ227" s="58"/>
      <c r="QRA227" s="58"/>
      <c r="QRB227" s="58"/>
      <c r="QRC227" s="58"/>
      <c r="QRD227" s="58"/>
      <c r="QRE227" s="58"/>
      <c r="QRF227" s="58"/>
      <c r="QRG227" s="58"/>
      <c r="QRH227" s="58"/>
      <c r="QRI227" s="58"/>
      <c r="QRJ227" s="58"/>
      <c r="QRK227" s="58"/>
      <c r="QRL227" s="58"/>
      <c r="QRM227" s="58"/>
      <c r="QRN227" s="58"/>
      <c r="QRO227" s="58"/>
      <c r="QRP227" s="58"/>
      <c r="QRQ227" s="58"/>
      <c r="QRR227" s="58"/>
      <c r="QRS227" s="58"/>
      <c r="QRT227" s="58"/>
      <c r="QRU227" s="58"/>
      <c r="QRV227" s="58"/>
      <c r="QRW227" s="58"/>
      <c r="QRX227" s="58"/>
      <c r="QRY227" s="58"/>
      <c r="QRZ227" s="58"/>
      <c r="QSA227" s="58"/>
      <c r="QSB227" s="58"/>
      <c r="QSC227" s="58"/>
      <c r="QSD227" s="58"/>
      <c r="QSE227" s="58"/>
      <c r="QSF227" s="58"/>
      <c r="QSG227" s="58"/>
      <c r="QSH227" s="58"/>
      <c r="QSI227" s="58"/>
      <c r="QSJ227" s="58"/>
      <c r="QSK227" s="58"/>
      <c r="QSL227" s="58"/>
      <c r="QSM227" s="58"/>
      <c r="QSN227" s="58"/>
      <c r="QSO227" s="58"/>
      <c r="QSP227" s="58"/>
      <c r="QSQ227" s="58"/>
      <c r="QSR227" s="58"/>
      <c r="QSS227" s="58"/>
      <c r="QST227" s="58"/>
      <c r="QSU227" s="58"/>
      <c r="QSV227" s="58"/>
      <c r="QSW227" s="58"/>
      <c r="QSX227" s="58"/>
      <c r="QSY227" s="58"/>
      <c r="QSZ227" s="58"/>
      <c r="QTA227" s="58"/>
      <c r="QTB227" s="58"/>
      <c r="QTC227" s="58"/>
      <c r="QTD227" s="58"/>
      <c r="QTE227" s="58"/>
      <c r="QTF227" s="58"/>
      <c r="QTG227" s="58"/>
      <c r="QTH227" s="58"/>
      <c r="QTI227" s="58"/>
      <c r="QTJ227" s="58"/>
      <c r="QTK227" s="58"/>
      <c r="QTL227" s="58"/>
      <c r="QTM227" s="58"/>
      <c r="QTN227" s="58"/>
      <c r="QTO227" s="58"/>
      <c r="QTP227" s="58"/>
      <c r="QTQ227" s="58"/>
      <c r="QTR227" s="58"/>
      <c r="QTS227" s="58"/>
      <c r="QTT227" s="58"/>
      <c r="QTU227" s="58"/>
      <c r="QTV227" s="58"/>
      <c r="QTW227" s="58"/>
      <c r="QTX227" s="58"/>
      <c r="QTY227" s="58"/>
      <c r="QTZ227" s="58"/>
      <c r="QUA227" s="58"/>
      <c r="QUB227" s="58"/>
      <c r="QUC227" s="58"/>
      <c r="QUD227" s="58"/>
      <c r="QUE227" s="58"/>
      <c r="QUF227" s="58"/>
      <c r="QUG227" s="58"/>
      <c r="QUH227" s="58"/>
      <c r="QUI227" s="58"/>
      <c r="QUJ227" s="58"/>
      <c r="QUK227" s="58"/>
      <c r="QUL227" s="58"/>
      <c r="QUM227" s="58"/>
      <c r="QUN227" s="58"/>
      <c r="QUO227" s="58"/>
      <c r="QUP227" s="58"/>
      <c r="QUQ227" s="58"/>
      <c r="QUR227" s="58"/>
      <c r="QUS227" s="58"/>
      <c r="QUT227" s="58"/>
      <c r="QUU227" s="58"/>
      <c r="QUV227" s="58"/>
      <c r="QUW227" s="58"/>
      <c r="QUX227" s="58"/>
      <c r="QUY227" s="58"/>
      <c r="QUZ227" s="58"/>
      <c r="QVA227" s="58"/>
      <c r="QVB227" s="58"/>
      <c r="QVC227" s="58"/>
      <c r="QVD227" s="58"/>
      <c r="QVE227" s="58"/>
      <c r="QVF227" s="58"/>
      <c r="QVG227" s="58"/>
      <c r="QVH227" s="58"/>
      <c r="QVI227" s="58"/>
      <c r="QVJ227" s="58"/>
      <c r="QVK227" s="58"/>
      <c r="QVL227" s="58"/>
      <c r="QVM227" s="58"/>
      <c r="QVN227" s="58"/>
      <c r="QVO227" s="58"/>
      <c r="QVP227" s="58"/>
      <c r="QVQ227" s="58"/>
      <c r="QVR227" s="58"/>
      <c r="QVS227" s="58"/>
      <c r="QVT227" s="58"/>
      <c r="QVU227" s="58"/>
      <c r="QVV227" s="58"/>
      <c r="QVW227" s="58"/>
      <c r="QVX227" s="58"/>
      <c r="QVY227" s="58"/>
      <c r="QVZ227" s="58"/>
      <c r="QWA227" s="58"/>
      <c r="QWB227" s="58"/>
      <c r="QWC227" s="58"/>
      <c r="QWD227" s="58"/>
      <c r="QWE227" s="58"/>
      <c r="QWF227" s="58"/>
      <c r="QWG227" s="58"/>
      <c r="QWH227" s="58"/>
      <c r="QWI227" s="58"/>
      <c r="QWJ227" s="58"/>
      <c r="QWK227" s="58"/>
      <c r="QWL227" s="58"/>
      <c r="QWM227" s="58"/>
      <c r="QWN227" s="58"/>
      <c r="QWO227" s="58"/>
      <c r="QWP227" s="58"/>
      <c r="QWQ227" s="58"/>
      <c r="QWR227" s="58"/>
      <c r="QWS227" s="58"/>
      <c r="QWT227" s="58"/>
      <c r="QWU227" s="58"/>
      <c r="QWV227" s="58"/>
      <c r="QWW227" s="58"/>
      <c r="QWX227" s="58"/>
      <c r="QWY227" s="58"/>
      <c r="QWZ227" s="58"/>
      <c r="QXA227" s="58"/>
      <c r="QXB227" s="58"/>
      <c r="QXC227" s="58"/>
      <c r="QXD227" s="58"/>
      <c r="QXE227" s="58"/>
      <c r="QXF227" s="58"/>
      <c r="QXG227" s="58"/>
      <c r="QXH227" s="58"/>
      <c r="QXI227" s="58"/>
      <c r="QXJ227" s="58"/>
      <c r="QXK227" s="58"/>
      <c r="QXL227" s="58"/>
      <c r="QXM227" s="58"/>
      <c r="QXN227" s="58"/>
      <c r="QXO227" s="58"/>
      <c r="QXP227" s="58"/>
      <c r="QXQ227" s="58"/>
      <c r="QXR227" s="58"/>
      <c r="QXS227" s="58"/>
      <c r="QXT227" s="58"/>
      <c r="QXU227" s="58"/>
      <c r="QXV227" s="58"/>
      <c r="QXW227" s="58"/>
      <c r="QXX227" s="58"/>
      <c r="QXY227" s="58"/>
      <c r="QXZ227" s="58"/>
      <c r="QYA227" s="58"/>
      <c r="QYB227" s="58"/>
      <c r="QYC227" s="58"/>
      <c r="QYD227" s="58"/>
      <c r="QYE227" s="58"/>
      <c r="QYF227" s="58"/>
      <c r="QYG227" s="58"/>
      <c r="QYH227" s="58"/>
      <c r="QYI227" s="58"/>
      <c r="QYJ227" s="58"/>
      <c r="QYK227" s="58"/>
      <c r="QYL227" s="58"/>
      <c r="QYM227" s="58"/>
      <c r="QYN227" s="58"/>
      <c r="QYO227" s="58"/>
      <c r="QYP227" s="58"/>
      <c r="QYQ227" s="58"/>
      <c r="QYR227" s="58"/>
      <c r="QYS227" s="58"/>
      <c r="QYT227" s="58"/>
      <c r="QYU227" s="58"/>
      <c r="QYV227" s="58"/>
      <c r="QYW227" s="58"/>
      <c r="QYX227" s="58"/>
      <c r="QYY227" s="58"/>
      <c r="QYZ227" s="58"/>
      <c r="QZA227" s="58"/>
      <c r="QZB227" s="58"/>
      <c r="QZC227" s="58"/>
      <c r="QZD227" s="58"/>
      <c r="QZE227" s="58"/>
      <c r="QZF227" s="58"/>
      <c r="QZG227" s="58"/>
      <c r="QZH227" s="58"/>
      <c r="QZI227" s="58"/>
      <c r="QZJ227" s="58"/>
      <c r="QZK227" s="58"/>
      <c r="QZL227" s="58"/>
      <c r="QZM227" s="58"/>
      <c r="QZN227" s="58"/>
      <c r="QZO227" s="58"/>
      <c r="QZP227" s="58"/>
      <c r="QZQ227" s="58"/>
      <c r="QZR227" s="58"/>
      <c r="QZS227" s="58"/>
      <c r="QZT227" s="58"/>
      <c r="QZU227" s="58"/>
      <c r="QZV227" s="58"/>
      <c r="QZW227" s="58"/>
      <c r="QZX227" s="58"/>
      <c r="QZY227" s="58"/>
      <c r="QZZ227" s="58"/>
      <c r="RAA227" s="58"/>
      <c r="RAB227" s="58"/>
      <c r="RAC227" s="58"/>
      <c r="RAD227" s="58"/>
      <c r="RAE227" s="58"/>
      <c r="RAF227" s="58"/>
      <c r="RAG227" s="58"/>
      <c r="RAH227" s="58"/>
      <c r="RAI227" s="58"/>
      <c r="RAJ227" s="58"/>
      <c r="RAK227" s="58"/>
      <c r="RAL227" s="58"/>
      <c r="RAM227" s="58"/>
      <c r="RAN227" s="58"/>
      <c r="RAO227" s="58"/>
      <c r="RAP227" s="58"/>
      <c r="RAQ227" s="58"/>
      <c r="RAR227" s="58"/>
      <c r="RAS227" s="58"/>
      <c r="RAT227" s="58"/>
      <c r="RAU227" s="58"/>
      <c r="RAV227" s="58"/>
      <c r="RAW227" s="58"/>
      <c r="RAX227" s="58"/>
      <c r="RAY227" s="58"/>
      <c r="RAZ227" s="58"/>
      <c r="RBA227" s="58"/>
      <c r="RBB227" s="58"/>
      <c r="RBC227" s="58"/>
      <c r="RBD227" s="58"/>
      <c r="RBE227" s="58"/>
      <c r="RBF227" s="58"/>
      <c r="RBG227" s="58"/>
      <c r="RBH227" s="58"/>
      <c r="RBI227" s="58"/>
      <c r="RBJ227" s="58"/>
      <c r="RBK227" s="58"/>
      <c r="RBL227" s="58"/>
      <c r="RBM227" s="58"/>
      <c r="RBN227" s="58"/>
      <c r="RBO227" s="58"/>
      <c r="RBP227" s="58"/>
      <c r="RBQ227" s="58"/>
      <c r="RBR227" s="58"/>
      <c r="RBS227" s="58"/>
      <c r="RBT227" s="58"/>
      <c r="RBU227" s="58"/>
      <c r="RBV227" s="58"/>
      <c r="RBW227" s="58"/>
      <c r="RBX227" s="58"/>
      <c r="RBY227" s="58"/>
      <c r="RBZ227" s="58"/>
      <c r="RCA227" s="58"/>
      <c r="RCB227" s="58"/>
      <c r="RCC227" s="58"/>
      <c r="RCD227" s="58"/>
      <c r="RCE227" s="58"/>
      <c r="RCF227" s="58"/>
      <c r="RCG227" s="58"/>
      <c r="RCH227" s="58"/>
      <c r="RCI227" s="58"/>
      <c r="RCJ227" s="58"/>
      <c r="RCK227" s="58"/>
      <c r="RCL227" s="58"/>
      <c r="RCM227" s="58"/>
      <c r="RCN227" s="58"/>
      <c r="RCO227" s="58"/>
      <c r="RCP227" s="58"/>
      <c r="RCQ227" s="58"/>
      <c r="RCR227" s="58"/>
      <c r="RCS227" s="58"/>
      <c r="RCT227" s="58"/>
      <c r="RCU227" s="58"/>
      <c r="RCV227" s="58"/>
      <c r="RCW227" s="58"/>
      <c r="RCX227" s="58"/>
      <c r="RCY227" s="58"/>
      <c r="RCZ227" s="58"/>
      <c r="RDA227" s="58"/>
      <c r="RDB227" s="58"/>
      <c r="RDC227" s="58"/>
      <c r="RDD227" s="58"/>
      <c r="RDE227" s="58"/>
      <c r="RDF227" s="58"/>
      <c r="RDG227" s="58"/>
      <c r="RDH227" s="58"/>
      <c r="RDI227" s="58"/>
      <c r="RDJ227" s="58"/>
      <c r="RDK227" s="58"/>
      <c r="RDL227" s="58"/>
      <c r="RDM227" s="58"/>
      <c r="RDN227" s="58"/>
      <c r="RDO227" s="58"/>
      <c r="RDP227" s="58"/>
      <c r="RDQ227" s="58"/>
      <c r="RDR227" s="58"/>
      <c r="RDS227" s="58"/>
      <c r="RDT227" s="58"/>
      <c r="RDU227" s="58"/>
      <c r="RDV227" s="58"/>
      <c r="RDW227" s="58"/>
      <c r="RDX227" s="58"/>
      <c r="RDY227" s="58"/>
      <c r="RDZ227" s="58"/>
      <c r="REA227" s="58"/>
      <c r="REB227" s="58"/>
      <c r="REC227" s="58"/>
      <c r="RED227" s="58"/>
      <c r="REE227" s="58"/>
      <c r="REF227" s="58"/>
      <c r="REG227" s="58"/>
      <c r="REH227" s="58"/>
      <c r="REI227" s="58"/>
      <c r="REJ227" s="58"/>
      <c r="REK227" s="58"/>
      <c r="REL227" s="58"/>
      <c r="REM227" s="58"/>
      <c r="REN227" s="58"/>
      <c r="REO227" s="58"/>
      <c r="REP227" s="58"/>
      <c r="REQ227" s="58"/>
      <c r="RER227" s="58"/>
      <c r="RES227" s="58"/>
      <c r="RET227" s="58"/>
      <c r="REU227" s="58"/>
      <c r="REV227" s="58"/>
      <c r="REW227" s="58"/>
      <c r="REX227" s="58"/>
      <c r="REY227" s="58"/>
      <c r="REZ227" s="58"/>
      <c r="RFA227" s="58"/>
      <c r="RFB227" s="58"/>
      <c r="RFC227" s="58"/>
      <c r="RFD227" s="58"/>
      <c r="RFE227" s="58"/>
      <c r="RFF227" s="58"/>
      <c r="RFG227" s="58"/>
      <c r="RFH227" s="58"/>
      <c r="RFI227" s="58"/>
      <c r="RFJ227" s="58"/>
      <c r="RFK227" s="58"/>
      <c r="RFL227" s="58"/>
      <c r="RFM227" s="58"/>
      <c r="RFN227" s="58"/>
      <c r="RFO227" s="58"/>
      <c r="RFP227" s="58"/>
      <c r="RFQ227" s="58"/>
      <c r="RFR227" s="58"/>
      <c r="RFS227" s="58"/>
      <c r="RFT227" s="58"/>
      <c r="RFU227" s="58"/>
      <c r="RFV227" s="58"/>
      <c r="RFW227" s="58"/>
      <c r="RFX227" s="58"/>
      <c r="RFY227" s="58"/>
      <c r="RFZ227" s="58"/>
      <c r="RGA227" s="58"/>
      <c r="RGB227" s="58"/>
      <c r="RGC227" s="58"/>
      <c r="RGD227" s="58"/>
      <c r="RGE227" s="58"/>
      <c r="RGF227" s="58"/>
      <c r="RGG227" s="58"/>
      <c r="RGH227" s="58"/>
      <c r="RGI227" s="58"/>
      <c r="RGJ227" s="58"/>
      <c r="RGK227" s="58"/>
      <c r="RGL227" s="58"/>
      <c r="RGM227" s="58"/>
      <c r="RGN227" s="58"/>
      <c r="RGO227" s="58"/>
      <c r="RGP227" s="58"/>
      <c r="RGQ227" s="58"/>
      <c r="RGR227" s="58"/>
      <c r="RGS227" s="58"/>
      <c r="RGT227" s="58"/>
      <c r="RGU227" s="58"/>
      <c r="RGV227" s="58"/>
      <c r="RGW227" s="58"/>
      <c r="RGX227" s="58"/>
      <c r="RGY227" s="58"/>
      <c r="RGZ227" s="58"/>
      <c r="RHA227" s="58"/>
      <c r="RHB227" s="58"/>
      <c r="RHC227" s="58"/>
      <c r="RHD227" s="58"/>
      <c r="RHE227" s="58"/>
      <c r="RHF227" s="58"/>
      <c r="RHG227" s="58"/>
      <c r="RHH227" s="58"/>
      <c r="RHI227" s="58"/>
      <c r="RHJ227" s="58"/>
      <c r="RHK227" s="58"/>
      <c r="RHL227" s="58"/>
      <c r="RHM227" s="58"/>
      <c r="RHN227" s="58"/>
      <c r="RHO227" s="58"/>
      <c r="RHP227" s="58"/>
      <c r="RHQ227" s="58"/>
      <c r="RHR227" s="58"/>
      <c r="RHS227" s="58"/>
      <c r="RHT227" s="58"/>
      <c r="RHU227" s="58"/>
      <c r="RHV227" s="58"/>
      <c r="RHW227" s="58"/>
      <c r="RHX227" s="58"/>
      <c r="RHY227" s="58"/>
      <c r="RHZ227" s="58"/>
      <c r="RIA227" s="58"/>
      <c r="RIB227" s="58"/>
      <c r="RIC227" s="58"/>
      <c r="RID227" s="58"/>
      <c r="RIE227" s="58"/>
      <c r="RIF227" s="58"/>
      <c r="RIG227" s="58"/>
      <c r="RIH227" s="58"/>
      <c r="RII227" s="58"/>
      <c r="RIJ227" s="58"/>
      <c r="RIK227" s="58"/>
      <c r="RIL227" s="58"/>
      <c r="RIM227" s="58"/>
      <c r="RIN227" s="58"/>
      <c r="RIO227" s="58"/>
      <c r="RIP227" s="58"/>
      <c r="RIQ227" s="58"/>
      <c r="RIR227" s="58"/>
      <c r="RIS227" s="58"/>
      <c r="RIT227" s="58"/>
      <c r="RIU227" s="58"/>
      <c r="RIV227" s="58"/>
      <c r="RIW227" s="58"/>
      <c r="RIX227" s="58"/>
      <c r="RIY227" s="58"/>
      <c r="RIZ227" s="58"/>
      <c r="RJA227" s="58"/>
      <c r="RJB227" s="58"/>
      <c r="RJC227" s="58"/>
      <c r="RJD227" s="58"/>
      <c r="RJE227" s="58"/>
      <c r="RJF227" s="58"/>
      <c r="RJG227" s="58"/>
      <c r="RJH227" s="58"/>
      <c r="RJI227" s="58"/>
      <c r="RJJ227" s="58"/>
      <c r="RJK227" s="58"/>
      <c r="RJL227" s="58"/>
      <c r="RJM227" s="58"/>
      <c r="RJN227" s="58"/>
      <c r="RJO227" s="58"/>
      <c r="RJP227" s="58"/>
      <c r="RJQ227" s="58"/>
      <c r="RJR227" s="58"/>
      <c r="RJS227" s="58"/>
      <c r="RJT227" s="58"/>
      <c r="RJU227" s="58"/>
      <c r="RJV227" s="58"/>
      <c r="RJW227" s="58"/>
      <c r="RJX227" s="58"/>
      <c r="RJY227" s="58"/>
      <c r="RJZ227" s="58"/>
      <c r="RKA227" s="58"/>
      <c r="RKB227" s="58"/>
      <c r="RKC227" s="58"/>
      <c r="RKD227" s="58"/>
      <c r="RKE227" s="58"/>
      <c r="RKF227" s="58"/>
      <c r="RKG227" s="58"/>
      <c r="RKH227" s="58"/>
      <c r="RKI227" s="58"/>
      <c r="RKJ227" s="58"/>
      <c r="RKK227" s="58"/>
      <c r="RKL227" s="58"/>
      <c r="RKM227" s="58"/>
      <c r="RKN227" s="58"/>
      <c r="RKO227" s="58"/>
      <c r="RKP227" s="58"/>
      <c r="RKQ227" s="58"/>
      <c r="RKR227" s="58"/>
      <c r="RKS227" s="58"/>
      <c r="RKT227" s="58"/>
      <c r="RKU227" s="58"/>
      <c r="RKV227" s="58"/>
      <c r="RKW227" s="58"/>
      <c r="RKX227" s="58"/>
      <c r="RKY227" s="58"/>
      <c r="RKZ227" s="58"/>
      <c r="RLA227" s="58"/>
      <c r="RLB227" s="58"/>
      <c r="RLC227" s="58"/>
      <c r="RLD227" s="58"/>
      <c r="RLE227" s="58"/>
      <c r="RLF227" s="58"/>
      <c r="RLG227" s="58"/>
      <c r="RLH227" s="58"/>
      <c r="RLI227" s="58"/>
      <c r="RLJ227" s="58"/>
      <c r="RLK227" s="58"/>
      <c r="RLL227" s="58"/>
      <c r="RLM227" s="58"/>
      <c r="RLN227" s="58"/>
      <c r="RLO227" s="58"/>
      <c r="RLP227" s="58"/>
      <c r="RLQ227" s="58"/>
      <c r="RLR227" s="58"/>
      <c r="RLS227" s="58"/>
      <c r="RLT227" s="58"/>
      <c r="RLU227" s="58"/>
      <c r="RLV227" s="58"/>
      <c r="RLW227" s="58"/>
      <c r="RLX227" s="58"/>
      <c r="RLY227" s="58"/>
      <c r="RLZ227" s="58"/>
      <c r="RMA227" s="58"/>
      <c r="RMB227" s="58"/>
      <c r="RMC227" s="58"/>
      <c r="RMD227" s="58"/>
      <c r="RME227" s="58"/>
      <c r="RMF227" s="58"/>
      <c r="RMG227" s="58"/>
      <c r="RMH227" s="58"/>
      <c r="RMI227" s="58"/>
      <c r="RMJ227" s="58"/>
      <c r="RMK227" s="58"/>
      <c r="RML227" s="58"/>
      <c r="RMM227" s="58"/>
      <c r="RMN227" s="58"/>
      <c r="RMO227" s="58"/>
      <c r="RMP227" s="58"/>
      <c r="RMQ227" s="58"/>
      <c r="RMR227" s="58"/>
      <c r="RMS227" s="58"/>
      <c r="RMT227" s="58"/>
      <c r="RMU227" s="58"/>
      <c r="RMV227" s="58"/>
      <c r="RMW227" s="58"/>
      <c r="RMX227" s="58"/>
      <c r="RMY227" s="58"/>
      <c r="RMZ227" s="58"/>
      <c r="RNA227" s="58"/>
      <c r="RNB227" s="58"/>
      <c r="RNC227" s="58"/>
      <c r="RND227" s="58"/>
      <c r="RNE227" s="58"/>
      <c r="RNF227" s="58"/>
      <c r="RNG227" s="58"/>
      <c r="RNH227" s="58"/>
      <c r="RNI227" s="58"/>
      <c r="RNJ227" s="58"/>
      <c r="RNK227" s="58"/>
      <c r="RNL227" s="58"/>
      <c r="RNM227" s="58"/>
      <c r="RNN227" s="58"/>
      <c r="RNO227" s="58"/>
      <c r="RNP227" s="58"/>
      <c r="RNQ227" s="58"/>
      <c r="RNR227" s="58"/>
      <c r="RNS227" s="58"/>
      <c r="RNT227" s="58"/>
      <c r="RNU227" s="58"/>
      <c r="RNV227" s="58"/>
      <c r="RNW227" s="58"/>
      <c r="RNX227" s="58"/>
      <c r="RNY227" s="58"/>
      <c r="RNZ227" s="58"/>
      <c r="ROA227" s="58"/>
      <c r="ROB227" s="58"/>
      <c r="ROC227" s="58"/>
      <c r="ROD227" s="58"/>
      <c r="ROE227" s="58"/>
      <c r="ROF227" s="58"/>
      <c r="ROG227" s="58"/>
      <c r="ROH227" s="58"/>
      <c r="ROI227" s="58"/>
      <c r="ROJ227" s="58"/>
      <c r="ROK227" s="58"/>
      <c r="ROL227" s="58"/>
      <c r="ROM227" s="58"/>
      <c r="RON227" s="58"/>
      <c r="ROO227" s="58"/>
      <c r="ROP227" s="58"/>
      <c r="ROQ227" s="58"/>
      <c r="ROR227" s="58"/>
      <c r="ROS227" s="58"/>
      <c r="ROT227" s="58"/>
      <c r="ROU227" s="58"/>
      <c r="ROV227" s="58"/>
      <c r="ROW227" s="58"/>
      <c r="ROX227" s="58"/>
      <c r="ROY227" s="58"/>
      <c r="ROZ227" s="58"/>
      <c r="RPA227" s="58"/>
      <c r="RPB227" s="58"/>
      <c r="RPC227" s="58"/>
      <c r="RPD227" s="58"/>
      <c r="RPE227" s="58"/>
      <c r="RPF227" s="58"/>
      <c r="RPG227" s="58"/>
      <c r="RPH227" s="58"/>
      <c r="RPI227" s="58"/>
      <c r="RPJ227" s="58"/>
      <c r="RPK227" s="58"/>
      <c r="RPL227" s="58"/>
      <c r="RPM227" s="58"/>
      <c r="RPN227" s="58"/>
      <c r="RPO227" s="58"/>
      <c r="RPP227" s="58"/>
      <c r="RPQ227" s="58"/>
      <c r="RPR227" s="58"/>
      <c r="RPS227" s="58"/>
      <c r="RPT227" s="58"/>
      <c r="RPU227" s="58"/>
      <c r="RPV227" s="58"/>
      <c r="RPW227" s="58"/>
      <c r="RPX227" s="58"/>
      <c r="RPY227" s="58"/>
      <c r="RPZ227" s="58"/>
      <c r="RQA227" s="58"/>
      <c r="RQB227" s="58"/>
      <c r="RQC227" s="58"/>
      <c r="RQD227" s="58"/>
      <c r="RQE227" s="58"/>
      <c r="RQF227" s="58"/>
      <c r="RQG227" s="58"/>
      <c r="RQH227" s="58"/>
      <c r="RQI227" s="58"/>
      <c r="RQJ227" s="58"/>
      <c r="RQK227" s="58"/>
      <c r="RQL227" s="58"/>
      <c r="RQM227" s="58"/>
      <c r="RQN227" s="58"/>
      <c r="RQO227" s="58"/>
      <c r="RQP227" s="58"/>
      <c r="RQQ227" s="58"/>
      <c r="RQR227" s="58"/>
      <c r="RQS227" s="58"/>
      <c r="RQT227" s="58"/>
      <c r="RQU227" s="58"/>
      <c r="RQV227" s="58"/>
      <c r="RQW227" s="58"/>
      <c r="RQX227" s="58"/>
      <c r="RQY227" s="58"/>
      <c r="RQZ227" s="58"/>
      <c r="RRA227" s="58"/>
      <c r="RRB227" s="58"/>
      <c r="RRC227" s="58"/>
      <c r="RRD227" s="58"/>
      <c r="RRE227" s="58"/>
      <c r="RRF227" s="58"/>
      <c r="RRG227" s="58"/>
      <c r="RRH227" s="58"/>
      <c r="RRI227" s="58"/>
      <c r="RRJ227" s="58"/>
      <c r="RRK227" s="58"/>
      <c r="RRL227" s="58"/>
      <c r="RRM227" s="58"/>
      <c r="RRN227" s="58"/>
      <c r="RRO227" s="58"/>
      <c r="RRP227" s="58"/>
      <c r="RRQ227" s="58"/>
      <c r="RRR227" s="58"/>
      <c r="RRS227" s="58"/>
      <c r="RRT227" s="58"/>
      <c r="RRU227" s="58"/>
      <c r="RRV227" s="58"/>
      <c r="RRW227" s="58"/>
      <c r="RRX227" s="58"/>
      <c r="RRY227" s="58"/>
      <c r="RRZ227" s="58"/>
      <c r="RSA227" s="58"/>
      <c r="RSB227" s="58"/>
      <c r="RSC227" s="58"/>
      <c r="RSD227" s="58"/>
      <c r="RSE227" s="58"/>
      <c r="RSF227" s="58"/>
      <c r="RSG227" s="58"/>
      <c r="RSH227" s="58"/>
      <c r="RSI227" s="58"/>
      <c r="RSJ227" s="58"/>
      <c r="RSK227" s="58"/>
      <c r="RSL227" s="58"/>
      <c r="RSM227" s="58"/>
      <c r="RSN227" s="58"/>
      <c r="RSO227" s="58"/>
      <c r="RSP227" s="58"/>
      <c r="RSQ227" s="58"/>
      <c r="RSR227" s="58"/>
      <c r="RSS227" s="58"/>
      <c r="RST227" s="58"/>
      <c r="RSU227" s="58"/>
      <c r="RSV227" s="58"/>
      <c r="RSW227" s="58"/>
      <c r="RSX227" s="58"/>
      <c r="RSY227" s="58"/>
      <c r="RSZ227" s="58"/>
      <c r="RTA227" s="58"/>
      <c r="RTB227" s="58"/>
      <c r="RTC227" s="58"/>
      <c r="RTD227" s="58"/>
      <c r="RTE227" s="58"/>
      <c r="RTF227" s="58"/>
      <c r="RTG227" s="58"/>
      <c r="RTH227" s="58"/>
      <c r="RTI227" s="58"/>
      <c r="RTJ227" s="58"/>
      <c r="RTK227" s="58"/>
      <c r="RTL227" s="58"/>
      <c r="RTM227" s="58"/>
      <c r="RTN227" s="58"/>
      <c r="RTO227" s="58"/>
      <c r="RTP227" s="58"/>
      <c r="RTQ227" s="58"/>
      <c r="RTR227" s="58"/>
      <c r="RTS227" s="58"/>
      <c r="RTT227" s="58"/>
      <c r="RTU227" s="58"/>
      <c r="RTV227" s="58"/>
      <c r="RTW227" s="58"/>
      <c r="RTX227" s="58"/>
      <c r="RTY227" s="58"/>
      <c r="RTZ227" s="58"/>
      <c r="RUA227" s="58"/>
      <c r="RUB227" s="58"/>
      <c r="RUC227" s="58"/>
      <c r="RUD227" s="58"/>
      <c r="RUE227" s="58"/>
      <c r="RUF227" s="58"/>
      <c r="RUG227" s="58"/>
      <c r="RUH227" s="58"/>
      <c r="RUI227" s="58"/>
      <c r="RUJ227" s="58"/>
      <c r="RUK227" s="58"/>
      <c r="RUL227" s="58"/>
      <c r="RUM227" s="58"/>
      <c r="RUN227" s="58"/>
      <c r="RUO227" s="58"/>
      <c r="RUP227" s="58"/>
      <c r="RUQ227" s="58"/>
      <c r="RUR227" s="58"/>
      <c r="RUS227" s="58"/>
      <c r="RUT227" s="58"/>
      <c r="RUU227" s="58"/>
      <c r="RUV227" s="58"/>
      <c r="RUW227" s="58"/>
      <c r="RUX227" s="58"/>
      <c r="RUY227" s="58"/>
      <c r="RUZ227" s="58"/>
      <c r="RVA227" s="58"/>
      <c r="RVB227" s="58"/>
      <c r="RVC227" s="58"/>
      <c r="RVD227" s="58"/>
      <c r="RVE227" s="58"/>
      <c r="RVF227" s="58"/>
      <c r="RVG227" s="58"/>
      <c r="RVH227" s="58"/>
      <c r="RVI227" s="58"/>
      <c r="RVJ227" s="58"/>
      <c r="RVK227" s="58"/>
      <c r="RVL227" s="58"/>
      <c r="RVM227" s="58"/>
      <c r="RVN227" s="58"/>
      <c r="RVO227" s="58"/>
      <c r="RVP227" s="58"/>
      <c r="RVQ227" s="58"/>
      <c r="RVR227" s="58"/>
      <c r="RVS227" s="58"/>
      <c r="RVT227" s="58"/>
      <c r="RVU227" s="58"/>
      <c r="RVV227" s="58"/>
      <c r="RVW227" s="58"/>
      <c r="RVX227" s="58"/>
      <c r="RVY227" s="58"/>
      <c r="RVZ227" s="58"/>
      <c r="RWA227" s="58"/>
      <c r="RWB227" s="58"/>
      <c r="RWC227" s="58"/>
      <c r="RWD227" s="58"/>
      <c r="RWE227" s="58"/>
      <c r="RWF227" s="58"/>
      <c r="RWG227" s="58"/>
      <c r="RWH227" s="58"/>
      <c r="RWI227" s="58"/>
      <c r="RWJ227" s="58"/>
      <c r="RWK227" s="58"/>
      <c r="RWL227" s="58"/>
      <c r="RWM227" s="58"/>
      <c r="RWN227" s="58"/>
      <c r="RWO227" s="58"/>
      <c r="RWP227" s="58"/>
      <c r="RWQ227" s="58"/>
      <c r="RWR227" s="58"/>
      <c r="RWS227" s="58"/>
      <c r="RWT227" s="58"/>
      <c r="RWU227" s="58"/>
      <c r="RWV227" s="58"/>
      <c r="RWW227" s="58"/>
      <c r="RWX227" s="58"/>
      <c r="RWY227" s="58"/>
      <c r="RWZ227" s="58"/>
      <c r="RXA227" s="58"/>
      <c r="RXB227" s="58"/>
      <c r="RXC227" s="58"/>
      <c r="RXD227" s="58"/>
      <c r="RXE227" s="58"/>
      <c r="RXF227" s="58"/>
      <c r="RXG227" s="58"/>
      <c r="RXH227" s="58"/>
      <c r="RXI227" s="58"/>
      <c r="RXJ227" s="58"/>
      <c r="RXK227" s="58"/>
      <c r="RXL227" s="58"/>
      <c r="RXM227" s="58"/>
      <c r="RXN227" s="58"/>
      <c r="RXO227" s="58"/>
      <c r="RXP227" s="58"/>
      <c r="RXQ227" s="58"/>
      <c r="RXR227" s="58"/>
      <c r="RXS227" s="58"/>
      <c r="RXT227" s="58"/>
      <c r="RXU227" s="58"/>
      <c r="RXV227" s="58"/>
      <c r="RXW227" s="58"/>
      <c r="RXX227" s="58"/>
      <c r="RXY227" s="58"/>
      <c r="RXZ227" s="58"/>
      <c r="RYA227" s="58"/>
      <c r="RYB227" s="58"/>
      <c r="RYC227" s="58"/>
      <c r="RYD227" s="58"/>
      <c r="RYE227" s="58"/>
      <c r="RYF227" s="58"/>
      <c r="RYG227" s="58"/>
      <c r="RYH227" s="58"/>
      <c r="RYI227" s="58"/>
      <c r="RYJ227" s="58"/>
      <c r="RYK227" s="58"/>
      <c r="RYL227" s="58"/>
      <c r="RYM227" s="58"/>
      <c r="RYN227" s="58"/>
      <c r="RYO227" s="58"/>
      <c r="RYP227" s="58"/>
      <c r="RYQ227" s="58"/>
      <c r="RYR227" s="58"/>
      <c r="RYS227" s="58"/>
      <c r="RYT227" s="58"/>
      <c r="RYU227" s="58"/>
      <c r="RYV227" s="58"/>
      <c r="RYW227" s="58"/>
      <c r="RYX227" s="58"/>
      <c r="RYY227" s="58"/>
      <c r="RYZ227" s="58"/>
      <c r="RZA227" s="58"/>
      <c r="RZB227" s="58"/>
      <c r="RZC227" s="58"/>
      <c r="RZD227" s="58"/>
      <c r="RZE227" s="58"/>
      <c r="RZF227" s="58"/>
      <c r="RZG227" s="58"/>
      <c r="RZH227" s="58"/>
      <c r="RZI227" s="58"/>
      <c r="RZJ227" s="58"/>
      <c r="RZK227" s="58"/>
      <c r="RZL227" s="58"/>
      <c r="RZM227" s="58"/>
      <c r="RZN227" s="58"/>
      <c r="RZO227" s="58"/>
      <c r="RZP227" s="58"/>
      <c r="RZQ227" s="58"/>
      <c r="RZR227" s="58"/>
      <c r="RZS227" s="58"/>
      <c r="RZT227" s="58"/>
      <c r="RZU227" s="58"/>
      <c r="RZV227" s="58"/>
      <c r="RZW227" s="58"/>
      <c r="RZX227" s="58"/>
      <c r="RZY227" s="58"/>
      <c r="RZZ227" s="58"/>
      <c r="SAA227" s="58"/>
      <c r="SAB227" s="58"/>
      <c r="SAC227" s="58"/>
      <c r="SAD227" s="58"/>
      <c r="SAE227" s="58"/>
      <c r="SAF227" s="58"/>
      <c r="SAG227" s="58"/>
      <c r="SAH227" s="58"/>
      <c r="SAI227" s="58"/>
      <c r="SAJ227" s="58"/>
      <c r="SAK227" s="58"/>
      <c r="SAL227" s="58"/>
      <c r="SAM227" s="58"/>
      <c r="SAN227" s="58"/>
      <c r="SAO227" s="58"/>
      <c r="SAP227" s="58"/>
      <c r="SAQ227" s="58"/>
      <c r="SAR227" s="58"/>
      <c r="SAS227" s="58"/>
      <c r="SAT227" s="58"/>
      <c r="SAU227" s="58"/>
      <c r="SAV227" s="58"/>
      <c r="SAW227" s="58"/>
      <c r="SAX227" s="58"/>
      <c r="SAY227" s="58"/>
      <c r="SAZ227" s="58"/>
      <c r="SBA227" s="58"/>
      <c r="SBB227" s="58"/>
      <c r="SBC227" s="58"/>
      <c r="SBD227" s="58"/>
      <c r="SBE227" s="58"/>
      <c r="SBF227" s="58"/>
      <c r="SBG227" s="58"/>
      <c r="SBH227" s="58"/>
      <c r="SBI227" s="58"/>
      <c r="SBJ227" s="58"/>
      <c r="SBK227" s="58"/>
      <c r="SBL227" s="58"/>
      <c r="SBM227" s="58"/>
      <c r="SBN227" s="58"/>
      <c r="SBO227" s="58"/>
      <c r="SBP227" s="58"/>
      <c r="SBQ227" s="58"/>
      <c r="SBR227" s="58"/>
      <c r="SBS227" s="58"/>
      <c r="SBT227" s="58"/>
      <c r="SBU227" s="58"/>
      <c r="SBV227" s="58"/>
      <c r="SBW227" s="58"/>
      <c r="SBX227" s="58"/>
      <c r="SBY227" s="58"/>
      <c r="SBZ227" s="58"/>
      <c r="SCA227" s="58"/>
      <c r="SCB227" s="58"/>
      <c r="SCC227" s="58"/>
      <c r="SCD227" s="58"/>
      <c r="SCE227" s="58"/>
      <c r="SCF227" s="58"/>
      <c r="SCG227" s="58"/>
      <c r="SCH227" s="58"/>
      <c r="SCI227" s="58"/>
      <c r="SCJ227" s="58"/>
      <c r="SCK227" s="58"/>
      <c r="SCL227" s="58"/>
      <c r="SCM227" s="58"/>
      <c r="SCN227" s="58"/>
      <c r="SCO227" s="58"/>
      <c r="SCP227" s="58"/>
      <c r="SCQ227" s="58"/>
      <c r="SCR227" s="58"/>
      <c r="SCS227" s="58"/>
      <c r="SCT227" s="58"/>
      <c r="SCU227" s="58"/>
      <c r="SCV227" s="58"/>
      <c r="SCW227" s="58"/>
      <c r="SCX227" s="58"/>
      <c r="SCY227" s="58"/>
      <c r="SCZ227" s="58"/>
      <c r="SDA227" s="58"/>
      <c r="SDB227" s="58"/>
      <c r="SDC227" s="58"/>
      <c r="SDD227" s="58"/>
      <c r="SDE227" s="58"/>
      <c r="SDF227" s="58"/>
      <c r="SDG227" s="58"/>
      <c r="SDH227" s="58"/>
      <c r="SDI227" s="58"/>
      <c r="SDJ227" s="58"/>
      <c r="SDK227" s="58"/>
      <c r="SDL227" s="58"/>
      <c r="SDM227" s="58"/>
      <c r="SDN227" s="58"/>
      <c r="SDO227" s="58"/>
      <c r="SDP227" s="58"/>
      <c r="SDQ227" s="58"/>
      <c r="SDR227" s="58"/>
      <c r="SDS227" s="58"/>
      <c r="SDT227" s="58"/>
      <c r="SDU227" s="58"/>
      <c r="SDV227" s="58"/>
      <c r="SDW227" s="58"/>
      <c r="SDX227" s="58"/>
      <c r="SDY227" s="58"/>
      <c r="SDZ227" s="58"/>
      <c r="SEA227" s="58"/>
      <c r="SEB227" s="58"/>
      <c r="SEC227" s="58"/>
      <c r="SED227" s="58"/>
      <c r="SEE227" s="58"/>
      <c r="SEF227" s="58"/>
      <c r="SEG227" s="58"/>
      <c r="SEH227" s="58"/>
      <c r="SEI227" s="58"/>
      <c r="SEJ227" s="58"/>
      <c r="SEK227" s="58"/>
      <c r="SEL227" s="58"/>
      <c r="SEM227" s="58"/>
      <c r="SEN227" s="58"/>
      <c r="SEO227" s="58"/>
      <c r="SEP227" s="58"/>
      <c r="SEQ227" s="58"/>
      <c r="SER227" s="58"/>
      <c r="SES227" s="58"/>
      <c r="SET227" s="58"/>
      <c r="SEU227" s="58"/>
      <c r="SEV227" s="58"/>
      <c r="SEW227" s="58"/>
      <c r="SEX227" s="58"/>
      <c r="SEY227" s="58"/>
      <c r="SEZ227" s="58"/>
      <c r="SFA227" s="58"/>
      <c r="SFB227" s="58"/>
      <c r="SFC227" s="58"/>
      <c r="SFD227" s="58"/>
      <c r="SFE227" s="58"/>
      <c r="SFF227" s="58"/>
      <c r="SFG227" s="58"/>
      <c r="SFH227" s="58"/>
      <c r="SFI227" s="58"/>
      <c r="SFJ227" s="58"/>
      <c r="SFK227" s="58"/>
      <c r="SFL227" s="58"/>
      <c r="SFM227" s="58"/>
      <c r="SFN227" s="58"/>
      <c r="SFO227" s="58"/>
      <c r="SFP227" s="58"/>
      <c r="SFQ227" s="58"/>
      <c r="SFR227" s="58"/>
      <c r="SFS227" s="58"/>
      <c r="SFT227" s="58"/>
      <c r="SFU227" s="58"/>
      <c r="SFV227" s="58"/>
      <c r="SFW227" s="58"/>
      <c r="SFX227" s="58"/>
      <c r="SFY227" s="58"/>
      <c r="SFZ227" s="58"/>
      <c r="SGA227" s="58"/>
      <c r="SGB227" s="58"/>
      <c r="SGC227" s="58"/>
      <c r="SGD227" s="58"/>
      <c r="SGE227" s="58"/>
      <c r="SGF227" s="58"/>
      <c r="SGG227" s="58"/>
      <c r="SGH227" s="58"/>
      <c r="SGI227" s="58"/>
      <c r="SGJ227" s="58"/>
      <c r="SGK227" s="58"/>
      <c r="SGL227" s="58"/>
      <c r="SGM227" s="58"/>
      <c r="SGN227" s="58"/>
      <c r="SGO227" s="58"/>
      <c r="SGP227" s="58"/>
      <c r="SGQ227" s="58"/>
      <c r="SGR227" s="58"/>
      <c r="SGS227" s="58"/>
      <c r="SGT227" s="58"/>
      <c r="SGU227" s="58"/>
      <c r="SGV227" s="58"/>
      <c r="SGW227" s="58"/>
      <c r="SGX227" s="58"/>
      <c r="SGY227" s="58"/>
      <c r="SGZ227" s="58"/>
      <c r="SHA227" s="58"/>
      <c r="SHB227" s="58"/>
      <c r="SHC227" s="58"/>
      <c r="SHD227" s="58"/>
      <c r="SHE227" s="58"/>
      <c r="SHF227" s="58"/>
      <c r="SHG227" s="58"/>
      <c r="SHH227" s="58"/>
      <c r="SHI227" s="58"/>
      <c r="SHJ227" s="58"/>
      <c r="SHK227" s="58"/>
      <c r="SHL227" s="58"/>
      <c r="SHM227" s="58"/>
      <c r="SHN227" s="58"/>
      <c r="SHO227" s="58"/>
      <c r="SHP227" s="58"/>
      <c r="SHQ227" s="58"/>
      <c r="SHR227" s="58"/>
      <c r="SHS227" s="58"/>
      <c r="SHT227" s="58"/>
      <c r="SHU227" s="58"/>
      <c r="SHV227" s="58"/>
      <c r="SHW227" s="58"/>
      <c r="SHX227" s="58"/>
      <c r="SHY227" s="58"/>
      <c r="SHZ227" s="58"/>
      <c r="SIA227" s="58"/>
      <c r="SIB227" s="58"/>
      <c r="SIC227" s="58"/>
      <c r="SID227" s="58"/>
      <c r="SIE227" s="58"/>
      <c r="SIF227" s="58"/>
      <c r="SIG227" s="58"/>
      <c r="SIH227" s="58"/>
      <c r="SII227" s="58"/>
      <c r="SIJ227" s="58"/>
      <c r="SIK227" s="58"/>
      <c r="SIL227" s="58"/>
      <c r="SIM227" s="58"/>
      <c r="SIN227" s="58"/>
      <c r="SIO227" s="58"/>
      <c r="SIP227" s="58"/>
      <c r="SIQ227" s="58"/>
      <c r="SIR227" s="58"/>
      <c r="SIS227" s="58"/>
      <c r="SIT227" s="58"/>
      <c r="SIU227" s="58"/>
      <c r="SIV227" s="58"/>
      <c r="SIW227" s="58"/>
      <c r="SIX227" s="58"/>
      <c r="SIY227" s="58"/>
      <c r="SIZ227" s="58"/>
      <c r="SJA227" s="58"/>
      <c r="SJB227" s="58"/>
      <c r="SJC227" s="58"/>
      <c r="SJD227" s="58"/>
      <c r="SJE227" s="58"/>
      <c r="SJF227" s="58"/>
      <c r="SJG227" s="58"/>
      <c r="SJH227" s="58"/>
      <c r="SJI227" s="58"/>
      <c r="SJJ227" s="58"/>
      <c r="SJK227" s="58"/>
      <c r="SJL227" s="58"/>
      <c r="SJM227" s="58"/>
      <c r="SJN227" s="58"/>
      <c r="SJO227" s="58"/>
      <c r="SJP227" s="58"/>
      <c r="SJQ227" s="58"/>
      <c r="SJR227" s="58"/>
      <c r="SJS227" s="58"/>
      <c r="SJT227" s="58"/>
      <c r="SJU227" s="58"/>
      <c r="SJV227" s="58"/>
      <c r="SJW227" s="58"/>
      <c r="SJX227" s="58"/>
      <c r="SJY227" s="58"/>
      <c r="SJZ227" s="58"/>
      <c r="SKA227" s="58"/>
      <c r="SKB227" s="58"/>
      <c r="SKC227" s="58"/>
      <c r="SKD227" s="58"/>
      <c r="SKE227" s="58"/>
      <c r="SKF227" s="58"/>
      <c r="SKG227" s="58"/>
      <c r="SKH227" s="58"/>
      <c r="SKI227" s="58"/>
      <c r="SKJ227" s="58"/>
      <c r="SKK227" s="58"/>
      <c r="SKL227" s="58"/>
      <c r="SKM227" s="58"/>
      <c r="SKN227" s="58"/>
      <c r="SKO227" s="58"/>
      <c r="SKP227" s="58"/>
      <c r="SKQ227" s="58"/>
      <c r="SKR227" s="58"/>
      <c r="SKS227" s="58"/>
      <c r="SKT227" s="58"/>
      <c r="SKU227" s="58"/>
      <c r="SKV227" s="58"/>
      <c r="SKW227" s="58"/>
      <c r="SKX227" s="58"/>
      <c r="SKY227" s="58"/>
      <c r="SKZ227" s="58"/>
      <c r="SLA227" s="58"/>
      <c r="SLB227" s="58"/>
      <c r="SLC227" s="58"/>
      <c r="SLD227" s="58"/>
      <c r="SLE227" s="58"/>
      <c r="SLF227" s="58"/>
      <c r="SLG227" s="58"/>
      <c r="SLH227" s="58"/>
      <c r="SLI227" s="58"/>
      <c r="SLJ227" s="58"/>
      <c r="SLK227" s="58"/>
      <c r="SLL227" s="58"/>
      <c r="SLM227" s="58"/>
      <c r="SLN227" s="58"/>
      <c r="SLO227" s="58"/>
      <c r="SLP227" s="58"/>
      <c r="SLQ227" s="58"/>
      <c r="SLR227" s="58"/>
      <c r="SLS227" s="58"/>
      <c r="SLT227" s="58"/>
      <c r="SLU227" s="58"/>
      <c r="SLV227" s="58"/>
      <c r="SLW227" s="58"/>
      <c r="SLX227" s="58"/>
      <c r="SLY227" s="58"/>
      <c r="SLZ227" s="58"/>
      <c r="SMA227" s="58"/>
      <c r="SMB227" s="58"/>
      <c r="SMC227" s="58"/>
      <c r="SMD227" s="58"/>
      <c r="SME227" s="58"/>
      <c r="SMF227" s="58"/>
      <c r="SMG227" s="58"/>
      <c r="SMH227" s="58"/>
      <c r="SMI227" s="58"/>
      <c r="SMJ227" s="58"/>
      <c r="SMK227" s="58"/>
      <c r="SML227" s="58"/>
      <c r="SMM227" s="58"/>
      <c r="SMN227" s="58"/>
      <c r="SMO227" s="58"/>
      <c r="SMP227" s="58"/>
      <c r="SMQ227" s="58"/>
      <c r="SMR227" s="58"/>
      <c r="SMS227" s="58"/>
      <c r="SMT227" s="58"/>
      <c r="SMU227" s="58"/>
      <c r="SMV227" s="58"/>
      <c r="SMW227" s="58"/>
      <c r="SMX227" s="58"/>
      <c r="SMY227" s="58"/>
      <c r="SMZ227" s="58"/>
      <c r="SNA227" s="58"/>
      <c r="SNB227" s="58"/>
      <c r="SNC227" s="58"/>
      <c r="SND227" s="58"/>
      <c r="SNE227" s="58"/>
      <c r="SNF227" s="58"/>
      <c r="SNG227" s="58"/>
      <c r="SNH227" s="58"/>
      <c r="SNI227" s="58"/>
      <c r="SNJ227" s="58"/>
      <c r="SNK227" s="58"/>
      <c r="SNL227" s="58"/>
      <c r="SNM227" s="58"/>
      <c r="SNN227" s="58"/>
      <c r="SNO227" s="58"/>
      <c r="SNP227" s="58"/>
      <c r="SNQ227" s="58"/>
      <c r="SNR227" s="58"/>
      <c r="SNS227" s="58"/>
      <c r="SNT227" s="58"/>
      <c r="SNU227" s="58"/>
      <c r="SNV227" s="58"/>
      <c r="SNW227" s="58"/>
      <c r="SNX227" s="58"/>
      <c r="SNY227" s="58"/>
      <c r="SNZ227" s="58"/>
      <c r="SOA227" s="58"/>
      <c r="SOB227" s="58"/>
      <c r="SOC227" s="58"/>
      <c r="SOD227" s="58"/>
      <c r="SOE227" s="58"/>
      <c r="SOF227" s="58"/>
      <c r="SOG227" s="58"/>
      <c r="SOH227" s="58"/>
      <c r="SOI227" s="58"/>
      <c r="SOJ227" s="58"/>
      <c r="SOK227" s="58"/>
      <c r="SOL227" s="58"/>
      <c r="SOM227" s="58"/>
      <c r="SON227" s="58"/>
      <c r="SOO227" s="58"/>
      <c r="SOP227" s="58"/>
      <c r="SOQ227" s="58"/>
      <c r="SOR227" s="58"/>
      <c r="SOS227" s="58"/>
      <c r="SOT227" s="58"/>
      <c r="SOU227" s="58"/>
      <c r="SOV227" s="58"/>
      <c r="SOW227" s="58"/>
      <c r="SOX227" s="58"/>
      <c r="SOY227" s="58"/>
      <c r="SOZ227" s="58"/>
      <c r="SPA227" s="58"/>
      <c r="SPB227" s="58"/>
      <c r="SPC227" s="58"/>
      <c r="SPD227" s="58"/>
      <c r="SPE227" s="58"/>
      <c r="SPF227" s="58"/>
      <c r="SPG227" s="58"/>
      <c r="SPH227" s="58"/>
      <c r="SPI227" s="58"/>
      <c r="SPJ227" s="58"/>
      <c r="SPK227" s="58"/>
      <c r="SPL227" s="58"/>
      <c r="SPM227" s="58"/>
      <c r="SPN227" s="58"/>
      <c r="SPO227" s="58"/>
      <c r="SPP227" s="58"/>
      <c r="SPQ227" s="58"/>
      <c r="SPR227" s="58"/>
      <c r="SPS227" s="58"/>
      <c r="SPT227" s="58"/>
      <c r="SPU227" s="58"/>
      <c r="SPV227" s="58"/>
      <c r="SPW227" s="58"/>
      <c r="SPX227" s="58"/>
      <c r="SPY227" s="58"/>
      <c r="SPZ227" s="58"/>
      <c r="SQA227" s="58"/>
      <c r="SQB227" s="58"/>
      <c r="SQC227" s="58"/>
      <c r="SQD227" s="58"/>
      <c r="SQE227" s="58"/>
      <c r="SQF227" s="58"/>
      <c r="SQG227" s="58"/>
      <c r="SQH227" s="58"/>
      <c r="SQI227" s="58"/>
      <c r="SQJ227" s="58"/>
      <c r="SQK227" s="58"/>
      <c r="SQL227" s="58"/>
      <c r="SQM227" s="58"/>
      <c r="SQN227" s="58"/>
      <c r="SQO227" s="58"/>
      <c r="SQP227" s="58"/>
      <c r="SQQ227" s="58"/>
      <c r="SQR227" s="58"/>
      <c r="SQS227" s="58"/>
      <c r="SQT227" s="58"/>
      <c r="SQU227" s="58"/>
      <c r="SQV227" s="58"/>
      <c r="SQW227" s="58"/>
      <c r="SQX227" s="58"/>
      <c r="SQY227" s="58"/>
      <c r="SQZ227" s="58"/>
      <c r="SRA227" s="58"/>
      <c r="SRB227" s="58"/>
      <c r="SRC227" s="58"/>
      <c r="SRD227" s="58"/>
      <c r="SRE227" s="58"/>
      <c r="SRF227" s="58"/>
      <c r="SRG227" s="58"/>
      <c r="SRH227" s="58"/>
      <c r="SRI227" s="58"/>
      <c r="SRJ227" s="58"/>
      <c r="SRK227" s="58"/>
      <c r="SRL227" s="58"/>
      <c r="SRM227" s="58"/>
      <c r="SRN227" s="58"/>
      <c r="SRO227" s="58"/>
      <c r="SRP227" s="58"/>
      <c r="SRQ227" s="58"/>
      <c r="SRR227" s="58"/>
      <c r="SRS227" s="58"/>
      <c r="SRT227" s="58"/>
      <c r="SRU227" s="58"/>
      <c r="SRV227" s="58"/>
      <c r="SRW227" s="58"/>
      <c r="SRX227" s="58"/>
      <c r="SRY227" s="58"/>
      <c r="SRZ227" s="58"/>
      <c r="SSA227" s="58"/>
      <c r="SSB227" s="58"/>
      <c r="SSC227" s="58"/>
      <c r="SSD227" s="58"/>
      <c r="SSE227" s="58"/>
      <c r="SSF227" s="58"/>
      <c r="SSG227" s="58"/>
      <c r="SSH227" s="58"/>
      <c r="SSI227" s="58"/>
      <c r="SSJ227" s="58"/>
      <c r="SSK227" s="58"/>
      <c r="SSL227" s="58"/>
      <c r="SSM227" s="58"/>
      <c r="SSN227" s="58"/>
      <c r="SSO227" s="58"/>
      <c r="SSP227" s="58"/>
      <c r="SSQ227" s="58"/>
      <c r="SSR227" s="58"/>
      <c r="SSS227" s="58"/>
      <c r="SST227" s="58"/>
      <c r="SSU227" s="58"/>
      <c r="SSV227" s="58"/>
      <c r="SSW227" s="58"/>
      <c r="SSX227" s="58"/>
      <c r="SSY227" s="58"/>
      <c r="SSZ227" s="58"/>
      <c r="STA227" s="58"/>
      <c r="STB227" s="58"/>
      <c r="STC227" s="58"/>
      <c r="STD227" s="58"/>
      <c r="STE227" s="58"/>
      <c r="STF227" s="58"/>
      <c r="STG227" s="58"/>
      <c r="STH227" s="58"/>
      <c r="STI227" s="58"/>
      <c r="STJ227" s="58"/>
      <c r="STK227" s="58"/>
      <c r="STL227" s="58"/>
      <c r="STM227" s="58"/>
      <c r="STN227" s="58"/>
      <c r="STO227" s="58"/>
      <c r="STP227" s="58"/>
      <c r="STQ227" s="58"/>
      <c r="STR227" s="58"/>
      <c r="STS227" s="58"/>
      <c r="STT227" s="58"/>
      <c r="STU227" s="58"/>
      <c r="STV227" s="58"/>
      <c r="STW227" s="58"/>
      <c r="STX227" s="58"/>
      <c r="STY227" s="58"/>
      <c r="STZ227" s="58"/>
      <c r="SUA227" s="58"/>
      <c r="SUB227" s="58"/>
      <c r="SUC227" s="58"/>
      <c r="SUD227" s="58"/>
      <c r="SUE227" s="58"/>
      <c r="SUF227" s="58"/>
      <c r="SUG227" s="58"/>
      <c r="SUH227" s="58"/>
      <c r="SUI227" s="58"/>
      <c r="SUJ227" s="58"/>
      <c r="SUK227" s="58"/>
      <c r="SUL227" s="58"/>
      <c r="SUM227" s="58"/>
      <c r="SUN227" s="58"/>
      <c r="SUO227" s="58"/>
      <c r="SUP227" s="58"/>
      <c r="SUQ227" s="58"/>
      <c r="SUR227" s="58"/>
      <c r="SUS227" s="58"/>
      <c r="SUT227" s="58"/>
      <c r="SUU227" s="58"/>
      <c r="SUV227" s="58"/>
      <c r="SUW227" s="58"/>
      <c r="SUX227" s="58"/>
      <c r="SUY227" s="58"/>
      <c r="SUZ227" s="58"/>
      <c r="SVA227" s="58"/>
      <c r="SVB227" s="58"/>
      <c r="SVC227" s="58"/>
      <c r="SVD227" s="58"/>
      <c r="SVE227" s="58"/>
      <c r="SVF227" s="58"/>
      <c r="SVG227" s="58"/>
      <c r="SVH227" s="58"/>
      <c r="SVI227" s="58"/>
      <c r="SVJ227" s="58"/>
      <c r="SVK227" s="58"/>
      <c r="SVL227" s="58"/>
      <c r="SVM227" s="58"/>
      <c r="SVN227" s="58"/>
      <c r="SVO227" s="58"/>
      <c r="SVP227" s="58"/>
      <c r="SVQ227" s="58"/>
      <c r="SVR227" s="58"/>
      <c r="SVS227" s="58"/>
      <c r="SVT227" s="58"/>
      <c r="SVU227" s="58"/>
      <c r="SVV227" s="58"/>
      <c r="SVW227" s="58"/>
      <c r="SVX227" s="58"/>
      <c r="SVY227" s="58"/>
      <c r="SVZ227" s="58"/>
      <c r="SWA227" s="58"/>
      <c r="SWB227" s="58"/>
      <c r="SWC227" s="58"/>
      <c r="SWD227" s="58"/>
      <c r="SWE227" s="58"/>
      <c r="SWF227" s="58"/>
      <c r="SWG227" s="58"/>
      <c r="SWH227" s="58"/>
      <c r="SWI227" s="58"/>
      <c r="SWJ227" s="58"/>
      <c r="SWK227" s="58"/>
      <c r="SWL227" s="58"/>
      <c r="SWM227" s="58"/>
      <c r="SWN227" s="58"/>
      <c r="SWO227" s="58"/>
      <c r="SWP227" s="58"/>
      <c r="SWQ227" s="58"/>
      <c r="SWR227" s="58"/>
      <c r="SWS227" s="58"/>
      <c r="SWT227" s="58"/>
      <c r="SWU227" s="58"/>
      <c r="SWV227" s="58"/>
      <c r="SWW227" s="58"/>
      <c r="SWX227" s="58"/>
      <c r="SWY227" s="58"/>
      <c r="SWZ227" s="58"/>
      <c r="SXA227" s="58"/>
      <c r="SXB227" s="58"/>
      <c r="SXC227" s="58"/>
      <c r="SXD227" s="58"/>
      <c r="SXE227" s="58"/>
      <c r="SXF227" s="58"/>
      <c r="SXG227" s="58"/>
      <c r="SXH227" s="58"/>
      <c r="SXI227" s="58"/>
      <c r="SXJ227" s="58"/>
      <c r="SXK227" s="58"/>
      <c r="SXL227" s="58"/>
      <c r="SXM227" s="58"/>
      <c r="SXN227" s="58"/>
      <c r="SXO227" s="58"/>
      <c r="SXP227" s="58"/>
      <c r="SXQ227" s="58"/>
      <c r="SXR227" s="58"/>
      <c r="SXS227" s="58"/>
      <c r="SXT227" s="58"/>
      <c r="SXU227" s="58"/>
      <c r="SXV227" s="58"/>
      <c r="SXW227" s="58"/>
      <c r="SXX227" s="58"/>
      <c r="SXY227" s="58"/>
      <c r="SXZ227" s="58"/>
      <c r="SYA227" s="58"/>
      <c r="SYB227" s="58"/>
      <c r="SYC227" s="58"/>
      <c r="SYD227" s="58"/>
      <c r="SYE227" s="58"/>
      <c r="SYF227" s="58"/>
      <c r="SYG227" s="58"/>
      <c r="SYH227" s="58"/>
      <c r="SYI227" s="58"/>
      <c r="SYJ227" s="58"/>
      <c r="SYK227" s="58"/>
      <c r="SYL227" s="58"/>
      <c r="SYM227" s="58"/>
      <c r="SYN227" s="58"/>
      <c r="SYO227" s="58"/>
      <c r="SYP227" s="58"/>
      <c r="SYQ227" s="58"/>
      <c r="SYR227" s="58"/>
      <c r="SYS227" s="58"/>
      <c r="SYT227" s="58"/>
      <c r="SYU227" s="58"/>
      <c r="SYV227" s="58"/>
      <c r="SYW227" s="58"/>
      <c r="SYX227" s="58"/>
      <c r="SYY227" s="58"/>
      <c r="SYZ227" s="58"/>
      <c r="SZA227" s="58"/>
      <c r="SZB227" s="58"/>
      <c r="SZC227" s="58"/>
      <c r="SZD227" s="58"/>
      <c r="SZE227" s="58"/>
      <c r="SZF227" s="58"/>
      <c r="SZG227" s="58"/>
      <c r="SZH227" s="58"/>
      <c r="SZI227" s="58"/>
      <c r="SZJ227" s="58"/>
      <c r="SZK227" s="58"/>
      <c r="SZL227" s="58"/>
      <c r="SZM227" s="58"/>
      <c r="SZN227" s="58"/>
      <c r="SZO227" s="58"/>
      <c r="SZP227" s="58"/>
      <c r="SZQ227" s="58"/>
      <c r="SZR227" s="58"/>
      <c r="SZS227" s="58"/>
      <c r="SZT227" s="58"/>
      <c r="SZU227" s="58"/>
      <c r="SZV227" s="58"/>
      <c r="SZW227" s="58"/>
      <c r="SZX227" s="58"/>
      <c r="SZY227" s="58"/>
      <c r="SZZ227" s="58"/>
      <c r="TAA227" s="58"/>
      <c r="TAB227" s="58"/>
      <c r="TAC227" s="58"/>
      <c r="TAD227" s="58"/>
      <c r="TAE227" s="58"/>
      <c r="TAF227" s="58"/>
      <c r="TAG227" s="58"/>
      <c r="TAH227" s="58"/>
      <c r="TAI227" s="58"/>
      <c r="TAJ227" s="58"/>
      <c r="TAK227" s="58"/>
      <c r="TAL227" s="58"/>
      <c r="TAM227" s="58"/>
      <c r="TAN227" s="58"/>
      <c r="TAO227" s="58"/>
      <c r="TAP227" s="58"/>
      <c r="TAQ227" s="58"/>
      <c r="TAR227" s="58"/>
      <c r="TAS227" s="58"/>
      <c r="TAT227" s="58"/>
      <c r="TAU227" s="58"/>
      <c r="TAV227" s="58"/>
      <c r="TAW227" s="58"/>
      <c r="TAX227" s="58"/>
      <c r="TAY227" s="58"/>
      <c r="TAZ227" s="58"/>
      <c r="TBA227" s="58"/>
      <c r="TBB227" s="58"/>
      <c r="TBC227" s="58"/>
      <c r="TBD227" s="58"/>
      <c r="TBE227" s="58"/>
      <c r="TBF227" s="58"/>
      <c r="TBG227" s="58"/>
      <c r="TBH227" s="58"/>
      <c r="TBI227" s="58"/>
      <c r="TBJ227" s="58"/>
      <c r="TBK227" s="58"/>
      <c r="TBL227" s="58"/>
      <c r="TBM227" s="58"/>
      <c r="TBN227" s="58"/>
      <c r="TBO227" s="58"/>
      <c r="TBP227" s="58"/>
      <c r="TBQ227" s="58"/>
      <c r="TBR227" s="58"/>
      <c r="TBS227" s="58"/>
      <c r="TBT227" s="58"/>
      <c r="TBU227" s="58"/>
      <c r="TBV227" s="58"/>
      <c r="TBW227" s="58"/>
      <c r="TBX227" s="58"/>
      <c r="TBY227" s="58"/>
      <c r="TBZ227" s="58"/>
      <c r="TCA227" s="58"/>
      <c r="TCB227" s="58"/>
      <c r="TCC227" s="58"/>
      <c r="TCD227" s="58"/>
      <c r="TCE227" s="58"/>
      <c r="TCF227" s="58"/>
      <c r="TCG227" s="58"/>
      <c r="TCH227" s="58"/>
      <c r="TCI227" s="58"/>
      <c r="TCJ227" s="58"/>
      <c r="TCK227" s="58"/>
      <c r="TCL227" s="58"/>
      <c r="TCM227" s="58"/>
      <c r="TCN227" s="58"/>
      <c r="TCO227" s="58"/>
      <c r="TCP227" s="58"/>
      <c r="TCQ227" s="58"/>
      <c r="TCR227" s="58"/>
      <c r="TCS227" s="58"/>
      <c r="TCT227" s="58"/>
      <c r="TCU227" s="58"/>
      <c r="TCV227" s="58"/>
      <c r="TCW227" s="58"/>
      <c r="TCX227" s="58"/>
      <c r="TCY227" s="58"/>
      <c r="TCZ227" s="58"/>
      <c r="TDA227" s="58"/>
      <c r="TDB227" s="58"/>
      <c r="TDC227" s="58"/>
      <c r="TDD227" s="58"/>
      <c r="TDE227" s="58"/>
      <c r="TDF227" s="58"/>
      <c r="TDG227" s="58"/>
      <c r="TDH227" s="58"/>
      <c r="TDI227" s="58"/>
      <c r="TDJ227" s="58"/>
      <c r="TDK227" s="58"/>
      <c r="TDL227" s="58"/>
      <c r="TDM227" s="58"/>
      <c r="TDN227" s="58"/>
      <c r="TDO227" s="58"/>
      <c r="TDP227" s="58"/>
      <c r="TDQ227" s="58"/>
      <c r="TDR227" s="58"/>
      <c r="TDS227" s="58"/>
      <c r="TDT227" s="58"/>
      <c r="TDU227" s="58"/>
      <c r="TDV227" s="58"/>
      <c r="TDW227" s="58"/>
      <c r="TDX227" s="58"/>
      <c r="TDY227" s="58"/>
      <c r="TDZ227" s="58"/>
      <c r="TEA227" s="58"/>
      <c r="TEB227" s="58"/>
      <c r="TEC227" s="58"/>
      <c r="TED227" s="58"/>
      <c r="TEE227" s="58"/>
      <c r="TEF227" s="58"/>
      <c r="TEG227" s="58"/>
      <c r="TEH227" s="58"/>
      <c r="TEI227" s="58"/>
      <c r="TEJ227" s="58"/>
      <c r="TEK227" s="58"/>
      <c r="TEL227" s="58"/>
      <c r="TEM227" s="58"/>
      <c r="TEN227" s="58"/>
      <c r="TEO227" s="58"/>
      <c r="TEP227" s="58"/>
      <c r="TEQ227" s="58"/>
      <c r="TER227" s="58"/>
      <c r="TES227" s="58"/>
      <c r="TET227" s="58"/>
      <c r="TEU227" s="58"/>
      <c r="TEV227" s="58"/>
      <c r="TEW227" s="58"/>
      <c r="TEX227" s="58"/>
      <c r="TEY227" s="58"/>
      <c r="TEZ227" s="58"/>
      <c r="TFA227" s="58"/>
      <c r="TFB227" s="58"/>
      <c r="TFC227" s="58"/>
      <c r="TFD227" s="58"/>
      <c r="TFE227" s="58"/>
      <c r="TFF227" s="58"/>
      <c r="TFG227" s="58"/>
      <c r="TFH227" s="58"/>
      <c r="TFI227" s="58"/>
      <c r="TFJ227" s="58"/>
      <c r="TFK227" s="58"/>
      <c r="TFL227" s="58"/>
      <c r="TFM227" s="58"/>
      <c r="TFN227" s="58"/>
      <c r="TFO227" s="58"/>
      <c r="TFP227" s="58"/>
      <c r="TFQ227" s="58"/>
      <c r="TFR227" s="58"/>
      <c r="TFS227" s="58"/>
      <c r="TFT227" s="58"/>
      <c r="TFU227" s="58"/>
      <c r="TFV227" s="58"/>
      <c r="TFW227" s="58"/>
      <c r="TFX227" s="58"/>
      <c r="TFY227" s="58"/>
      <c r="TFZ227" s="58"/>
      <c r="TGA227" s="58"/>
      <c r="TGB227" s="58"/>
      <c r="TGC227" s="58"/>
      <c r="TGD227" s="58"/>
      <c r="TGE227" s="58"/>
      <c r="TGF227" s="58"/>
      <c r="TGG227" s="58"/>
      <c r="TGH227" s="58"/>
      <c r="TGI227" s="58"/>
      <c r="TGJ227" s="58"/>
      <c r="TGK227" s="58"/>
      <c r="TGL227" s="58"/>
      <c r="TGM227" s="58"/>
      <c r="TGN227" s="58"/>
      <c r="TGO227" s="58"/>
      <c r="TGP227" s="58"/>
      <c r="TGQ227" s="58"/>
      <c r="TGR227" s="58"/>
      <c r="TGS227" s="58"/>
      <c r="TGT227" s="58"/>
      <c r="TGU227" s="58"/>
      <c r="TGV227" s="58"/>
      <c r="TGW227" s="58"/>
      <c r="TGX227" s="58"/>
      <c r="TGY227" s="58"/>
      <c r="TGZ227" s="58"/>
      <c r="THA227" s="58"/>
      <c r="THB227" s="58"/>
      <c r="THC227" s="58"/>
      <c r="THD227" s="58"/>
      <c r="THE227" s="58"/>
      <c r="THF227" s="58"/>
      <c r="THG227" s="58"/>
      <c r="THH227" s="58"/>
      <c r="THI227" s="58"/>
      <c r="THJ227" s="58"/>
      <c r="THK227" s="58"/>
      <c r="THL227" s="58"/>
      <c r="THM227" s="58"/>
      <c r="THN227" s="58"/>
      <c r="THO227" s="58"/>
      <c r="THP227" s="58"/>
      <c r="THQ227" s="58"/>
      <c r="THR227" s="58"/>
      <c r="THS227" s="58"/>
      <c r="THT227" s="58"/>
      <c r="THU227" s="58"/>
      <c r="THV227" s="58"/>
      <c r="THW227" s="58"/>
      <c r="THX227" s="58"/>
      <c r="THY227" s="58"/>
      <c r="THZ227" s="58"/>
      <c r="TIA227" s="58"/>
      <c r="TIB227" s="58"/>
      <c r="TIC227" s="58"/>
      <c r="TID227" s="58"/>
      <c r="TIE227" s="58"/>
      <c r="TIF227" s="58"/>
      <c r="TIG227" s="58"/>
      <c r="TIH227" s="58"/>
      <c r="TII227" s="58"/>
      <c r="TIJ227" s="58"/>
      <c r="TIK227" s="58"/>
      <c r="TIL227" s="58"/>
      <c r="TIM227" s="58"/>
      <c r="TIN227" s="58"/>
      <c r="TIO227" s="58"/>
      <c r="TIP227" s="58"/>
      <c r="TIQ227" s="58"/>
      <c r="TIR227" s="58"/>
      <c r="TIS227" s="58"/>
      <c r="TIT227" s="58"/>
      <c r="TIU227" s="58"/>
      <c r="TIV227" s="58"/>
      <c r="TIW227" s="58"/>
      <c r="TIX227" s="58"/>
      <c r="TIY227" s="58"/>
      <c r="TIZ227" s="58"/>
      <c r="TJA227" s="58"/>
      <c r="TJB227" s="58"/>
      <c r="TJC227" s="58"/>
      <c r="TJD227" s="58"/>
      <c r="TJE227" s="58"/>
      <c r="TJF227" s="58"/>
      <c r="TJG227" s="58"/>
      <c r="TJH227" s="58"/>
      <c r="TJI227" s="58"/>
      <c r="TJJ227" s="58"/>
      <c r="TJK227" s="58"/>
      <c r="TJL227" s="58"/>
      <c r="TJM227" s="58"/>
      <c r="TJN227" s="58"/>
      <c r="TJO227" s="58"/>
      <c r="TJP227" s="58"/>
      <c r="TJQ227" s="58"/>
      <c r="TJR227" s="58"/>
      <c r="TJS227" s="58"/>
      <c r="TJT227" s="58"/>
      <c r="TJU227" s="58"/>
      <c r="TJV227" s="58"/>
      <c r="TJW227" s="58"/>
      <c r="TJX227" s="58"/>
      <c r="TJY227" s="58"/>
      <c r="TJZ227" s="58"/>
      <c r="TKA227" s="58"/>
      <c r="TKB227" s="58"/>
      <c r="TKC227" s="58"/>
      <c r="TKD227" s="58"/>
      <c r="TKE227" s="58"/>
      <c r="TKF227" s="58"/>
      <c r="TKG227" s="58"/>
      <c r="TKH227" s="58"/>
      <c r="TKI227" s="58"/>
      <c r="TKJ227" s="58"/>
      <c r="TKK227" s="58"/>
      <c r="TKL227" s="58"/>
      <c r="TKM227" s="58"/>
      <c r="TKN227" s="58"/>
      <c r="TKO227" s="58"/>
      <c r="TKP227" s="58"/>
      <c r="TKQ227" s="58"/>
      <c r="TKR227" s="58"/>
      <c r="TKS227" s="58"/>
      <c r="TKT227" s="58"/>
      <c r="TKU227" s="58"/>
      <c r="TKV227" s="58"/>
      <c r="TKW227" s="58"/>
      <c r="TKX227" s="58"/>
      <c r="TKY227" s="58"/>
      <c r="TKZ227" s="58"/>
      <c r="TLA227" s="58"/>
      <c r="TLB227" s="58"/>
      <c r="TLC227" s="58"/>
      <c r="TLD227" s="58"/>
      <c r="TLE227" s="58"/>
      <c r="TLF227" s="58"/>
      <c r="TLG227" s="58"/>
      <c r="TLH227" s="58"/>
      <c r="TLI227" s="58"/>
      <c r="TLJ227" s="58"/>
      <c r="TLK227" s="58"/>
      <c r="TLL227" s="58"/>
      <c r="TLM227" s="58"/>
      <c r="TLN227" s="58"/>
      <c r="TLO227" s="58"/>
      <c r="TLP227" s="58"/>
      <c r="TLQ227" s="58"/>
      <c r="TLR227" s="58"/>
      <c r="TLS227" s="58"/>
      <c r="TLT227" s="58"/>
      <c r="TLU227" s="58"/>
      <c r="TLV227" s="58"/>
      <c r="TLW227" s="58"/>
      <c r="TLX227" s="58"/>
      <c r="TLY227" s="58"/>
      <c r="TLZ227" s="58"/>
      <c r="TMA227" s="58"/>
      <c r="TMB227" s="58"/>
      <c r="TMC227" s="58"/>
      <c r="TMD227" s="58"/>
      <c r="TME227" s="58"/>
      <c r="TMF227" s="58"/>
      <c r="TMG227" s="58"/>
      <c r="TMH227" s="58"/>
      <c r="TMI227" s="58"/>
      <c r="TMJ227" s="58"/>
      <c r="TMK227" s="58"/>
      <c r="TML227" s="58"/>
      <c r="TMM227" s="58"/>
      <c r="TMN227" s="58"/>
      <c r="TMO227" s="58"/>
      <c r="TMP227" s="58"/>
      <c r="TMQ227" s="58"/>
      <c r="TMR227" s="58"/>
      <c r="TMS227" s="58"/>
      <c r="TMT227" s="58"/>
      <c r="TMU227" s="58"/>
      <c r="TMV227" s="58"/>
      <c r="TMW227" s="58"/>
      <c r="TMX227" s="58"/>
      <c r="TMY227" s="58"/>
      <c r="TMZ227" s="58"/>
      <c r="TNA227" s="58"/>
      <c r="TNB227" s="58"/>
      <c r="TNC227" s="58"/>
      <c r="TND227" s="58"/>
      <c r="TNE227" s="58"/>
      <c r="TNF227" s="58"/>
      <c r="TNG227" s="58"/>
      <c r="TNH227" s="58"/>
      <c r="TNI227" s="58"/>
      <c r="TNJ227" s="58"/>
      <c r="TNK227" s="58"/>
      <c r="TNL227" s="58"/>
      <c r="TNM227" s="58"/>
      <c r="TNN227" s="58"/>
      <c r="TNO227" s="58"/>
      <c r="TNP227" s="58"/>
      <c r="TNQ227" s="58"/>
      <c r="TNR227" s="58"/>
      <c r="TNS227" s="58"/>
      <c r="TNT227" s="58"/>
      <c r="TNU227" s="58"/>
      <c r="TNV227" s="58"/>
      <c r="TNW227" s="58"/>
      <c r="TNX227" s="58"/>
      <c r="TNY227" s="58"/>
      <c r="TNZ227" s="58"/>
      <c r="TOA227" s="58"/>
      <c r="TOB227" s="58"/>
      <c r="TOC227" s="58"/>
      <c r="TOD227" s="58"/>
      <c r="TOE227" s="58"/>
      <c r="TOF227" s="58"/>
      <c r="TOG227" s="58"/>
      <c r="TOH227" s="58"/>
      <c r="TOI227" s="58"/>
      <c r="TOJ227" s="58"/>
      <c r="TOK227" s="58"/>
      <c r="TOL227" s="58"/>
      <c r="TOM227" s="58"/>
      <c r="TON227" s="58"/>
      <c r="TOO227" s="58"/>
      <c r="TOP227" s="58"/>
      <c r="TOQ227" s="58"/>
      <c r="TOR227" s="58"/>
      <c r="TOS227" s="58"/>
      <c r="TOT227" s="58"/>
      <c r="TOU227" s="58"/>
      <c r="TOV227" s="58"/>
      <c r="TOW227" s="58"/>
      <c r="TOX227" s="58"/>
      <c r="TOY227" s="58"/>
      <c r="TOZ227" s="58"/>
      <c r="TPA227" s="58"/>
      <c r="TPB227" s="58"/>
      <c r="TPC227" s="58"/>
      <c r="TPD227" s="58"/>
      <c r="TPE227" s="58"/>
      <c r="TPF227" s="58"/>
      <c r="TPG227" s="58"/>
      <c r="TPH227" s="58"/>
      <c r="TPI227" s="58"/>
      <c r="TPJ227" s="58"/>
      <c r="TPK227" s="58"/>
      <c r="TPL227" s="58"/>
      <c r="TPM227" s="58"/>
      <c r="TPN227" s="58"/>
      <c r="TPO227" s="58"/>
      <c r="TPP227" s="58"/>
      <c r="TPQ227" s="58"/>
      <c r="TPR227" s="58"/>
      <c r="TPS227" s="58"/>
      <c r="TPT227" s="58"/>
      <c r="TPU227" s="58"/>
      <c r="TPV227" s="58"/>
      <c r="TPW227" s="58"/>
      <c r="TPX227" s="58"/>
      <c r="TPY227" s="58"/>
      <c r="TPZ227" s="58"/>
      <c r="TQA227" s="58"/>
      <c r="TQB227" s="58"/>
      <c r="TQC227" s="58"/>
      <c r="TQD227" s="58"/>
      <c r="TQE227" s="58"/>
      <c r="TQF227" s="58"/>
      <c r="TQG227" s="58"/>
      <c r="TQH227" s="58"/>
      <c r="TQI227" s="58"/>
      <c r="TQJ227" s="58"/>
      <c r="TQK227" s="58"/>
      <c r="TQL227" s="58"/>
      <c r="TQM227" s="58"/>
      <c r="TQN227" s="58"/>
      <c r="TQO227" s="58"/>
      <c r="TQP227" s="58"/>
      <c r="TQQ227" s="58"/>
      <c r="TQR227" s="58"/>
      <c r="TQS227" s="58"/>
      <c r="TQT227" s="58"/>
      <c r="TQU227" s="58"/>
      <c r="TQV227" s="58"/>
      <c r="TQW227" s="58"/>
      <c r="TQX227" s="58"/>
      <c r="TQY227" s="58"/>
      <c r="TQZ227" s="58"/>
      <c r="TRA227" s="58"/>
      <c r="TRB227" s="58"/>
      <c r="TRC227" s="58"/>
      <c r="TRD227" s="58"/>
      <c r="TRE227" s="58"/>
      <c r="TRF227" s="58"/>
      <c r="TRG227" s="58"/>
      <c r="TRH227" s="58"/>
      <c r="TRI227" s="58"/>
      <c r="TRJ227" s="58"/>
      <c r="TRK227" s="58"/>
      <c r="TRL227" s="58"/>
      <c r="TRM227" s="58"/>
      <c r="TRN227" s="58"/>
      <c r="TRO227" s="58"/>
      <c r="TRP227" s="58"/>
      <c r="TRQ227" s="58"/>
      <c r="TRR227" s="58"/>
      <c r="TRS227" s="58"/>
      <c r="TRT227" s="58"/>
      <c r="TRU227" s="58"/>
      <c r="TRV227" s="58"/>
      <c r="TRW227" s="58"/>
      <c r="TRX227" s="58"/>
      <c r="TRY227" s="58"/>
      <c r="TRZ227" s="58"/>
      <c r="TSA227" s="58"/>
      <c r="TSB227" s="58"/>
      <c r="TSC227" s="58"/>
      <c r="TSD227" s="58"/>
      <c r="TSE227" s="58"/>
      <c r="TSF227" s="58"/>
      <c r="TSG227" s="58"/>
      <c r="TSH227" s="58"/>
      <c r="TSI227" s="58"/>
      <c r="TSJ227" s="58"/>
      <c r="TSK227" s="58"/>
      <c r="TSL227" s="58"/>
      <c r="TSM227" s="58"/>
      <c r="TSN227" s="58"/>
      <c r="TSO227" s="58"/>
      <c r="TSP227" s="58"/>
      <c r="TSQ227" s="58"/>
      <c r="TSR227" s="58"/>
      <c r="TSS227" s="58"/>
      <c r="TST227" s="58"/>
      <c r="TSU227" s="58"/>
      <c r="TSV227" s="58"/>
      <c r="TSW227" s="58"/>
      <c r="TSX227" s="58"/>
      <c r="TSY227" s="58"/>
      <c r="TSZ227" s="58"/>
      <c r="TTA227" s="58"/>
      <c r="TTB227" s="58"/>
      <c r="TTC227" s="58"/>
      <c r="TTD227" s="58"/>
      <c r="TTE227" s="58"/>
      <c r="TTF227" s="58"/>
      <c r="TTG227" s="58"/>
      <c r="TTH227" s="58"/>
      <c r="TTI227" s="58"/>
      <c r="TTJ227" s="58"/>
      <c r="TTK227" s="58"/>
      <c r="TTL227" s="58"/>
      <c r="TTM227" s="58"/>
      <c r="TTN227" s="58"/>
      <c r="TTO227" s="58"/>
      <c r="TTP227" s="58"/>
      <c r="TTQ227" s="58"/>
      <c r="TTR227" s="58"/>
      <c r="TTS227" s="58"/>
      <c r="TTT227" s="58"/>
      <c r="TTU227" s="58"/>
      <c r="TTV227" s="58"/>
      <c r="TTW227" s="58"/>
      <c r="TTX227" s="58"/>
      <c r="TTY227" s="58"/>
      <c r="TTZ227" s="58"/>
      <c r="TUA227" s="58"/>
      <c r="TUB227" s="58"/>
      <c r="TUC227" s="58"/>
      <c r="TUD227" s="58"/>
      <c r="TUE227" s="58"/>
      <c r="TUF227" s="58"/>
      <c r="TUG227" s="58"/>
      <c r="TUH227" s="58"/>
      <c r="TUI227" s="58"/>
      <c r="TUJ227" s="58"/>
      <c r="TUK227" s="58"/>
      <c r="TUL227" s="58"/>
      <c r="TUM227" s="58"/>
      <c r="TUN227" s="58"/>
      <c r="TUO227" s="58"/>
      <c r="TUP227" s="58"/>
      <c r="TUQ227" s="58"/>
      <c r="TUR227" s="58"/>
      <c r="TUS227" s="58"/>
      <c r="TUT227" s="58"/>
      <c r="TUU227" s="58"/>
      <c r="TUV227" s="58"/>
      <c r="TUW227" s="58"/>
      <c r="TUX227" s="58"/>
      <c r="TUY227" s="58"/>
      <c r="TUZ227" s="58"/>
      <c r="TVA227" s="58"/>
      <c r="TVB227" s="58"/>
      <c r="TVC227" s="58"/>
      <c r="TVD227" s="58"/>
      <c r="TVE227" s="58"/>
      <c r="TVF227" s="58"/>
      <c r="TVG227" s="58"/>
      <c r="TVH227" s="58"/>
      <c r="TVI227" s="58"/>
      <c r="TVJ227" s="58"/>
      <c r="TVK227" s="58"/>
      <c r="TVL227" s="58"/>
      <c r="TVM227" s="58"/>
      <c r="TVN227" s="58"/>
      <c r="TVO227" s="58"/>
      <c r="TVP227" s="58"/>
      <c r="TVQ227" s="58"/>
      <c r="TVR227" s="58"/>
      <c r="TVS227" s="58"/>
      <c r="TVT227" s="58"/>
      <c r="TVU227" s="58"/>
      <c r="TVV227" s="58"/>
      <c r="TVW227" s="58"/>
      <c r="TVX227" s="58"/>
      <c r="TVY227" s="58"/>
      <c r="TVZ227" s="58"/>
      <c r="TWA227" s="58"/>
      <c r="TWB227" s="58"/>
      <c r="TWC227" s="58"/>
      <c r="TWD227" s="58"/>
      <c r="TWE227" s="58"/>
      <c r="TWF227" s="58"/>
      <c r="TWG227" s="58"/>
      <c r="TWH227" s="58"/>
      <c r="TWI227" s="58"/>
      <c r="TWJ227" s="58"/>
      <c r="TWK227" s="58"/>
      <c r="TWL227" s="58"/>
      <c r="TWM227" s="58"/>
      <c r="TWN227" s="58"/>
      <c r="TWO227" s="58"/>
      <c r="TWP227" s="58"/>
      <c r="TWQ227" s="58"/>
      <c r="TWR227" s="58"/>
      <c r="TWS227" s="58"/>
      <c r="TWT227" s="58"/>
      <c r="TWU227" s="58"/>
      <c r="TWV227" s="58"/>
      <c r="TWW227" s="58"/>
      <c r="TWX227" s="58"/>
      <c r="TWY227" s="58"/>
      <c r="TWZ227" s="58"/>
      <c r="TXA227" s="58"/>
      <c r="TXB227" s="58"/>
      <c r="TXC227" s="58"/>
      <c r="TXD227" s="58"/>
      <c r="TXE227" s="58"/>
      <c r="TXF227" s="58"/>
      <c r="TXG227" s="58"/>
      <c r="TXH227" s="58"/>
      <c r="TXI227" s="58"/>
      <c r="TXJ227" s="58"/>
      <c r="TXK227" s="58"/>
      <c r="TXL227" s="58"/>
      <c r="TXM227" s="58"/>
      <c r="TXN227" s="58"/>
      <c r="TXO227" s="58"/>
      <c r="TXP227" s="58"/>
      <c r="TXQ227" s="58"/>
      <c r="TXR227" s="58"/>
      <c r="TXS227" s="58"/>
      <c r="TXT227" s="58"/>
      <c r="TXU227" s="58"/>
      <c r="TXV227" s="58"/>
      <c r="TXW227" s="58"/>
      <c r="TXX227" s="58"/>
      <c r="TXY227" s="58"/>
      <c r="TXZ227" s="58"/>
      <c r="TYA227" s="58"/>
      <c r="TYB227" s="58"/>
      <c r="TYC227" s="58"/>
      <c r="TYD227" s="58"/>
      <c r="TYE227" s="58"/>
      <c r="TYF227" s="58"/>
      <c r="TYG227" s="58"/>
      <c r="TYH227" s="58"/>
      <c r="TYI227" s="58"/>
      <c r="TYJ227" s="58"/>
      <c r="TYK227" s="58"/>
      <c r="TYL227" s="58"/>
      <c r="TYM227" s="58"/>
      <c r="TYN227" s="58"/>
      <c r="TYO227" s="58"/>
      <c r="TYP227" s="58"/>
      <c r="TYQ227" s="58"/>
      <c r="TYR227" s="58"/>
      <c r="TYS227" s="58"/>
      <c r="TYT227" s="58"/>
      <c r="TYU227" s="58"/>
      <c r="TYV227" s="58"/>
      <c r="TYW227" s="58"/>
      <c r="TYX227" s="58"/>
      <c r="TYY227" s="58"/>
      <c r="TYZ227" s="58"/>
      <c r="TZA227" s="58"/>
      <c r="TZB227" s="58"/>
      <c r="TZC227" s="58"/>
      <c r="TZD227" s="58"/>
      <c r="TZE227" s="58"/>
      <c r="TZF227" s="58"/>
      <c r="TZG227" s="58"/>
      <c r="TZH227" s="58"/>
      <c r="TZI227" s="58"/>
      <c r="TZJ227" s="58"/>
      <c r="TZK227" s="58"/>
      <c r="TZL227" s="58"/>
      <c r="TZM227" s="58"/>
      <c r="TZN227" s="58"/>
      <c r="TZO227" s="58"/>
      <c r="TZP227" s="58"/>
      <c r="TZQ227" s="58"/>
      <c r="TZR227" s="58"/>
      <c r="TZS227" s="58"/>
      <c r="TZT227" s="58"/>
      <c r="TZU227" s="58"/>
      <c r="TZV227" s="58"/>
      <c r="TZW227" s="58"/>
      <c r="TZX227" s="58"/>
      <c r="TZY227" s="58"/>
      <c r="TZZ227" s="58"/>
      <c r="UAA227" s="58"/>
      <c r="UAB227" s="58"/>
      <c r="UAC227" s="58"/>
      <c r="UAD227" s="58"/>
      <c r="UAE227" s="58"/>
      <c r="UAF227" s="58"/>
      <c r="UAG227" s="58"/>
      <c r="UAH227" s="58"/>
      <c r="UAI227" s="58"/>
      <c r="UAJ227" s="58"/>
      <c r="UAK227" s="58"/>
      <c r="UAL227" s="58"/>
      <c r="UAM227" s="58"/>
      <c r="UAN227" s="58"/>
      <c r="UAO227" s="58"/>
      <c r="UAP227" s="58"/>
      <c r="UAQ227" s="58"/>
      <c r="UAR227" s="58"/>
      <c r="UAS227" s="58"/>
      <c r="UAT227" s="58"/>
      <c r="UAU227" s="58"/>
      <c r="UAV227" s="58"/>
      <c r="UAW227" s="58"/>
      <c r="UAX227" s="58"/>
      <c r="UAY227" s="58"/>
      <c r="UAZ227" s="58"/>
      <c r="UBA227" s="58"/>
      <c r="UBB227" s="58"/>
      <c r="UBC227" s="58"/>
      <c r="UBD227" s="58"/>
      <c r="UBE227" s="58"/>
      <c r="UBF227" s="58"/>
      <c r="UBG227" s="58"/>
      <c r="UBH227" s="58"/>
      <c r="UBI227" s="58"/>
      <c r="UBJ227" s="58"/>
      <c r="UBK227" s="58"/>
      <c r="UBL227" s="58"/>
      <c r="UBM227" s="58"/>
      <c r="UBN227" s="58"/>
      <c r="UBO227" s="58"/>
      <c r="UBP227" s="58"/>
      <c r="UBQ227" s="58"/>
      <c r="UBR227" s="58"/>
      <c r="UBS227" s="58"/>
      <c r="UBT227" s="58"/>
      <c r="UBU227" s="58"/>
      <c r="UBV227" s="58"/>
      <c r="UBW227" s="58"/>
      <c r="UBX227" s="58"/>
      <c r="UBY227" s="58"/>
      <c r="UBZ227" s="58"/>
      <c r="UCA227" s="58"/>
      <c r="UCB227" s="58"/>
      <c r="UCC227" s="58"/>
      <c r="UCD227" s="58"/>
      <c r="UCE227" s="58"/>
      <c r="UCF227" s="58"/>
      <c r="UCG227" s="58"/>
      <c r="UCH227" s="58"/>
      <c r="UCI227" s="58"/>
      <c r="UCJ227" s="58"/>
      <c r="UCK227" s="58"/>
      <c r="UCL227" s="58"/>
      <c r="UCM227" s="58"/>
      <c r="UCN227" s="58"/>
      <c r="UCO227" s="58"/>
      <c r="UCP227" s="58"/>
      <c r="UCQ227" s="58"/>
      <c r="UCR227" s="58"/>
      <c r="UCS227" s="58"/>
      <c r="UCT227" s="58"/>
      <c r="UCU227" s="58"/>
      <c r="UCV227" s="58"/>
      <c r="UCW227" s="58"/>
      <c r="UCX227" s="58"/>
      <c r="UCY227" s="58"/>
      <c r="UCZ227" s="58"/>
      <c r="UDA227" s="58"/>
      <c r="UDB227" s="58"/>
      <c r="UDC227" s="58"/>
      <c r="UDD227" s="58"/>
      <c r="UDE227" s="58"/>
      <c r="UDF227" s="58"/>
      <c r="UDG227" s="58"/>
      <c r="UDH227" s="58"/>
      <c r="UDI227" s="58"/>
      <c r="UDJ227" s="58"/>
      <c r="UDK227" s="58"/>
      <c r="UDL227" s="58"/>
      <c r="UDM227" s="58"/>
      <c r="UDN227" s="58"/>
      <c r="UDO227" s="58"/>
      <c r="UDP227" s="58"/>
      <c r="UDQ227" s="58"/>
      <c r="UDR227" s="58"/>
      <c r="UDS227" s="58"/>
      <c r="UDT227" s="58"/>
      <c r="UDU227" s="58"/>
      <c r="UDV227" s="58"/>
      <c r="UDW227" s="58"/>
      <c r="UDX227" s="58"/>
      <c r="UDY227" s="58"/>
      <c r="UDZ227" s="58"/>
      <c r="UEA227" s="58"/>
      <c r="UEB227" s="58"/>
      <c r="UEC227" s="58"/>
      <c r="UED227" s="58"/>
      <c r="UEE227" s="58"/>
      <c r="UEF227" s="58"/>
      <c r="UEG227" s="58"/>
      <c r="UEH227" s="58"/>
      <c r="UEI227" s="58"/>
      <c r="UEJ227" s="58"/>
      <c r="UEK227" s="58"/>
      <c r="UEL227" s="58"/>
      <c r="UEM227" s="58"/>
      <c r="UEN227" s="58"/>
      <c r="UEO227" s="58"/>
      <c r="UEP227" s="58"/>
      <c r="UEQ227" s="58"/>
      <c r="UER227" s="58"/>
      <c r="UES227" s="58"/>
      <c r="UET227" s="58"/>
      <c r="UEU227" s="58"/>
      <c r="UEV227" s="58"/>
      <c r="UEW227" s="58"/>
      <c r="UEX227" s="58"/>
      <c r="UEY227" s="58"/>
      <c r="UEZ227" s="58"/>
      <c r="UFA227" s="58"/>
      <c r="UFB227" s="58"/>
      <c r="UFC227" s="58"/>
      <c r="UFD227" s="58"/>
      <c r="UFE227" s="58"/>
      <c r="UFF227" s="58"/>
      <c r="UFG227" s="58"/>
      <c r="UFH227" s="58"/>
      <c r="UFI227" s="58"/>
      <c r="UFJ227" s="58"/>
      <c r="UFK227" s="58"/>
      <c r="UFL227" s="58"/>
      <c r="UFM227" s="58"/>
      <c r="UFN227" s="58"/>
      <c r="UFO227" s="58"/>
      <c r="UFP227" s="58"/>
      <c r="UFQ227" s="58"/>
      <c r="UFR227" s="58"/>
      <c r="UFS227" s="58"/>
      <c r="UFT227" s="58"/>
      <c r="UFU227" s="58"/>
      <c r="UFV227" s="58"/>
      <c r="UFW227" s="58"/>
      <c r="UFX227" s="58"/>
      <c r="UFY227" s="58"/>
      <c r="UFZ227" s="58"/>
      <c r="UGA227" s="58"/>
      <c r="UGB227" s="58"/>
      <c r="UGC227" s="58"/>
      <c r="UGD227" s="58"/>
      <c r="UGE227" s="58"/>
      <c r="UGF227" s="58"/>
      <c r="UGG227" s="58"/>
      <c r="UGH227" s="58"/>
      <c r="UGI227" s="58"/>
      <c r="UGJ227" s="58"/>
      <c r="UGK227" s="58"/>
      <c r="UGL227" s="58"/>
      <c r="UGM227" s="58"/>
      <c r="UGN227" s="58"/>
      <c r="UGO227" s="58"/>
      <c r="UGP227" s="58"/>
      <c r="UGQ227" s="58"/>
      <c r="UGR227" s="58"/>
      <c r="UGS227" s="58"/>
      <c r="UGT227" s="58"/>
      <c r="UGU227" s="58"/>
      <c r="UGV227" s="58"/>
      <c r="UGW227" s="58"/>
      <c r="UGX227" s="58"/>
      <c r="UGY227" s="58"/>
      <c r="UGZ227" s="58"/>
      <c r="UHA227" s="58"/>
      <c r="UHB227" s="58"/>
      <c r="UHC227" s="58"/>
      <c r="UHD227" s="58"/>
      <c r="UHE227" s="58"/>
      <c r="UHF227" s="58"/>
      <c r="UHG227" s="58"/>
      <c r="UHH227" s="58"/>
      <c r="UHI227" s="58"/>
      <c r="UHJ227" s="58"/>
      <c r="UHK227" s="58"/>
      <c r="UHL227" s="58"/>
      <c r="UHM227" s="58"/>
      <c r="UHN227" s="58"/>
      <c r="UHO227" s="58"/>
      <c r="UHP227" s="58"/>
      <c r="UHQ227" s="58"/>
      <c r="UHR227" s="58"/>
      <c r="UHS227" s="58"/>
      <c r="UHT227" s="58"/>
      <c r="UHU227" s="58"/>
      <c r="UHV227" s="58"/>
      <c r="UHW227" s="58"/>
      <c r="UHX227" s="58"/>
      <c r="UHY227" s="58"/>
      <c r="UHZ227" s="58"/>
      <c r="UIA227" s="58"/>
      <c r="UIB227" s="58"/>
      <c r="UIC227" s="58"/>
      <c r="UID227" s="58"/>
      <c r="UIE227" s="58"/>
      <c r="UIF227" s="58"/>
      <c r="UIG227" s="58"/>
      <c r="UIH227" s="58"/>
      <c r="UII227" s="58"/>
      <c r="UIJ227" s="58"/>
      <c r="UIK227" s="58"/>
      <c r="UIL227" s="58"/>
      <c r="UIM227" s="58"/>
      <c r="UIN227" s="58"/>
      <c r="UIO227" s="58"/>
      <c r="UIP227" s="58"/>
      <c r="UIQ227" s="58"/>
      <c r="UIR227" s="58"/>
      <c r="UIS227" s="58"/>
      <c r="UIT227" s="58"/>
      <c r="UIU227" s="58"/>
      <c r="UIV227" s="58"/>
      <c r="UIW227" s="58"/>
      <c r="UIX227" s="58"/>
      <c r="UIY227" s="58"/>
      <c r="UIZ227" s="58"/>
      <c r="UJA227" s="58"/>
      <c r="UJB227" s="58"/>
      <c r="UJC227" s="58"/>
      <c r="UJD227" s="58"/>
      <c r="UJE227" s="58"/>
      <c r="UJF227" s="58"/>
      <c r="UJG227" s="58"/>
      <c r="UJH227" s="58"/>
      <c r="UJI227" s="58"/>
      <c r="UJJ227" s="58"/>
      <c r="UJK227" s="58"/>
      <c r="UJL227" s="58"/>
      <c r="UJM227" s="58"/>
      <c r="UJN227" s="58"/>
      <c r="UJO227" s="58"/>
      <c r="UJP227" s="58"/>
      <c r="UJQ227" s="58"/>
      <c r="UJR227" s="58"/>
      <c r="UJS227" s="58"/>
      <c r="UJT227" s="58"/>
      <c r="UJU227" s="58"/>
      <c r="UJV227" s="58"/>
      <c r="UJW227" s="58"/>
      <c r="UJX227" s="58"/>
      <c r="UJY227" s="58"/>
      <c r="UJZ227" s="58"/>
      <c r="UKA227" s="58"/>
      <c r="UKB227" s="58"/>
      <c r="UKC227" s="58"/>
      <c r="UKD227" s="58"/>
      <c r="UKE227" s="58"/>
      <c r="UKF227" s="58"/>
      <c r="UKG227" s="58"/>
      <c r="UKH227" s="58"/>
      <c r="UKI227" s="58"/>
      <c r="UKJ227" s="58"/>
      <c r="UKK227" s="58"/>
      <c r="UKL227" s="58"/>
      <c r="UKM227" s="58"/>
      <c r="UKN227" s="58"/>
      <c r="UKO227" s="58"/>
      <c r="UKP227" s="58"/>
      <c r="UKQ227" s="58"/>
      <c r="UKR227" s="58"/>
      <c r="UKS227" s="58"/>
      <c r="UKT227" s="58"/>
      <c r="UKU227" s="58"/>
      <c r="UKV227" s="58"/>
      <c r="UKW227" s="58"/>
      <c r="UKX227" s="58"/>
      <c r="UKY227" s="58"/>
      <c r="UKZ227" s="58"/>
      <c r="ULA227" s="58"/>
      <c r="ULB227" s="58"/>
      <c r="ULC227" s="58"/>
      <c r="ULD227" s="58"/>
      <c r="ULE227" s="58"/>
      <c r="ULF227" s="58"/>
      <c r="ULG227" s="58"/>
      <c r="ULH227" s="58"/>
      <c r="ULI227" s="58"/>
      <c r="ULJ227" s="58"/>
      <c r="ULK227" s="58"/>
      <c r="ULL227" s="58"/>
      <c r="ULM227" s="58"/>
      <c r="ULN227" s="58"/>
      <c r="ULO227" s="58"/>
      <c r="ULP227" s="58"/>
      <c r="ULQ227" s="58"/>
      <c r="ULR227" s="58"/>
      <c r="ULS227" s="58"/>
      <c r="ULT227" s="58"/>
      <c r="ULU227" s="58"/>
      <c r="ULV227" s="58"/>
      <c r="ULW227" s="58"/>
      <c r="ULX227" s="58"/>
      <c r="ULY227" s="58"/>
      <c r="ULZ227" s="58"/>
      <c r="UMA227" s="58"/>
      <c r="UMB227" s="58"/>
      <c r="UMC227" s="58"/>
      <c r="UMD227" s="58"/>
      <c r="UME227" s="58"/>
      <c r="UMF227" s="58"/>
      <c r="UMG227" s="58"/>
      <c r="UMH227" s="58"/>
      <c r="UMI227" s="58"/>
      <c r="UMJ227" s="58"/>
      <c r="UMK227" s="58"/>
      <c r="UML227" s="58"/>
      <c r="UMM227" s="58"/>
      <c r="UMN227" s="58"/>
      <c r="UMO227" s="58"/>
      <c r="UMP227" s="58"/>
      <c r="UMQ227" s="58"/>
      <c r="UMR227" s="58"/>
      <c r="UMS227" s="58"/>
      <c r="UMT227" s="58"/>
      <c r="UMU227" s="58"/>
      <c r="UMV227" s="58"/>
      <c r="UMW227" s="58"/>
      <c r="UMX227" s="58"/>
      <c r="UMY227" s="58"/>
      <c r="UMZ227" s="58"/>
      <c r="UNA227" s="58"/>
      <c r="UNB227" s="58"/>
      <c r="UNC227" s="58"/>
      <c r="UND227" s="58"/>
      <c r="UNE227" s="58"/>
      <c r="UNF227" s="58"/>
      <c r="UNG227" s="58"/>
      <c r="UNH227" s="58"/>
      <c r="UNI227" s="58"/>
      <c r="UNJ227" s="58"/>
      <c r="UNK227" s="58"/>
      <c r="UNL227" s="58"/>
      <c r="UNM227" s="58"/>
      <c r="UNN227" s="58"/>
      <c r="UNO227" s="58"/>
      <c r="UNP227" s="58"/>
      <c r="UNQ227" s="58"/>
      <c r="UNR227" s="58"/>
      <c r="UNS227" s="58"/>
      <c r="UNT227" s="58"/>
      <c r="UNU227" s="58"/>
      <c r="UNV227" s="58"/>
      <c r="UNW227" s="58"/>
      <c r="UNX227" s="58"/>
      <c r="UNY227" s="58"/>
      <c r="UNZ227" s="58"/>
      <c r="UOA227" s="58"/>
      <c r="UOB227" s="58"/>
      <c r="UOC227" s="58"/>
      <c r="UOD227" s="58"/>
      <c r="UOE227" s="58"/>
      <c r="UOF227" s="58"/>
      <c r="UOG227" s="58"/>
      <c r="UOH227" s="58"/>
      <c r="UOI227" s="58"/>
      <c r="UOJ227" s="58"/>
      <c r="UOK227" s="58"/>
      <c r="UOL227" s="58"/>
      <c r="UOM227" s="58"/>
      <c r="UON227" s="58"/>
      <c r="UOO227" s="58"/>
      <c r="UOP227" s="58"/>
      <c r="UOQ227" s="58"/>
      <c r="UOR227" s="58"/>
      <c r="UOS227" s="58"/>
      <c r="UOT227" s="58"/>
      <c r="UOU227" s="58"/>
      <c r="UOV227" s="58"/>
      <c r="UOW227" s="58"/>
      <c r="UOX227" s="58"/>
      <c r="UOY227" s="58"/>
      <c r="UOZ227" s="58"/>
      <c r="UPA227" s="58"/>
      <c r="UPB227" s="58"/>
      <c r="UPC227" s="58"/>
      <c r="UPD227" s="58"/>
      <c r="UPE227" s="58"/>
      <c r="UPF227" s="58"/>
      <c r="UPG227" s="58"/>
      <c r="UPH227" s="58"/>
      <c r="UPI227" s="58"/>
      <c r="UPJ227" s="58"/>
      <c r="UPK227" s="58"/>
      <c r="UPL227" s="58"/>
      <c r="UPM227" s="58"/>
      <c r="UPN227" s="58"/>
      <c r="UPO227" s="58"/>
      <c r="UPP227" s="58"/>
      <c r="UPQ227" s="58"/>
      <c r="UPR227" s="58"/>
      <c r="UPS227" s="58"/>
      <c r="UPT227" s="58"/>
      <c r="UPU227" s="58"/>
      <c r="UPV227" s="58"/>
      <c r="UPW227" s="58"/>
      <c r="UPX227" s="58"/>
      <c r="UPY227" s="58"/>
      <c r="UPZ227" s="58"/>
      <c r="UQA227" s="58"/>
      <c r="UQB227" s="58"/>
      <c r="UQC227" s="58"/>
      <c r="UQD227" s="58"/>
      <c r="UQE227" s="58"/>
      <c r="UQF227" s="58"/>
      <c r="UQG227" s="58"/>
      <c r="UQH227" s="58"/>
      <c r="UQI227" s="58"/>
      <c r="UQJ227" s="58"/>
      <c r="UQK227" s="58"/>
      <c r="UQL227" s="58"/>
      <c r="UQM227" s="58"/>
      <c r="UQN227" s="58"/>
      <c r="UQO227" s="58"/>
      <c r="UQP227" s="58"/>
      <c r="UQQ227" s="58"/>
      <c r="UQR227" s="58"/>
      <c r="UQS227" s="58"/>
      <c r="UQT227" s="58"/>
      <c r="UQU227" s="58"/>
      <c r="UQV227" s="58"/>
      <c r="UQW227" s="58"/>
      <c r="UQX227" s="58"/>
      <c r="UQY227" s="58"/>
      <c r="UQZ227" s="58"/>
      <c r="URA227" s="58"/>
      <c r="URB227" s="58"/>
      <c r="URC227" s="58"/>
      <c r="URD227" s="58"/>
      <c r="URE227" s="58"/>
      <c r="URF227" s="58"/>
      <c r="URG227" s="58"/>
      <c r="URH227" s="58"/>
      <c r="URI227" s="58"/>
      <c r="URJ227" s="58"/>
      <c r="URK227" s="58"/>
      <c r="URL227" s="58"/>
      <c r="URM227" s="58"/>
      <c r="URN227" s="58"/>
      <c r="URO227" s="58"/>
      <c r="URP227" s="58"/>
      <c r="URQ227" s="58"/>
      <c r="URR227" s="58"/>
      <c r="URS227" s="58"/>
      <c r="URT227" s="58"/>
      <c r="URU227" s="58"/>
      <c r="URV227" s="58"/>
      <c r="URW227" s="58"/>
      <c r="URX227" s="58"/>
      <c r="URY227" s="58"/>
      <c r="URZ227" s="58"/>
      <c r="USA227" s="58"/>
      <c r="USB227" s="58"/>
      <c r="USC227" s="58"/>
      <c r="USD227" s="58"/>
      <c r="USE227" s="58"/>
      <c r="USF227" s="58"/>
      <c r="USG227" s="58"/>
      <c r="USH227" s="58"/>
      <c r="USI227" s="58"/>
      <c r="USJ227" s="58"/>
      <c r="USK227" s="58"/>
      <c r="USL227" s="58"/>
      <c r="USM227" s="58"/>
      <c r="USN227" s="58"/>
      <c r="USO227" s="58"/>
      <c r="USP227" s="58"/>
      <c r="USQ227" s="58"/>
      <c r="USR227" s="58"/>
      <c r="USS227" s="58"/>
      <c r="UST227" s="58"/>
      <c r="USU227" s="58"/>
      <c r="USV227" s="58"/>
      <c r="USW227" s="58"/>
      <c r="USX227" s="58"/>
      <c r="USY227" s="58"/>
      <c r="USZ227" s="58"/>
      <c r="UTA227" s="58"/>
      <c r="UTB227" s="58"/>
      <c r="UTC227" s="58"/>
      <c r="UTD227" s="58"/>
      <c r="UTE227" s="58"/>
      <c r="UTF227" s="58"/>
      <c r="UTG227" s="58"/>
      <c r="UTH227" s="58"/>
      <c r="UTI227" s="58"/>
      <c r="UTJ227" s="58"/>
      <c r="UTK227" s="58"/>
      <c r="UTL227" s="58"/>
      <c r="UTM227" s="58"/>
      <c r="UTN227" s="58"/>
      <c r="UTO227" s="58"/>
      <c r="UTP227" s="58"/>
      <c r="UTQ227" s="58"/>
      <c r="UTR227" s="58"/>
      <c r="UTS227" s="58"/>
      <c r="UTT227" s="58"/>
      <c r="UTU227" s="58"/>
      <c r="UTV227" s="58"/>
      <c r="UTW227" s="58"/>
      <c r="UTX227" s="58"/>
      <c r="UTY227" s="58"/>
      <c r="UTZ227" s="58"/>
      <c r="UUA227" s="58"/>
      <c r="UUB227" s="58"/>
      <c r="UUC227" s="58"/>
      <c r="UUD227" s="58"/>
      <c r="UUE227" s="58"/>
      <c r="UUF227" s="58"/>
      <c r="UUG227" s="58"/>
      <c r="UUH227" s="58"/>
      <c r="UUI227" s="58"/>
      <c r="UUJ227" s="58"/>
      <c r="UUK227" s="58"/>
      <c r="UUL227" s="58"/>
      <c r="UUM227" s="58"/>
      <c r="UUN227" s="58"/>
      <c r="UUO227" s="58"/>
      <c r="UUP227" s="58"/>
      <c r="UUQ227" s="58"/>
      <c r="UUR227" s="58"/>
      <c r="UUS227" s="58"/>
      <c r="UUT227" s="58"/>
      <c r="UUU227" s="58"/>
      <c r="UUV227" s="58"/>
      <c r="UUW227" s="58"/>
      <c r="UUX227" s="58"/>
      <c r="UUY227" s="58"/>
      <c r="UUZ227" s="58"/>
      <c r="UVA227" s="58"/>
      <c r="UVB227" s="58"/>
      <c r="UVC227" s="58"/>
      <c r="UVD227" s="58"/>
      <c r="UVE227" s="58"/>
      <c r="UVF227" s="58"/>
      <c r="UVG227" s="58"/>
      <c r="UVH227" s="58"/>
      <c r="UVI227" s="58"/>
      <c r="UVJ227" s="58"/>
      <c r="UVK227" s="58"/>
      <c r="UVL227" s="58"/>
      <c r="UVM227" s="58"/>
      <c r="UVN227" s="58"/>
      <c r="UVO227" s="58"/>
      <c r="UVP227" s="58"/>
      <c r="UVQ227" s="58"/>
      <c r="UVR227" s="58"/>
      <c r="UVS227" s="58"/>
      <c r="UVT227" s="58"/>
      <c r="UVU227" s="58"/>
      <c r="UVV227" s="58"/>
      <c r="UVW227" s="58"/>
      <c r="UVX227" s="58"/>
      <c r="UVY227" s="58"/>
      <c r="UVZ227" s="58"/>
      <c r="UWA227" s="58"/>
      <c r="UWB227" s="58"/>
      <c r="UWC227" s="58"/>
      <c r="UWD227" s="58"/>
      <c r="UWE227" s="58"/>
      <c r="UWF227" s="58"/>
      <c r="UWG227" s="58"/>
      <c r="UWH227" s="58"/>
      <c r="UWI227" s="58"/>
      <c r="UWJ227" s="58"/>
      <c r="UWK227" s="58"/>
      <c r="UWL227" s="58"/>
      <c r="UWM227" s="58"/>
      <c r="UWN227" s="58"/>
      <c r="UWO227" s="58"/>
      <c r="UWP227" s="58"/>
      <c r="UWQ227" s="58"/>
      <c r="UWR227" s="58"/>
      <c r="UWS227" s="58"/>
      <c r="UWT227" s="58"/>
      <c r="UWU227" s="58"/>
      <c r="UWV227" s="58"/>
      <c r="UWW227" s="58"/>
      <c r="UWX227" s="58"/>
      <c r="UWY227" s="58"/>
      <c r="UWZ227" s="58"/>
      <c r="UXA227" s="58"/>
      <c r="UXB227" s="58"/>
      <c r="UXC227" s="58"/>
      <c r="UXD227" s="58"/>
      <c r="UXE227" s="58"/>
      <c r="UXF227" s="58"/>
      <c r="UXG227" s="58"/>
      <c r="UXH227" s="58"/>
      <c r="UXI227" s="58"/>
      <c r="UXJ227" s="58"/>
      <c r="UXK227" s="58"/>
      <c r="UXL227" s="58"/>
      <c r="UXM227" s="58"/>
      <c r="UXN227" s="58"/>
      <c r="UXO227" s="58"/>
      <c r="UXP227" s="58"/>
      <c r="UXQ227" s="58"/>
      <c r="UXR227" s="58"/>
      <c r="UXS227" s="58"/>
      <c r="UXT227" s="58"/>
      <c r="UXU227" s="58"/>
      <c r="UXV227" s="58"/>
      <c r="UXW227" s="58"/>
      <c r="UXX227" s="58"/>
      <c r="UXY227" s="58"/>
      <c r="UXZ227" s="58"/>
      <c r="UYA227" s="58"/>
      <c r="UYB227" s="58"/>
      <c r="UYC227" s="58"/>
      <c r="UYD227" s="58"/>
      <c r="UYE227" s="58"/>
      <c r="UYF227" s="58"/>
      <c r="UYG227" s="58"/>
      <c r="UYH227" s="58"/>
      <c r="UYI227" s="58"/>
      <c r="UYJ227" s="58"/>
      <c r="UYK227" s="58"/>
      <c r="UYL227" s="58"/>
      <c r="UYM227" s="58"/>
      <c r="UYN227" s="58"/>
      <c r="UYO227" s="58"/>
      <c r="UYP227" s="58"/>
      <c r="UYQ227" s="58"/>
      <c r="UYR227" s="58"/>
      <c r="UYS227" s="58"/>
      <c r="UYT227" s="58"/>
      <c r="UYU227" s="58"/>
      <c r="UYV227" s="58"/>
      <c r="UYW227" s="58"/>
      <c r="UYX227" s="58"/>
      <c r="UYY227" s="58"/>
      <c r="UYZ227" s="58"/>
      <c r="UZA227" s="58"/>
      <c r="UZB227" s="58"/>
      <c r="UZC227" s="58"/>
      <c r="UZD227" s="58"/>
      <c r="UZE227" s="58"/>
      <c r="UZF227" s="58"/>
      <c r="UZG227" s="58"/>
      <c r="UZH227" s="58"/>
      <c r="UZI227" s="58"/>
      <c r="UZJ227" s="58"/>
      <c r="UZK227" s="58"/>
      <c r="UZL227" s="58"/>
      <c r="UZM227" s="58"/>
      <c r="UZN227" s="58"/>
      <c r="UZO227" s="58"/>
      <c r="UZP227" s="58"/>
      <c r="UZQ227" s="58"/>
      <c r="UZR227" s="58"/>
      <c r="UZS227" s="58"/>
      <c r="UZT227" s="58"/>
      <c r="UZU227" s="58"/>
      <c r="UZV227" s="58"/>
      <c r="UZW227" s="58"/>
      <c r="UZX227" s="58"/>
      <c r="UZY227" s="58"/>
      <c r="UZZ227" s="58"/>
      <c r="VAA227" s="58"/>
      <c r="VAB227" s="58"/>
      <c r="VAC227" s="58"/>
      <c r="VAD227" s="58"/>
      <c r="VAE227" s="58"/>
      <c r="VAF227" s="58"/>
      <c r="VAG227" s="58"/>
      <c r="VAH227" s="58"/>
      <c r="VAI227" s="58"/>
      <c r="VAJ227" s="58"/>
      <c r="VAK227" s="58"/>
      <c r="VAL227" s="58"/>
      <c r="VAM227" s="58"/>
      <c r="VAN227" s="58"/>
      <c r="VAO227" s="58"/>
      <c r="VAP227" s="58"/>
      <c r="VAQ227" s="58"/>
      <c r="VAR227" s="58"/>
      <c r="VAS227" s="58"/>
      <c r="VAT227" s="58"/>
      <c r="VAU227" s="58"/>
      <c r="VAV227" s="58"/>
      <c r="VAW227" s="58"/>
      <c r="VAX227" s="58"/>
      <c r="VAY227" s="58"/>
      <c r="VAZ227" s="58"/>
      <c r="VBA227" s="58"/>
      <c r="VBB227" s="58"/>
      <c r="VBC227" s="58"/>
      <c r="VBD227" s="58"/>
      <c r="VBE227" s="58"/>
      <c r="VBF227" s="58"/>
      <c r="VBG227" s="58"/>
      <c r="VBH227" s="58"/>
      <c r="VBI227" s="58"/>
      <c r="VBJ227" s="58"/>
      <c r="VBK227" s="58"/>
      <c r="VBL227" s="58"/>
      <c r="VBM227" s="58"/>
      <c r="VBN227" s="58"/>
      <c r="VBO227" s="58"/>
      <c r="VBP227" s="58"/>
      <c r="VBQ227" s="58"/>
      <c r="VBR227" s="58"/>
      <c r="VBS227" s="58"/>
      <c r="VBT227" s="58"/>
      <c r="VBU227" s="58"/>
      <c r="VBV227" s="58"/>
      <c r="VBW227" s="58"/>
      <c r="VBX227" s="58"/>
      <c r="VBY227" s="58"/>
      <c r="VBZ227" s="58"/>
      <c r="VCA227" s="58"/>
      <c r="VCB227" s="58"/>
      <c r="VCC227" s="58"/>
      <c r="VCD227" s="58"/>
      <c r="VCE227" s="58"/>
      <c r="VCF227" s="58"/>
      <c r="VCG227" s="58"/>
      <c r="VCH227" s="58"/>
      <c r="VCI227" s="58"/>
      <c r="VCJ227" s="58"/>
      <c r="VCK227" s="58"/>
      <c r="VCL227" s="58"/>
      <c r="VCM227" s="58"/>
      <c r="VCN227" s="58"/>
      <c r="VCO227" s="58"/>
      <c r="VCP227" s="58"/>
      <c r="VCQ227" s="58"/>
      <c r="VCR227" s="58"/>
      <c r="VCS227" s="58"/>
      <c r="VCT227" s="58"/>
      <c r="VCU227" s="58"/>
      <c r="VCV227" s="58"/>
      <c r="VCW227" s="58"/>
      <c r="VCX227" s="58"/>
      <c r="VCY227" s="58"/>
      <c r="VCZ227" s="58"/>
      <c r="VDA227" s="58"/>
      <c r="VDB227" s="58"/>
      <c r="VDC227" s="58"/>
      <c r="VDD227" s="58"/>
      <c r="VDE227" s="58"/>
      <c r="VDF227" s="58"/>
      <c r="VDG227" s="58"/>
      <c r="VDH227" s="58"/>
      <c r="VDI227" s="58"/>
      <c r="VDJ227" s="58"/>
      <c r="VDK227" s="58"/>
      <c r="VDL227" s="58"/>
      <c r="VDM227" s="58"/>
      <c r="VDN227" s="58"/>
      <c r="VDO227" s="58"/>
      <c r="VDP227" s="58"/>
      <c r="VDQ227" s="58"/>
      <c r="VDR227" s="58"/>
      <c r="VDS227" s="58"/>
      <c r="VDT227" s="58"/>
      <c r="VDU227" s="58"/>
      <c r="VDV227" s="58"/>
      <c r="VDW227" s="58"/>
      <c r="VDX227" s="58"/>
      <c r="VDY227" s="58"/>
      <c r="VDZ227" s="58"/>
      <c r="VEA227" s="58"/>
      <c r="VEB227" s="58"/>
      <c r="VEC227" s="58"/>
      <c r="VED227" s="58"/>
      <c r="VEE227" s="58"/>
      <c r="VEF227" s="58"/>
      <c r="VEG227" s="58"/>
      <c r="VEH227" s="58"/>
      <c r="VEI227" s="58"/>
      <c r="VEJ227" s="58"/>
      <c r="VEK227" s="58"/>
      <c r="VEL227" s="58"/>
      <c r="VEM227" s="58"/>
      <c r="VEN227" s="58"/>
      <c r="VEO227" s="58"/>
      <c r="VEP227" s="58"/>
      <c r="VEQ227" s="58"/>
      <c r="VER227" s="58"/>
      <c r="VES227" s="58"/>
      <c r="VET227" s="58"/>
      <c r="VEU227" s="58"/>
      <c r="VEV227" s="58"/>
      <c r="VEW227" s="58"/>
      <c r="VEX227" s="58"/>
      <c r="VEY227" s="58"/>
      <c r="VEZ227" s="58"/>
      <c r="VFA227" s="58"/>
      <c r="VFB227" s="58"/>
      <c r="VFC227" s="58"/>
      <c r="VFD227" s="58"/>
      <c r="VFE227" s="58"/>
      <c r="VFF227" s="58"/>
      <c r="VFG227" s="58"/>
      <c r="VFH227" s="58"/>
      <c r="VFI227" s="58"/>
      <c r="VFJ227" s="58"/>
      <c r="VFK227" s="58"/>
      <c r="VFL227" s="58"/>
      <c r="VFM227" s="58"/>
      <c r="VFN227" s="58"/>
      <c r="VFO227" s="58"/>
      <c r="VFP227" s="58"/>
      <c r="VFQ227" s="58"/>
      <c r="VFR227" s="58"/>
      <c r="VFS227" s="58"/>
      <c r="VFT227" s="58"/>
      <c r="VFU227" s="58"/>
      <c r="VFV227" s="58"/>
      <c r="VFW227" s="58"/>
      <c r="VFX227" s="58"/>
      <c r="VFY227" s="58"/>
      <c r="VFZ227" s="58"/>
      <c r="VGA227" s="58"/>
      <c r="VGB227" s="58"/>
      <c r="VGC227" s="58"/>
      <c r="VGD227" s="58"/>
      <c r="VGE227" s="58"/>
      <c r="VGF227" s="58"/>
      <c r="VGG227" s="58"/>
      <c r="VGH227" s="58"/>
      <c r="VGI227" s="58"/>
      <c r="VGJ227" s="58"/>
      <c r="VGK227" s="58"/>
      <c r="VGL227" s="58"/>
      <c r="VGM227" s="58"/>
      <c r="VGN227" s="58"/>
      <c r="VGO227" s="58"/>
      <c r="VGP227" s="58"/>
      <c r="VGQ227" s="58"/>
      <c r="VGR227" s="58"/>
      <c r="VGS227" s="58"/>
      <c r="VGT227" s="58"/>
      <c r="VGU227" s="58"/>
      <c r="VGV227" s="58"/>
      <c r="VGW227" s="58"/>
      <c r="VGX227" s="58"/>
      <c r="VGY227" s="58"/>
      <c r="VGZ227" s="58"/>
      <c r="VHA227" s="58"/>
      <c r="VHB227" s="58"/>
      <c r="VHC227" s="58"/>
      <c r="VHD227" s="58"/>
      <c r="VHE227" s="58"/>
      <c r="VHF227" s="58"/>
      <c r="VHG227" s="58"/>
      <c r="VHH227" s="58"/>
      <c r="VHI227" s="58"/>
      <c r="VHJ227" s="58"/>
      <c r="VHK227" s="58"/>
      <c r="VHL227" s="58"/>
      <c r="VHM227" s="58"/>
      <c r="VHN227" s="58"/>
      <c r="VHO227" s="58"/>
      <c r="VHP227" s="58"/>
      <c r="VHQ227" s="58"/>
      <c r="VHR227" s="58"/>
      <c r="VHS227" s="58"/>
      <c r="VHT227" s="58"/>
      <c r="VHU227" s="58"/>
      <c r="VHV227" s="58"/>
      <c r="VHW227" s="58"/>
      <c r="VHX227" s="58"/>
      <c r="VHY227" s="58"/>
      <c r="VHZ227" s="58"/>
      <c r="VIA227" s="58"/>
      <c r="VIB227" s="58"/>
      <c r="VIC227" s="58"/>
      <c r="VID227" s="58"/>
      <c r="VIE227" s="58"/>
      <c r="VIF227" s="58"/>
      <c r="VIG227" s="58"/>
      <c r="VIH227" s="58"/>
      <c r="VII227" s="58"/>
      <c r="VIJ227" s="58"/>
      <c r="VIK227" s="58"/>
      <c r="VIL227" s="58"/>
      <c r="VIM227" s="58"/>
      <c r="VIN227" s="58"/>
      <c r="VIO227" s="58"/>
      <c r="VIP227" s="58"/>
      <c r="VIQ227" s="58"/>
      <c r="VIR227" s="58"/>
      <c r="VIS227" s="58"/>
      <c r="VIT227" s="58"/>
      <c r="VIU227" s="58"/>
      <c r="VIV227" s="58"/>
      <c r="VIW227" s="58"/>
      <c r="VIX227" s="58"/>
      <c r="VIY227" s="58"/>
      <c r="VIZ227" s="58"/>
      <c r="VJA227" s="58"/>
      <c r="VJB227" s="58"/>
      <c r="VJC227" s="58"/>
      <c r="VJD227" s="58"/>
      <c r="VJE227" s="58"/>
      <c r="VJF227" s="58"/>
      <c r="VJG227" s="58"/>
      <c r="VJH227" s="58"/>
      <c r="VJI227" s="58"/>
      <c r="VJJ227" s="58"/>
      <c r="VJK227" s="58"/>
      <c r="VJL227" s="58"/>
      <c r="VJM227" s="58"/>
      <c r="VJN227" s="58"/>
      <c r="VJO227" s="58"/>
      <c r="VJP227" s="58"/>
      <c r="VJQ227" s="58"/>
      <c r="VJR227" s="58"/>
      <c r="VJS227" s="58"/>
      <c r="VJT227" s="58"/>
      <c r="VJU227" s="58"/>
      <c r="VJV227" s="58"/>
      <c r="VJW227" s="58"/>
      <c r="VJX227" s="58"/>
      <c r="VJY227" s="58"/>
      <c r="VJZ227" s="58"/>
      <c r="VKA227" s="58"/>
      <c r="VKB227" s="58"/>
      <c r="VKC227" s="58"/>
      <c r="VKD227" s="58"/>
      <c r="VKE227" s="58"/>
      <c r="VKF227" s="58"/>
      <c r="VKG227" s="58"/>
      <c r="VKH227" s="58"/>
      <c r="VKI227" s="58"/>
      <c r="VKJ227" s="58"/>
      <c r="VKK227" s="58"/>
      <c r="VKL227" s="58"/>
      <c r="VKM227" s="58"/>
      <c r="VKN227" s="58"/>
      <c r="VKO227" s="58"/>
      <c r="VKP227" s="58"/>
      <c r="VKQ227" s="58"/>
      <c r="VKR227" s="58"/>
      <c r="VKS227" s="58"/>
      <c r="VKT227" s="58"/>
      <c r="VKU227" s="58"/>
      <c r="VKV227" s="58"/>
      <c r="VKW227" s="58"/>
      <c r="VKX227" s="58"/>
      <c r="VKY227" s="58"/>
      <c r="VKZ227" s="58"/>
      <c r="VLA227" s="58"/>
      <c r="VLB227" s="58"/>
      <c r="VLC227" s="58"/>
      <c r="VLD227" s="58"/>
      <c r="VLE227" s="58"/>
      <c r="VLF227" s="58"/>
      <c r="VLG227" s="58"/>
      <c r="VLH227" s="58"/>
      <c r="VLI227" s="58"/>
      <c r="VLJ227" s="58"/>
      <c r="VLK227" s="58"/>
      <c r="VLL227" s="58"/>
      <c r="VLM227" s="58"/>
      <c r="VLN227" s="58"/>
      <c r="VLO227" s="58"/>
      <c r="VLP227" s="58"/>
      <c r="VLQ227" s="58"/>
      <c r="VLR227" s="58"/>
      <c r="VLS227" s="58"/>
      <c r="VLT227" s="58"/>
      <c r="VLU227" s="58"/>
      <c r="VLV227" s="58"/>
      <c r="VLW227" s="58"/>
      <c r="VLX227" s="58"/>
      <c r="VLY227" s="58"/>
      <c r="VLZ227" s="58"/>
      <c r="VMA227" s="58"/>
      <c r="VMB227" s="58"/>
      <c r="VMC227" s="58"/>
      <c r="VMD227" s="58"/>
      <c r="VME227" s="58"/>
      <c r="VMF227" s="58"/>
      <c r="VMG227" s="58"/>
      <c r="VMH227" s="58"/>
      <c r="VMI227" s="58"/>
      <c r="VMJ227" s="58"/>
      <c r="VMK227" s="58"/>
      <c r="VML227" s="58"/>
      <c r="VMM227" s="58"/>
      <c r="VMN227" s="58"/>
      <c r="VMO227" s="58"/>
      <c r="VMP227" s="58"/>
      <c r="VMQ227" s="58"/>
      <c r="VMR227" s="58"/>
      <c r="VMS227" s="58"/>
      <c r="VMT227" s="58"/>
      <c r="VMU227" s="58"/>
      <c r="VMV227" s="58"/>
      <c r="VMW227" s="58"/>
      <c r="VMX227" s="58"/>
      <c r="VMY227" s="58"/>
      <c r="VMZ227" s="58"/>
      <c r="VNA227" s="58"/>
      <c r="VNB227" s="58"/>
      <c r="VNC227" s="58"/>
      <c r="VND227" s="58"/>
      <c r="VNE227" s="58"/>
      <c r="VNF227" s="58"/>
      <c r="VNG227" s="58"/>
      <c r="VNH227" s="58"/>
      <c r="VNI227" s="58"/>
      <c r="VNJ227" s="58"/>
      <c r="VNK227" s="58"/>
      <c r="VNL227" s="58"/>
      <c r="VNM227" s="58"/>
      <c r="VNN227" s="58"/>
      <c r="VNO227" s="58"/>
      <c r="VNP227" s="58"/>
      <c r="VNQ227" s="58"/>
      <c r="VNR227" s="58"/>
      <c r="VNS227" s="58"/>
      <c r="VNT227" s="58"/>
      <c r="VNU227" s="58"/>
      <c r="VNV227" s="58"/>
      <c r="VNW227" s="58"/>
      <c r="VNX227" s="58"/>
      <c r="VNY227" s="58"/>
      <c r="VNZ227" s="58"/>
      <c r="VOA227" s="58"/>
      <c r="VOB227" s="58"/>
      <c r="VOC227" s="58"/>
      <c r="VOD227" s="58"/>
      <c r="VOE227" s="58"/>
      <c r="VOF227" s="58"/>
      <c r="VOG227" s="58"/>
      <c r="VOH227" s="58"/>
      <c r="VOI227" s="58"/>
      <c r="VOJ227" s="58"/>
      <c r="VOK227" s="58"/>
      <c r="VOL227" s="58"/>
      <c r="VOM227" s="58"/>
      <c r="VON227" s="58"/>
      <c r="VOO227" s="58"/>
      <c r="VOP227" s="58"/>
      <c r="VOQ227" s="58"/>
      <c r="VOR227" s="58"/>
      <c r="VOS227" s="58"/>
      <c r="VOT227" s="58"/>
      <c r="VOU227" s="58"/>
      <c r="VOV227" s="58"/>
      <c r="VOW227" s="58"/>
      <c r="VOX227" s="58"/>
      <c r="VOY227" s="58"/>
      <c r="VOZ227" s="58"/>
      <c r="VPA227" s="58"/>
      <c r="VPB227" s="58"/>
      <c r="VPC227" s="58"/>
      <c r="VPD227" s="58"/>
      <c r="VPE227" s="58"/>
      <c r="VPF227" s="58"/>
      <c r="VPG227" s="58"/>
      <c r="VPH227" s="58"/>
      <c r="VPI227" s="58"/>
      <c r="VPJ227" s="58"/>
      <c r="VPK227" s="58"/>
      <c r="VPL227" s="58"/>
      <c r="VPM227" s="58"/>
      <c r="VPN227" s="58"/>
      <c r="VPO227" s="58"/>
      <c r="VPP227" s="58"/>
      <c r="VPQ227" s="58"/>
      <c r="VPR227" s="58"/>
      <c r="VPS227" s="58"/>
      <c r="VPT227" s="58"/>
      <c r="VPU227" s="58"/>
      <c r="VPV227" s="58"/>
      <c r="VPW227" s="58"/>
      <c r="VPX227" s="58"/>
      <c r="VPY227" s="58"/>
      <c r="VPZ227" s="58"/>
      <c r="VQA227" s="58"/>
      <c r="VQB227" s="58"/>
      <c r="VQC227" s="58"/>
      <c r="VQD227" s="58"/>
      <c r="VQE227" s="58"/>
      <c r="VQF227" s="58"/>
      <c r="VQG227" s="58"/>
      <c r="VQH227" s="58"/>
      <c r="VQI227" s="58"/>
      <c r="VQJ227" s="58"/>
      <c r="VQK227" s="58"/>
      <c r="VQL227" s="58"/>
      <c r="VQM227" s="58"/>
      <c r="VQN227" s="58"/>
      <c r="VQO227" s="58"/>
      <c r="VQP227" s="58"/>
      <c r="VQQ227" s="58"/>
      <c r="VQR227" s="58"/>
      <c r="VQS227" s="58"/>
      <c r="VQT227" s="58"/>
      <c r="VQU227" s="58"/>
      <c r="VQV227" s="58"/>
      <c r="VQW227" s="58"/>
      <c r="VQX227" s="58"/>
      <c r="VQY227" s="58"/>
      <c r="VQZ227" s="58"/>
      <c r="VRA227" s="58"/>
      <c r="VRB227" s="58"/>
      <c r="VRC227" s="58"/>
      <c r="VRD227" s="58"/>
      <c r="VRE227" s="58"/>
      <c r="VRF227" s="58"/>
      <c r="VRG227" s="58"/>
      <c r="VRH227" s="58"/>
      <c r="VRI227" s="58"/>
      <c r="VRJ227" s="58"/>
      <c r="VRK227" s="58"/>
      <c r="VRL227" s="58"/>
      <c r="VRM227" s="58"/>
      <c r="VRN227" s="58"/>
      <c r="VRO227" s="58"/>
      <c r="VRP227" s="58"/>
      <c r="VRQ227" s="58"/>
      <c r="VRR227" s="58"/>
      <c r="VRS227" s="58"/>
      <c r="VRT227" s="58"/>
      <c r="VRU227" s="58"/>
      <c r="VRV227" s="58"/>
      <c r="VRW227" s="58"/>
      <c r="VRX227" s="58"/>
      <c r="VRY227" s="58"/>
      <c r="VRZ227" s="58"/>
      <c r="VSA227" s="58"/>
      <c r="VSB227" s="58"/>
      <c r="VSC227" s="58"/>
      <c r="VSD227" s="58"/>
      <c r="VSE227" s="58"/>
      <c r="VSF227" s="58"/>
      <c r="VSG227" s="58"/>
      <c r="VSH227" s="58"/>
      <c r="VSI227" s="58"/>
      <c r="VSJ227" s="58"/>
      <c r="VSK227" s="58"/>
      <c r="VSL227" s="58"/>
      <c r="VSM227" s="58"/>
      <c r="VSN227" s="58"/>
      <c r="VSO227" s="58"/>
      <c r="VSP227" s="58"/>
      <c r="VSQ227" s="58"/>
      <c r="VSR227" s="58"/>
      <c r="VSS227" s="58"/>
      <c r="VST227" s="58"/>
      <c r="VSU227" s="58"/>
      <c r="VSV227" s="58"/>
      <c r="VSW227" s="58"/>
      <c r="VSX227" s="58"/>
      <c r="VSY227" s="58"/>
      <c r="VSZ227" s="58"/>
      <c r="VTA227" s="58"/>
      <c r="VTB227" s="58"/>
      <c r="VTC227" s="58"/>
      <c r="VTD227" s="58"/>
      <c r="VTE227" s="58"/>
      <c r="VTF227" s="58"/>
      <c r="VTG227" s="58"/>
      <c r="VTH227" s="58"/>
      <c r="VTI227" s="58"/>
      <c r="VTJ227" s="58"/>
      <c r="VTK227" s="58"/>
      <c r="VTL227" s="58"/>
      <c r="VTM227" s="58"/>
      <c r="VTN227" s="58"/>
      <c r="VTO227" s="58"/>
      <c r="VTP227" s="58"/>
      <c r="VTQ227" s="58"/>
      <c r="VTR227" s="58"/>
      <c r="VTS227" s="58"/>
      <c r="VTT227" s="58"/>
      <c r="VTU227" s="58"/>
      <c r="VTV227" s="58"/>
      <c r="VTW227" s="58"/>
      <c r="VTX227" s="58"/>
      <c r="VTY227" s="58"/>
      <c r="VTZ227" s="58"/>
      <c r="VUA227" s="58"/>
      <c r="VUB227" s="58"/>
      <c r="VUC227" s="58"/>
      <c r="VUD227" s="58"/>
      <c r="VUE227" s="58"/>
      <c r="VUF227" s="58"/>
      <c r="VUG227" s="58"/>
      <c r="VUH227" s="58"/>
      <c r="VUI227" s="58"/>
      <c r="VUJ227" s="58"/>
      <c r="VUK227" s="58"/>
      <c r="VUL227" s="58"/>
      <c r="VUM227" s="58"/>
      <c r="VUN227" s="58"/>
      <c r="VUO227" s="58"/>
      <c r="VUP227" s="58"/>
      <c r="VUQ227" s="58"/>
      <c r="VUR227" s="58"/>
      <c r="VUS227" s="58"/>
      <c r="VUT227" s="58"/>
      <c r="VUU227" s="58"/>
      <c r="VUV227" s="58"/>
      <c r="VUW227" s="58"/>
      <c r="VUX227" s="58"/>
      <c r="VUY227" s="58"/>
      <c r="VUZ227" s="58"/>
      <c r="VVA227" s="58"/>
      <c r="VVB227" s="58"/>
      <c r="VVC227" s="58"/>
      <c r="VVD227" s="58"/>
      <c r="VVE227" s="58"/>
      <c r="VVF227" s="58"/>
      <c r="VVG227" s="58"/>
      <c r="VVH227" s="58"/>
      <c r="VVI227" s="58"/>
      <c r="VVJ227" s="58"/>
      <c r="VVK227" s="58"/>
      <c r="VVL227" s="58"/>
      <c r="VVM227" s="58"/>
      <c r="VVN227" s="58"/>
      <c r="VVO227" s="58"/>
      <c r="VVP227" s="58"/>
      <c r="VVQ227" s="58"/>
      <c r="VVR227" s="58"/>
      <c r="VVS227" s="58"/>
      <c r="VVT227" s="58"/>
      <c r="VVU227" s="58"/>
      <c r="VVV227" s="58"/>
      <c r="VVW227" s="58"/>
      <c r="VVX227" s="58"/>
      <c r="VVY227" s="58"/>
      <c r="VVZ227" s="58"/>
      <c r="VWA227" s="58"/>
      <c r="VWB227" s="58"/>
      <c r="VWC227" s="58"/>
      <c r="VWD227" s="58"/>
      <c r="VWE227" s="58"/>
      <c r="VWF227" s="58"/>
      <c r="VWG227" s="58"/>
      <c r="VWH227" s="58"/>
      <c r="VWI227" s="58"/>
      <c r="VWJ227" s="58"/>
      <c r="VWK227" s="58"/>
      <c r="VWL227" s="58"/>
      <c r="VWM227" s="58"/>
      <c r="VWN227" s="58"/>
      <c r="VWO227" s="58"/>
      <c r="VWP227" s="58"/>
      <c r="VWQ227" s="58"/>
      <c r="VWR227" s="58"/>
      <c r="VWS227" s="58"/>
      <c r="VWT227" s="58"/>
      <c r="VWU227" s="58"/>
      <c r="VWV227" s="58"/>
      <c r="VWW227" s="58"/>
      <c r="VWX227" s="58"/>
      <c r="VWY227" s="58"/>
      <c r="VWZ227" s="58"/>
      <c r="VXA227" s="58"/>
      <c r="VXB227" s="58"/>
      <c r="VXC227" s="58"/>
      <c r="VXD227" s="58"/>
      <c r="VXE227" s="58"/>
      <c r="VXF227" s="58"/>
      <c r="VXG227" s="58"/>
      <c r="VXH227" s="58"/>
      <c r="VXI227" s="58"/>
      <c r="VXJ227" s="58"/>
      <c r="VXK227" s="58"/>
      <c r="VXL227" s="58"/>
      <c r="VXM227" s="58"/>
      <c r="VXN227" s="58"/>
      <c r="VXO227" s="58"/>
      <c r="VXP227" s="58"/>
      <c r="VXQ227" s="58"/>
      <c r="VXR227" s="58"/>
      <c r="VXS227" s="58"/>
      <c r="VXT227" s="58"/>
      <c r="VXU227" s="58"/>
      <c r="VXV227" s="58"/>
      <c r="VXW227" s="58"/>
      <c r="VXX227" s="58"/>
      <c r="VXY227" s="58"/>
      <c r="VXZ227" s="58"/>
      <c r="VYA227" s="58"/>
      <c r="VYB227" s="58"/>
      <c r="VYC227" s="58"/>
      <c r="VYD227" s="58"/>
      <c r="VYE227" s="58"/>
      <c r="VYF227" s="58"/>
      <c r="VYG227" s="58"/>
      <c r="VYH227" s="58"/>
      <c r="VYI227" s="58"/>
      <c r="VYJ227" s="58"/>
      <c r="VYK227" s="58"/>
      <c r="VYL227" s="58"/>
      <c r="VYM227" s="58"/>
      <c r="VYN227" s="58"/>
      <c r="VYO227" s="58"/>
      <c r="VYP227" s="58"/>
      <c r="VYQ227" s="58"/>
      <c r="VYR227" s="58"/>
      <c r="VYS227" s="58"/>
      <c r="VYT227" s="58"/>
      <c r="VYU227" s="58"/>
      <c r="VYV227" s="58"/>
      <c r="VYW227" s="58"/>
      <c r="VYX227" s="58"/>
      <c r="VYY227" s="58"/>
      <c r="VYZ227" s="58"/>
      <c r="VZA227" s="58"/>
      <c r="VZB227" s="58"/>
      <c r="VZC227" s="58"/>
      <c r="VZD227" s="58"/>
      <c r="VZE227" s="58"/>
      <c r="VZF227" s="58"/>
      <c r="VZG227" s="58"/>
      <c r="VZH227" s="58"/>
      <c r="VZI227" s="58"/>
      <c r="VZJ227" s="58"/>
      <c r="VZK227" s="58"/>
      <c r="VZL227" s="58"/>
      <c r="VZM227" s="58"/>
      <c r="VZN227" s="58"/>
      <c r="VZO227" s="58"/>
      <c r="VZP227" s="58"/>
      <c r="VZQ227" s="58"/>
      <c r="VZR227" s="58"/>
      <c r="VZS227" s="58"/>
      <c r="VZT227" s="58"/>
      <c r="VZU227" s="58"/>
      <c r="VZV227" s="58"/>
      <c r="VZW227" s="58"/>
      <c r="VZX227" s="58"/>
      <c r="VZY227" s="58"/>
      <c r="VZZ227" s="58"/>
      <c r="WAA227" s="58"/>
      <c r="WAB227" s="58"/>
      <c r="WAC227" s="58"/>
      <c r="WAD227" s="58"/>
      <c r="WAE227" s="58"/>
      <c r="WAF227" s="58"/>
      <c r="WAG227" s="58"/>
      <c r="WAH227" s="58"/>
      <c r="WAI227" s="58"/>
      <c r="WAJ227" s="58"/>
      <c r="WAK227" s="58"/>
      <c r="WAL227" s="58"/>
      <c r="WAM227" s="58"/>
      <c r="WAN227" s="58"/>
      <c r="WAO227" s="58"/>
      <c r="WAP227" s="58"/>
      <c r="WAQ227" s="58"/>
      <c r="WAR227" s="58"/>
      <c r="WAS227" s="58"/>
      <c r="WAT227" s="58"/>
      <c r="WAU227" s="58"/>
      <c r="WAV227" s="58"/>
      <c r="WAW227" s="58"/>
      <c r="WAX227" s="58"/>
      <c r="WAY227" s="58"/>
      <c r="WAZ227" s="58"/>
      <c r="WBA227" s="58"/>
      <c r="WBB227" s="58"/>
      <c r="WBC227" s="58"/>
      <c r="WBD227" s="58"/>
      <c r="WBE227" s="58"/>
      <c r="WBF227" s="58"/>
      <c r="WBG227" s="58"/>
      <c r="WBH227" s="58"/>
      <c r="WBI227" s="58"/>
      <c r="WBJ227" s="58"/>
      <c r="WBK227" s="58"/>
      <c r="WBL227" s="58"/>
      <c r="WBM227" s="58"/>
      <c r="WBN227" s="58"/>
      <c r="WBO227" s="58"/>
      <c r="WBP227" s="58"/>
      <c r="WBQ227" s="58"/>
      <c r="WBR227" s="58"/>
      <c r="WBS227" s="58"/>
      <c r="WBT227" s="58"/>
      <c r="WBU227" s="58"/>
      <c r="WBV227" s="58"/>
      <c r="WBW227" s="58"/>
      <c r="WBX227" s="58"/>
      <c r="WBY227" s="58"/>
      <c r="WBZ227" s="58"/>
      <c r="WCA227" s="58"/>
      <c r="WCB227" s="58"/>
      <c r="WCC227" s="58"/>
      <c r="WCD227" s="58"/>
      <c r="WCE227" s="58"/>
      <c r="WCF227" s="58"/>
      <c r="WCG227" s="58"/>
      <c r="WCH227" s="58"/>
      <c r="WCI227" s="58"/>
      <c r="WCJ227" s="58"/>
      <c r="WCK227" s="58"/>
      <c r="WCL227" s="58"/>
      <c r="WCM227" s="58"/>
      <c r="WCN227" s="58"/>
      <c r="WCO227" s="58"/>
      <c r="WCP227" s="58"/>
      <c r="WCQ227" s="58"/>
      <c r="WCR227" s="58"/>
      <c r="WCS227" s="58"/>
      <c r="WCT227" s="58"/>
      <c r="WCU227" s="58"/>
      <c r="WCV227" s="58"/>
      <c r="WCW227" s="58"/>
      <c r="WCX227" s="58"/>
      <c r="WCY227" s="58"/>
      <c r="WCZ227" s="58"/>
      <c r="WDA227" s="58"/>
      <c r="WDB227" s="58"/>
      <c r="WDC227" s="58"/>
      <c r="WDD227" s="58"/>
      <c r="WDE227" s="58"/>
      <c r="WDF227" s="58"/>
      <c r="WDG227" s="58"/>
      <c r="WDH227" s="58"/>
      <c r="WDI227" s="58"/>
      <c r="WDJ227" s="58"/>
      <c r="WDK227" s="58"/>
      <c r="WDL227" s="58"/>
      <c r="WDM227" s="58"/>
      <c r="WDN227" s="58"/>
      <c r="WDO227" s="58"/>
      <c r="WDP227" s="58"/>
      <c r="WDQ227" s="58"/>
      <c r="WDR227" s="58"/>
      <c r="WDS227" s="58"/>
      <c r="WDT227" s="58"/>
      <c r="WDU227" s="58"/>
      <c r="WDV227" s="58"/>
      <c r="WDW227" s="58"/>
      <c r="WDX227" s="58"/>
      <c r="WDY227" s="58"/>
      <c r="WDZ227" s="58"/>
      <c r="WEA227" s="58"/>
      <c r="WEB227" s="58"/>
      <c r="WEC227" s="58"/>
      <c r="WED227" s="58"/>
      <c r="WEE227" s="58"/>
      <c r="WEF227" s="58"/>
      <c r="WEG227" s="58"/>
      <c r="WEH227" s="58"/>
      <c r="WEI227" s="58"/>
      <c r="WEJ227" s="58"/>
      <c r="WEK227" s="58"/>
      <c r="WEL227" s="58"/>
      <c r="WEM227" s="58"/>
      <c r="WEN227" s="58"/>
      <c r="WEO227" s="58"/>
      <c r="WEP227" s="58"/>
      <c r="WEQ227" s="58"/>
      <c r="WER227" s="58"/>
      <c r="WES227" s="58"/>
      <c r="WET227" s="58"/>
      <c r="WEU227" s="58"/>
      <c r="WEV227" s="58"/>
      <c r="WEW227" s="58"/>
      <c r="WEX227" s="58"/>
      <c r="WEY227" s="58"/>
      <c r="WEZ227" s="58"/>
      <c r="WFA227" s="58"/>
      <c r="WFB227" s="58"/>
      <c r="WFC227" s="58"/>
      <c r="WFD227" s="58"/>
      <c r="WFE227" s="58"/>
      <c r="WFF227" s="58"/>
      <c r="WFG227" s="58"/>
      <c r="WFH227" s="58"/>
      <c r="WFI227" s="58"/>
      <c r="WFJ227" s="58"/>
      <c r="WFK227" s="58"/>
      <c r="WFL227" s="58"/>
      <c r="WFM227" s="58"/>
      <c r="WFN227" s="58"/>
      <c r="WFO227" s="58"/>
      <c r="WFP227" s="58"/>
      <c r="WFQ227" s="58"/>
      <c r="WFR227" s="58"/>
      <c r="WFS227" s="58"/>
      <c r="WFT227" s="58"/>
      <c r="WFU227" s="58"/>
      <c r="WFV227" s="58"/>
      <c r="WFW227" s="58"/>
      <c r="WFX227" s="58"/>
      <c r="WFY227" s="58"/>
      <c r="WFZ227" s="58"/>
      <c r="WGA227" s="58"/>
      <c r="WGB227" s="58"/>
      <c r="WGC227" s="58"/>
      <c r="WGD227" s="58"/>
      <c r="WGE227" s="58"/>
      <c r="WGF227" s="58"/>
      <c r="WGG227" s="58"/>
      <c r="WGH227" s="58"/>
      <c r="WGI227" s="58"/>
      <c r="WGJ227" s="58"/>
      <c r="WGK227" s="58"/>
      <c r="WGL227" s="58"/>
      <c r="WGM227" s="58"/>
      <c r="WGN227" s="58"/>
      <c r="WGO227" s="58"/>
      <c r="WGP227" s="58"/>
      <c r="WGQ227" s="58"/>
      <c r="WGR227" s="58"/>
      <c r="WGS227" s="58"/>
      <c r="WGT227" s="58"/>
      <c r="WGU227" s="58"/>
      <c r="WGV227" s="58"/>
      <c r="WGW227" s="58"/>
      <c r="WGX227" s="58"/>
      <c r="WGY227" s="58"/>
      <c r="WGZ227" s="58"/>
      <c r="WHA227" s="58"/>
      <c r="WHB227" s="58"/>
      <c r="WHC227" s="58"/>
      <c r="WHD227" s="58"/>
      <c r="WHE227" s="58"/>
      <c r="WHF227" s="58"/>
      <c r="WHG227" s="58"/>
      <c r="WHH227" s="58"/>
      <c r="WHI227" s="58"/>
      <c r="WHJ227" s="58"/>
      <c r="WHK227" s="58"/>
      <c r="WHL227" s="58"/>
      <c r="WHM227" s="58"/>
      <c r="WHN227" s="58"/>
      <c r="WHO227" s="58"/>
      <c r="WHP227" s="58"/>
      <c r="WHQ227" s="58"/>
      <c r="WHR227" s="58"/>
      <c r="WHS227" s="58"/>
      <c r="WHT227" s="58"/>
      <c r="WHU227" s="58"/>
      <c r="WHV227" s="58"/>
      <c r="WHW227" s="58"/>
      <c r="WHX227" s="58"/>
      <c r="WHY227" s="58"/>
      <c r="WHZ227" s="58"/>
      <c r="WIA227" s="58"/>
      <c r="WIB227" s="58"/>
      <c r="WIC227" s="58"/>
      <c r="WID227" s="58"/>
      <c r="WIE227" s="58"/>
      <c r="WIF227" s="58"/>
      <c r="WIG227" s="58"/>
      <c r="WIH227" s="58"/>
      <c r="WII227" s="58"/>
      <c r="WIJ227" s="58"/>
      <c r="WIK227" s="58"/>
      <c r="WIL227" s="58"/>
      <c r="WIM227" s="58"/>
      <c r="WIN227" s="58"/>
      <c r="WIO227" s="58"/>
      <c r="WIP227" s="58"/>
      <c r="WIQ227" s="58"/>
      <c r="WIR227" s="58"/>
      <c r="WIS227" s="58"/>
      <c r="WIT227" s="58"/>
      <c r="WIU227" s="58"/>
      <c r="WIV227" s="58"/>
      <c r="WIW227" s="58"/>
      <c r="WIX227" s="58"/>
      <c r="WIY227" s="58"/>
      <c r="WIZ227" s="58"/>
      <c r="WJA227" s="58"/>
      <c r="WJB227" s="58"/>
      <c r="WJC227" s="58"/>
      <c r="WJD227" s="58"/>
      <c r="WJE227" s="58"/>
      <c r="WJF227" s="58"/>
      <c r="WJG227" s="58"/>
      <c r="WJH227" s="58"/>
      <c r="WJI227" s="58"/>
      <c r="WJJ227" s="58"/>
      <c r="WJK227" s="58"/>
      <c r="WJL227" s="58"/>
      <c r="WJM227" s="58"/>
      <c r="WJN227" s="58"/>
      <c r="WJO227" s="58"/>
      <c r="WJP227" s="58"/>
      <c r="WJQ227" s="58"/>
      <c r="WJR227" s="58"/>
      <c r="WJS227" s="58"/>
      <c r="WJT227" s="58"/>
      <c r="WJU227" s="58"/>
      <c r="WJV227" s="58"/>
      <c r="WJW227" s="58"/>
      <c r="WJX227" s="58"/>
      <c r="WJY227" s="58"/>
      <c r="WJZ227" s="58"/>
      <c r="WKA227" s="58"/>
      <c r="WKB227" s="58"/>
      <c r="WKC227" s="58"/>
      <c r="WKD227" s="58"/>
      <c r="WKE227" s="58"/>
      <c r="WKF227" s="58"/>
      <c r="WKG227" s="58"/>
      <c r="WKH227" s="58"/>
      <c r="WKI227" s="58"/>
      <c r="WKJ227" s="58"/>
      <c r="WKK227" s="58"/>
      <c r="WKL227" s="58"/>
      <c r="WKM227" s="58"/>
      <c r="WKN227" s="58"/>
      <c r="WKO227" s="58"/>
      <c r="WKP227" s="58"/>
      <c r="WKQ227" s="58"/>
      <c r="WKR227" s="58"/>
      <c r="WKS227" s="58"/>
      <c r="WKT227" s="58"/>
      <c r="WKU227" s="58"/>
      <c r="WKV227" s="58"/>
      <c r="WKW227" s="58"/>
      <c r="WKX227" s="58"/>
      <c r="WKY227" s="58"/>
      <c r="WKZ227" s="58"/>
      <c r="WLA227" s="58"/>
      <c r="WLB227" s="58"/>
      <c r="WLC227" s="58"/>
      <c r="WLD227" s="58"/>
      <c r="WLE227" s="58"/>
      <c r="WLF227" s="58"/>
      <c r="WLG227" s="58"/>
      <c r="WLH227" s="58"/>
      <c r="WLI227" s="58"/>
      <c r="WLJ227" s="58"/>
      <c r="WLK227" s="58"/>
      <c r="WLL227" s="58"/>
      <c r="WLM227" s="58"/>
      <c r="WLN227" s="58"/>
      <c r="WLO227" s="58"/>
      <c r="WLP227" s="58"/>
      <c r="WLQ227" s="58"/>
      <c r="WLR227" s="58"/>
      <c r="WLS227" s="58"/>
      <c r="WLT227" s="58"/>
      <c r="WLU227" s="58"/>
      <c r="WLV227" s="58"/>
      <c r="WLW227" s="58"/>
      <c r="WLX227" s="58"/>
      <c r="WLY227" s="58"/>
      <c r="WLZ227" s="58"/>
      <c r="WMA227" s="58"/>
      <c r="WMB227" s="58"/>
      <c r="WMC227" s="58"/>
      <c r="WMD227" s="58"/>
      <c r="WME227" s="58"/>
      <c r="WMF227" s="58"/>
      <c r="WMG227" s="58"/>
      <c r="WMH227" s="58"/>
      <c r="WMI227" s="58"/>
      <c r="WMJ227" s="58"/>
      <c r="WMK227" s="58"/>
      <c r="WML227" s="58"/>
      <c r="WMM227" s="58"/>
      <c r="WMN227" s="58"/>
      <c r="WMO227" s="58"/>
      <c r="WMP227" s="58"/>
      <c r="WMQ227" s="58"/>
      <c r="WMR227" s="58"/>
      <c r="WMS227" s="58"/>
      <c r="WMT227" s="58"/>
      <c r="WMU227" s="58"/>
      <c r="WMV227" s="58"/>
      <c r="WMW227" s="58"/>
      <c r="WMX227" s="58"/>
      <c r="WMY227" s="58"/>
      <c r="WMZ227" s="58"/>
      <c r="WNA227" s="58"/>
      <c r="WNB227" s="58"/>
      <c r="WNC227" s="58"/>
      <c r="WND227" s="58"/>
      <c r="WNE227" s="58"/>
      <c r="WNF227" s="58"/>
      <c r="WNG227" s="58"/>
      <c r="WNH227" s="58"/>
      <c r="WNI227" s="58"/>
      <c r="WNJ227" s="58"/>
      <c r="WNK227" s="58"/>
      <c r="WNL227" s="58"/>
      <c r="WNM227" s="58"/>
      <c r="WNN227" s="58"/>
      <c r="WNO227" s="58"/>
      <c r="WNP227" s="58"/>
      <c r="WNQ227" s="58"/>
      <c r="WNR227" s="58"/>
      <c r="WNS227" s="58"/>
      <c r="WNT227" s="58"/>
      <c r="WNU227" s="58"/>
      <c r="WNV227" s="58"/>
      <c r="WNW227" s="58"/>
      <c r="WNX227" s="58"/>
      <c r="WNY227" s="58"/>
      <c r="WNZ227" s="58"/>
      <c r="WOA227" s="58"/>
      <c r="WOB227" s="58"/>
      <c r="WOC227" s="58"/>
      <c r="WOD227" s="58"/>
      <c r="WOE227" s="58"/>
      <c r="WOF227" s="58"/>
      <c r="WOG227" s="58"/>
      <c r="WOH227" s="58"/>
      <c r="WOI227" s="58"/>
      <c r="WOJ227" s="58"/>
      <c r="WOK227" s="58"/>
      <c r="WOL227" s="58"/>
      <c r="WOM227" s="58"/>
      <c r="WON227" s="58"/>
      <c r="WOO227" s="58"/>
      <c r="WOP227" s="58"/>
      <c r="WOQ227" s="58"/>
      <c r="WOR227" s="58"/>
      <c r="WOS227" s="58"/>
      <c r="WOT227" s="58"/>
      <c r="WOU227" s="58"/>
      <c r="WOV227" s="58"/>
      <c r="WOW227" s="58"/>
      <c r="WOX227" s="58"/>
      <c r="WOY227" s="58"/>
      <c r="WOZ227" s="58"/>
      <c r="WPA227" s="58"/>
      <c r="WPB227" s="58"/>
      <c r="WPC227" s="58"/>
      <c r="WPD227" s="58"/>
      <c r="WPE227" s="58"/>
      <c r="WPF227" s="58"/>
      <c r="WPG227" s="58"/>
      <c r="WPH227" s="58"/>
      <c r="WPI227" s="58"/>
      <c r="WPJ227" s="58"/>
      <c r="WPK227" s="58"/>
      <c r="WPL227" s="58"/>
      <c r="WPM227" s="58"/>
      <c r="WPN227" s="58"/>
      <c r="WPO227" s="58"/>
      <c r="WPP227" s="58"/>
      <c r="WPQ227" s="58"/>
      <c r="WPR227" s="58"/>
      <c r="WPS227" s="58"/>
      <c r="WPT227" s="58"/>
      <c r="WPU227" s="58"/>
      <c r="WPV227" s="58"/>
      <c r="WPW227" s="58"/>
      <c r="WPX227" s="58"/>
      <c r="WPY227" s="58"/>
      <c r="WPZ227" s="58"/>
      <c r="WQA227" s="58"/>
      <c r="WQB227" s="58"/>
      <c r="WQC227" s="58"/>
      <c r="WQD227" s="58"/>
      <c r="WQE227" s="58"/>
      <c r="WQF227" s="58"/>
      <c r="WQG227" s="58"/>
      <c r="WQH227" s="58"/>
      <c r="WQI227" s="58"/>
      <c r="WQJ227" s="58"/>
      <c r="WQK227" s="58"/>
      <c r="WQL227" s="58"/>
      <c r="WQM227" s="58"/>
      <c r="WQN227" s="58"/>
      <c r="WQO227" s="58"/>
      <c r="WQP227" s="58"/>
      <c r="WQQ227" s="58"/>
      <c r="WQR227" s="58"/>
      <c r="WQS227" s="58"/>
      <c r="WQT227" s="58"/>
      <c r="WQU227" s="58"/>
      <c r="WQV227" s="58"/>
      <c r="WQW227" s="58"/>
      <c r="WQX227" s="58"/>
      <c r="WQY227" s="58"/>
      <c r="WQZ227" s="58"/>
      <c r="WRA227" s="58"/>
      <c r="WRB227" s="58"/>
      <c r="WRC227" s="58"/>
      <c r="WRD227" s="58"/>
      <c r="WRE227" s="58"/>
      <c r="WRF227" s="58"/>
      <c r="WRG227" s="58"/>
      <c r="WRH227" s="58"/>
      <c r="WRI227" s="58"/>
      <c r="WRJ227" s="58"/>
      <c r="WRK227" s="58"/>
      <c r="WRL227" s="58"/>
      <c r="WRM227" s="58"/>
      <c r="WRN227" s="58"/>
      <c r="WRO227" s="58"/>
      <c r="WRP227" s="58"/>
      <c r="WRQ227" s="58"/>
      <c r="WRR227" s="58"/>
      <c r="WRS227" s="58"/>
      <c r="WRT227" s="58"/>
      <c r="WRU227" s="58"/>
      <c r="WRV227" s="58"/>
      <c r="WRW227" s="58"/>
      <c r="WRX227" s="58"/>
      <c r="WRY227" s="58"/>
      <c r="WRZ227" s="58"/>
      <c r="WSA227" s="58"/>
      <c r="WSB227" s="58"/>
      <c r="WSC227" s="58"/>
      <c r="WSD227" s="58"/>
      <c r="WSE227" s="58"/>
      <c r="WSF227" s="58"/>
      <c r="WSG227" s="58"/>
      <c r="WSH227" s="58"/>
      <c r="WSI227" s="58"/>
      <c r="WSJ227" s="58"/>
      <c r="WSK227" s="58"/>
      <c r="WSL227" s="58"/>
      <c r="WSM227" s="58"/>
      <c r="WSN227" s="58"/>
      <c r="WSO227" s="58"/>
      <c r="WSP227" s="58"/>
      <c r="WSQ227" s="58"/>
      <c r="WSR227" s="58"/>
      <c r="WSS227" s="58"/>
      <c r="WST227" s="58"/>
      <c r="WSU227" s="58"/>
      <c r="WSV227" s="58"/>
      <c r="WSW227" s="58"/>
      <c r="WSX227" s="58"/>
      <c r="WSY227" s="58"/>
      <c r="WSZ227" s="58"/>
      <c r="WTA227" s="58"/>
      <c r="WTB227" s="58"/>
      <c r="WTC227" s="58"/>
      <c r="WTD227" s="58"/>
      <c r="WTE227" s="58"/>
      <c r="WTF227" s="58"/>
      <c r="WTG227" s="58"/>
      <c r="WTH227" s="58"/>
      <c r="WTI227" s="58"/>
      <c r="WTJ227" s="58"/>
      <c r="WTK227" s="58"/>
      <c r="WTL227" s="58"/>
      <c r="WTM227" s="58"/>
      <c r="WTN227" s="58"/>
      <c r="WTO227" s="58"/>
      <c r="WTP227" s="58"/>
      <c r="WTQ227" s="58"/>
      <c r="WTR227" s="58"/>
      <c r="WTS227" s="58"/>
      <c r="WTT227" s="58"/>
      <c r="WTU227" s="58"/>
      <c r="WTV227" s="58"/>
      <c r="WTW227" s="58"/>
      <c r="WTX227" s="58"/>
      <c r="WTY227" s="58"/>
      <c r="WTZ227" s="58"/>
      <c r="WUA227" s="58"/>
      <c r="WUB227" s="58"/>
      <c r="WUC227" s="58"/>
      <c r="WUD227" s="58"/>
      <c r="WUE227" s="58"/>
      <c r="WUF227" s="58"/>
      <c r="WUG227" s="58"/>
      <c r="WUH227" s="58"/>
      <c r="WUI227" s="58"/>
      <c r="WUJ227" s="58"/>
      <c r="WUK227" s="58"/>
      <c r="WUL227" s="58"/>
      <c r="WUM227" s="58"/>
      <c r="WUN227" s="58"/>
      <c r="WUO227" s="58"/>
      <c r="WUP227" s="58"/>
      <c r="WUQ227" s="58"/>
      <c r="WUR227" s="58"/>
      <c r="WUS227" s="58"/>
      <c r="WUT227" s="58"/>
      <c r="WUU227" s="58"/>
      <c r="WUV227" s="58"/>
      <c r="WUW227" s="58"/>
      <c r="WUX227" s="58"/>
      <c r="WUY227" s="58"/>
      <c r="WUZ227" s="58"/>
      <c r="WVA227" s="58"/>
      <c r="WVB227" s="58"/>
      <c r="WVC227" s="58"/>
      <c r="WVD227" s="58"/>
      <c r="WVE227" s="58"/>
      <c r="WVF227" s="58"/>
      <c r="WVG227" s="58"/>
      <c r="WVH227" s="58"/>
      <c r="WVI227" s="58"/>
      <c r="WVJ227" s="58"/>
      <c r="WVK227" s="58"/>
      <c r="WVL227" s="58"/>
      <c r="WVM227" s="58"/>
      <c r="WVN227" s="58"/>
      <c r="WVO227" s="58"/>
      <c r="WVP227" s="58"/>
      <c r="WVQ227" s="58"/>
      <c r="WVR227" s="58"/>
      <c r="WVS227" s="58"/>
      <c r="WVT227" s="58"/>
      <c r="WVU227" s="58"/>
      <c r="WVV227" s="58"/>
      <c r="WVW227" s="58"/>
    </row>
    <row r="228" spans="1:16143" s="59" customFormat="1" ht="56.25" customHeight="1">
      <c r="A228" s="68">
        <v>7729314745</v>
      </c>
      <c r="B228" s="15" t="s">
        <v>285</v>
      </c>
      <c r="C228" s="15" t="s">
        <v>57</v>
      </c>
      <c r="D228" s="15" t="s">
        <v>291</v>
      </c>
      <c r="E228" s="15"/>
      <c r="F228" s="15"/>
      <c r="G228" s="113">
        <v>3262.348</v>
      </c>
      <c r="H228" s="69">
        <v>2637.7930000000001</v>
      </c>
      <c r="I228" s="113">
        <v>943.21500000000003</v>
      </c>
      <c r="J228" s="69">
        <v>1994.9840000000002</v>
      </c>
      <c r="K228" s="69">
        <v>433.73899999999998</v>
      </c>
      <c r="L228" s="69">
        <v>2557.6979999999999</v>
      </c>
      <c r="M228" s="16">
        <f t="shared" si="75"/>
        <v>7624.2139999999999</v>
      </c>
      <c r="N228" s="70">
        <v>1764.46</v>
      </c>
      <c r="O228" s="71">
        <v>2025.75</v>
      </c>
      <c r="P228" s="70">
        <v>1520</v>
      </c>
      <c r="Q228" s="71">
        <v>1533.33</v>
      </c>
      <c r="R228" s="125">
        <f t="shared" si="85"/>
        <v>797513.59208000009</v>
      </c>
      <c r="S228" s="72">
        <f t="shared" si="78"/>
        <v>644834.87678000017</v>
      </c>
      <c r="T228" s="138">
        <f t="shared" si="86"/>
        <v>230578.33890000003</v>
      </c>
      <c r="U228" s="72">
        <f t="shared" si="76"/>
        <v>487693.7886400001</v>
      </c>
      <c r="V228" s="73">
        <f t="shared" si="87"/>
        <v>213581.75838000001</v>
      </c>
      <c r="W228" s="73">
        <f t="shared" si="88"/>
        <v>1259461.64916</v>
      </c>
      <c r="X228" s="72">
        <f t="shared" si="77"/>
        <v>2605572.0729600005</v>
      </c>
      <c r="Y228" s="74"/>
      <c r="Z228" s="75"/>
      <c r="AA228" s="75"/>
      <c r="AB228" s="53"/>
      <c r="AC228" s="53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  <c r="DW228" s="57"/>
      <c r="DX228" s="57"/>
      <c r="DY228" s="57"/>
      <c r="DZ228" s="57"/>
      <c r="EA228" s="57"/>
      <c r="EB228" s="57"/>
      <c r="EC228" s="57"/>
      <c r="ED228" s="57"/>
      <c r="EE228" s="57"/>
      <c r="EF228" s="57"/>
      <c r="EG228" s="57"/>
      <c r="EH228" s="57"/>
      <c r="EI228" s="57"/>
      <c r="EJ228" s="57"/>
      <c r="EK228" s="57"/>
      <c r="EL228" s="57"/>
      <c r="EM228" s="57"/>
      <c r="EN228" s="57"/>
      <c r="EO228" s="57"/>
      <c r="EP228" s="57"/>
      <c r="EQ228" s="57"/>
      <c r="ER228" s="57"/>
      <c r="ES228" s="57"/>
      <c r="ET228" s="57"/>
      <c r="EU228" s="57"/>
      <c r="EV228" s="57"/>
      <c r="EW228" s="57"/>
      <c r="EX228" s="57"/>
      <c r="EY228" s="57"/>
      <c r="EZ228" s="57"/>
      <c r="FA228" s="57"/>
      <c r="FB228" s="57"/>
      <c r="FC228" s="57"/>
      <c r="FD228" s="57"/>
      <c r="FE228" s="57"/>
      <c r="FF228" s="57"/>
      <c r="FG228" s="57"/>
      <c r="FH228" s="57"/>
      <c r="FI228" s="57"/>
      <c r="FJ228" s="57"/>
      <c r="FK228" s="57"/>
      <c r="FL228" s="57"/>
      <c r="FM228" s="57"/>
      <c r="FN228" s="57"/>
      <c r="FO228" s="57"/>
      <c r="FP228" s="57"/>
      <c r="FQ228" s="57"/>
      <c r="FR228" s="57"/>
      <c r="FS228" s="57"/>
      <c r="FT228" s="57"/>
      <c r="FU228" s="57"/>
      <c r="FV228" s="57"/>
      <c r="FW228" s="57"/>
      <c r="FX228" s="57"/>
      <c r="FY228" s="57"/>
      <c r="FZ228" s="57"/>
      <c r="GA228" s="57"/>
      <c r="GB228" s="57"/>
      <c r="GC228" s="57"/>
      <c r="GD228" s="57"/>
      <c r="GE228" s="57"/>
      <c r="GF228" s="57"/>
      <c r="GG228" s="58"/>
      <c r="GH228" s="58"/>
      <c r="GI228" s="58"/>
      <c r="GJ228" s="58"/>
      <c r="GK228" s="58"/>
      <c r="GL228" s="58"/>
      <c r="GM228" s="58"/>
      <c r="GN228" s="58"/>
      <c r="GO228" s="58"/>
      <c r="GP228" s="58"/>
      <c r="GQ228" s="58"/>
      <c r="GR228" s="58"/>
      <c r="GS228" s="58"/>
      <c r="GT228" s="58"/>
      <c r="GU228" s="58"/>
      <c r="GV228" s="58"/>
      <c r="GW228" s="58"/>
      <c r="GX228" s="58"/>
      <c r="GY228" s="58"/>
      <c r="GZ228" s="58"/>
      <c r="HA228" s="58"/>
      <c r="HB228" s="58"/>
      <c r="HC228" s="58"/>
      <c r="HD228" s="58"/>
      <c r="HE228" s="58"/>
      <c r="HF228" s="58"/>
      <c r="HG228" s="58"/>
      <c r="HH228" s="58"/>
      <c r="HI228" s="58"/>
      <c r="HJ228" s="58"/>
      <c r="HK228" s="58"/>
      <c r="HL228" s="58"/>
      <c r="HM228" s="58"/>
      <c r="HN228" s="58"/>
      <c r="HO228" s="58"/>
      <c r="HP228" s="58"/>
      <c r="HQ228" s="58"/>
      <c r="HR228" s="58"/>
      <c r="HS228" s="58"/>
      <c r="HT228" s="58"/>
      <c r="HU228" s="58"/>
      <c r="HV228" s="58"/>
      <c r="HW228" s="58"/>
      <c r="HX228" s="58"/>
      <c r="HY228" s="58"/>
      <c r="HZ228" s="58"/>
      <c r="IA228" s="58"/>
      <c r="IB228" s="58"/>
      <c r="IC228" s="58"/>
      <c r="ID228" s="58"/>
      <c r="IE228" s="58"/>
      <c r="IF228" s="58"/>
      <c r="IG228" s="58"/>
      <c r="IH228" s="58"/>
      <c r="II228" s="58"/>
      <c r="IJ228" s="58"/>
      <c r="IK228" s="58"/>
      <c r="IL228" s="58"/>
      <c r="IM228" s="58"/>
      <c r="IN228" s="58"/>
      <c r="IO228" s="58"/>
      <c r="IP228" s="58"/>
      <c r="IQ228" s="58"/>
      <c r="IR228" s="58"/>
      <c r="IS228" s="58"/>
      <c r="IT228" s="58"/>
      <c r="IU228" s="58"/>
      <c r="IV228" s="58"/>
      <c r="IW228" s="58"/>
      <c r="IX228" s="58"/>
      <c r="IY228" s="58"/>
      <c r="IZ228" s="58"/>
      <c r="JA228" s="58"/>
      <c r="JB228" s="58"/>
      <c r="JC228" s="58"/>
      <c r="JD228" s="58"/>
      <c r="JE228" s="58"/>
      <c r="JF228" s="58"/>
      <c r="JG228" s="58"/>
      <c r="JH228" s="58"/>
      <c r="JI228" s="58"/>
      <c r="JJ228" s="58"/>
      <c r="JK228" s="58"/>
      <c r="JL228" s="58"/>
      <c r="JM228" s="58"/>
      <c r="JN228" s="58"/>
      <c r="JO228" s="58"/>
      <c r="JP228" s="58"/>
      <c r="JQ228" s="58"/>
      <c r="JR228" s="58"/>
      <c r="JS228" s="58"/>
      <c r="JT228" s="58"/>
      <c r="JU228" s="58"/>
      <c r="JV228" s="58"/>
      <c r="JW228" s="58"/>
      <c r="JX228" s="58"/>
      <c r="JY228" s="58"/>
      <c r="JZ228" s="58"/>
      <c r="KA228" s="58"/>
      <c r="KB228" s="58"/>
      <c r="KC228" s="58"/>
      <c r="KD228" s="58"/>
      <c r="KE228" s="58"/>
      <c r="KF228" s="58"/>
      <c r="KG228" s="58"/>
      <c r="KH228" s="58"/>
      <c r="KI228" s="58"/>
      <c r="KJ228" s="58"/>
      <c r="KK228" s="58"/>
      <c r="KL228" s="58"/>
      <c r="KM228" s="58"/>
      <c r="KN228" s="58"/>
      <c r="KO228" s="58"/>
      <c r="KP228" s="58"/>
      <c r="KQ228" s="58"/>
      <c r="KR228" s="58"/>
      <c r="KS228" s="58"/>
      <c r="KT228" s="58"/>
      <c r="KU228" s="58"/>
      <c r="KV228" s="58"/>
      <c r="KW228" s="58"/>
      <c r="KX228" s="58"/>
      <c r="KY228" s="58"/>
      <c r="KZ228" s="58"/>
      <c r="LA228" s="58"/>
      <c r="LB228" s="58"/>
      <c r="LC228" s="58"/>
      <c r="LD228" s="58"/>
      <c r="LE228" s="58"/>
      <c r="LF228" s="58"/>
      <c r="LG228" s="58"/>
      <c r="LH228" s="58"/>
      <c r="LI228" s="58"/>
      <c r="LJ228" s="58"/>
      <c r="LK228" s="58"/>
      <c r="LL228" s="58"/>
      <c r="LM228" s="58"/>
      <c r="LN228" s="58"/>
      <c r="LO228" s="58"/>
      <c r="LP228" s="58"/>
      <c r="LQ228" s="58"/>
      <c r="LR228" s="58"/>
      <c r="LS228" s="58"/>
      <c r="LT228" s="58"/>
      <c r="LU228" s="58"/>
      <c r="LV228" s="58"/>
      <c r="LW228" s="58"/>
      <c r="LX228" s="58"/>
      <c r="LY228" s="58"/>
      <c r="LZ228" s="58"/>
      <c r="MA228" s="58"/>
      <c r="MB228" s="58"/>
      <c r="MC228" s="58"/>
      <c r="MD228" s="58"/>
      <c r="ME228" s="58"/>
      <c r="MF228" s="58"/>
      <c r="MG228" s="58"/>
      <c r="MH228" s="58"/>
      <c r="MI228" s="58"/>
      <c r="MJ228" s="58"/>
      <c r="MK228" s="58"/>
      <c r="ML228" s="58"/>
      <c r="MM228" s="58"/>
      <c r="MN228" s="58"/>
      <c r="MO228" s="58"/>
      <c r="MP228" s="58"/>
      <c r="MQ228" s="58"/>
      <c r="MR228" s="58"/>
      <c r="MS228" s="58"/>
      <c r="MT228" s="58"/>
      <c r="MU228" s="58"/>
      <c r="MV228" s="58"/>
      <c r="MW228" s="58"/>
      <c r="MX228" s="58"/>
      <c r="MY228" s="58"/>
      <c r="MZ228" s="58"/>
      <c r="NA228" s="58"/>
      <c r="NB228" s="58"/>
      <c r="NC228" s="58"/>
      <c r="ND228" s="58"/>
      <c r="NE228" s="58"/>
      <c r="NF228" s="58"/>
      <c r="NG228" s="58"/>
      <c r="NH228" s="58"/>
      <c r="NI228" s="58"/>
      <c r="NJ228" s="58"/>
      <c r="NK228" s="58"/>
      <c r="NL228" s="58"/>
      <c r="NM228" s="58"/>
      <c r="NN228" s="58"/>
      <c r="NO228" s="58"/>
      <c r="NP228" s="58"/>
      <c r="NQ228" s="58"/>
      <c r="NR228" s="58"/>
      <c r="NS228" s="58"/>
      <c r="NT228" s="58"/>
      <c r="NU228" s="58"/>
      <c r="NV228" s="58"/>
      <c r="NW228" s="58"/>
      <c r="NX228" s="58"/>
      <c r="NY228" s="58"/>
      <c r="NZ228" s="58"/>
      <c r="OA228" s="58"/>
      <c r="OB228" s="58"/>
      <c r="OC228" s="58"/>
      <c r="OD228" s="58"/>
      <c r="OE228" s="58"/>
      <c r="OF228" s="58"/>
      <c r="OG228" s="58"/>
      <c r="OH228" s="58"/>
      <c r="OI228" s="58"/>
      <c r="OJ228" s="58"/>
      <c r="OK228" s="58"/>
      <c r="OL228" s="58"/>
      <c r="OM228" s="58"/>
      <c r="ON228" s="58"/>
      <c r="OO228" s="58"/>
      <c r="OP228" s="58"/>
      <c r="OQ228" s="58"/>
      <c r="OR228" s="58"/>
      <c r="OS228" s="58"/>
      <c r="OT228" s="58"/>
      <c r="OU228" s="58"/>
      <c r="OV228" s="58"/>
      <c r="OW228" s="58"/>
      <c r="OX228" s="58"/>
      <c r="OY228" s="58"/>
      <c r="OZ228" s="58"/>
      <c r="PA228" s="58"/>
      <c r="PB228" s="58"/>
      <c r="PC228" s="58"/>
      <c r="PD228" s="58"/>
      <c r="PE228" s="58"/>
      <c r="PF228" s="58"/>
      <c r="PG228" s="58"/>
      <c r="PH228" s="58"/>
      <c r="PI228" s="58"/>
      <c r="PJ228" s="58"/>
      <c r="PK228" s="58"/>
      <c r="PL228" s="58"/>
      <c r="PM228" s="58"/>
      <c r="PN228" s="58"/>
      <c r="PO228" s="58"/>
      <c r="PP228" s="58"/>
      <c r="PQ228" s="58"/>
      <c r="PR228" s="58"/>
      <c r="PS228" s="58"/>
      <c r="PT228" s="58"/>
      <c r="PU228" s="58"/>
      <c r="PV228" s="58"/>
      <c r="PW228" s="58"/>
      <c r="PX228" s="58"/>
      <c r="PY228" s="58"/>
      <c r="PZ228" s="58"/>
      <c r="QA228" s="58"/>
      <c r="QB228" s="58"/>
      <c r="QC228" s="58"/>
      <c r="QD228" s="58"/>
      <c r="QE228" s="58"/>
      <c r="QF228" s="58"/>
      <c r="QG228" s="58"/>
      <c r="QH228" s="58"/>
      <c r="QI228" s="58"/>
      <c r="QJ228" s="58"/>
      <c r="QK228" s="58"/>
      <c r="QL228" s="58"/>
      <c r="QM228" s="58"/>
      <c r="QN228" s="58"/>
      <c r="QO228" s="58"/>
      <c r="QP228" s="58"/>
      <c r="QQ228" s="58"/>
      <c r="QR228" s="58"/>
      <c r="QS228" s="58"/>
      <c r="QT228" s="58"/>
      <c r="QU228" s="58"/>
      <c r="QV228" s="58"/>
      <c r="QW228" s="58"/>
      <c r="QX228" s="58"/>
      <c r="QY228" s="58"/>
      <c r="QZ228" s="58"/>
      <c r="RA228" s="58"/>
      <c r="RB228" s="58"/>
      <c r="RC228" s="58"/>
      <c r="RD228" s="58"/>
      <c r="RE228" s="58"/>
      <c r="RF228" s="58"/>
      <c r="RG228" s="58"/>
      <c r="RH228" s="58"/>
      <c r="RI228" s="58"/>
      <c r="RJ228" s="58"/>
      <c r="RK228" s="58"/>
      <c r="RL228" s="58"/>
      <c r="RM228" s="58"/>
      <c r="RN228" s="58"/>
      <c r="RO228" s="58"/>
      <c r="RP228" s="58"/>
      <c r="RQ228" s="58"/>
      <c r="RR228" s="58"/>
      <c r="RS228" s="58"/>
      <c r="RT228" s="58"/>
      <c r="RU228" s="58"/>
      <c r="RV228" s="58"/>
      <c r="RW228" s="58"/>
      <c r="RX228" s="58"/>
      <c r="RY228" s="58"/>
      <c r="RZ228" s="58"/>
      <c r="SA228" s="58"/>
      <c r="SB228" s="58"/>
      <c r="SC228" s="58"/>
      <c r="SD228" s="58"/>
      <c r="SE228" s="58"/>
      <c r="SF228" s="58"/>
      <c r="SG228" s="58"/>
      <c r="SH228" s="58"/>
      <c r="SI228" s="58"/>
      <c r="SJ228" s="58"/>
      <c r="SK228" s="58"/>
      <c r="SL228" s="58"/>
      <c r="SM228" s="58"/>
      <c r="SN228" s="58"/>
      <c r="SO228" s="58"/>
      <c r="SP228" s="58"/>
      <c r="SQ228" s="58"/>
      <c r="SR228" s="58"/>
      <c r="SS228" s="58"/>
      <c r="ST228" s="58"/>
      <c r="SU228" s="58"/>
      <c r="SV228" s="58"/>
      <c r="SW228" s="58"/>
      <c r="SX228" s="58"/>
      <c r="SY228" s="58"/>
      <c r="SZ228" s="58"/>
      <c r="TA228" s="58"/>
      <c r="TB228" s="58"/>
      <c r="TC228" s="58"/>
      <c r="TD228" s="58"/>
      <c r="TE228" s="58"/>
      <c r="TF228" s="58"/>
      <c r="TG228" s="58"/>
      <c r="TH228" s="58"/>
      <c r="TI228" s="58"/>
      <c r="TJ228" s="58"/>
      <c r="TK228" s="58"/>
      <c r="TL228" s="58"/>
      <c r="TM228" s="58"/>
      <c r="TN228" s="58"/>
      <c r="TO228" s="58"/>
      <c r="TP228" s="58"/>
      <c r="TQ228" s="58"/>
      <c r="TR228" s="58"/>
      <c r="TS228" s="58"/>
      <c r="TT228" s="58"/>
      <c r="TU228" s="58"/>
      <c r="TV228" s="58"/>
      <c r="TW228" s="58"/>
      <c r="TX228" s="58"/>
      <c r="TY228" s="58"/>
      <c r="TZ228" s="58"/>
      <c r="UA228" s="58"/>
      <c r="UB228" s="58"/>
      <c r="UC228" s="58"/>
      <c r="UD228" s="58"/>
      <c r="UE228" s="58"/>
      <c r="UF228" s="58"/>
      <c r="UG228" s="58"/>
      <c r="UH228" s="58"/>
      <c r="UI228" s="58"/>
      <c r="UJ228" s="58"/>
      <c r="UK228" s="58"/>
      <c r="UL228" s="58"/>
      <c r="UM228" s="58"/>
      <c r="UN228" s="58"/>
      <c r="UO228" s="58"/>
      <c r="UP228" s="58"/>
      <c r="UQ228" s="58"/>
      <c r="UR228" s="58"/>
      <c r="US228" s="58"/>
      <c r="UT228" s="58"/>
      <c r="UU228" s="58"/>
      <c r="UV228" s="58"/>
      <c r="UW228" s="58"/>
      <c r="UX228" s="58"/>
      <c r="UY228" s="58"/>
      <c r="UZ228" s="58"/>
      <c r="VA228" s="58"/>
      <c r="VB228" s="58"/>
      <c r="VC228" s="58"/>
      <c r="VD228" s="58"/>
      <c r="VE228" s="58"/>
      <c r="VF228" s="58"/>
      <c r="VG228" s="58"/>
      <c r="VH228" s="58"/>
      <c r="VI228" s="58"/>
      <c r="VJ228" s="58"/>
      <c r="VK228" s="58"/>
      <c r="VL228" s="58"/>
      <c r="VM228" s="58"/>
      <c r="VN228" s="58"/>
      <c r="VO228" s="58"/>
      <c r="VP228" s="58"/>
      <c r="VQ228" s="58"/>
      <c r="VR228" s="58"/>
      <c r="VS228" s="58"/>
      <c r="VT228" s="58"/>
      <c r="VU228" s="58"/>
      <c r="VV228" s="58"/>
      <c r="VW228" s="58"/>
      <c r="VX228" s="58"/>
      <c r="VY228" s="58"/>
      <c r="VZ228" s="58"/>
      <c r="WA228" s="58"/>
      <c r="WB228" s="58"/>
      <c r="WC228" s="58"/>
      <c r="WD228" s="58"/>
      <c r="WE228" s="58"/>
      <c r="WF228" s="58"/>
      <c r="WG228" s="58"/>
      <c r="WH228" s="58"/>
      <c r="WI228" s="58"/>
      <c r="WJ228" s="58"/>
      <c r="WK228" s="58"/>
      <c r="WL228" s="58"/>
      <c r="WM228" s="58"/>
      <c r="WN228" s="58"/>
      <c r="WO228" s="58"/>
      <c r="WP228" s="58"/>
      <c r="WQ228" s="58"/>
      <c r="WR228" s="58"/>
      <c r="WS228" s="58"/>
      <c r="WT228" s="58"/>
      <c r="WU228" s="58"/>
      <c r="WV228" s="58"/>
      <c r="WW228" s="58"/>
      <c r="WX228" s="58"/>
      <c r="WY228" s="58"/>
      <c r="WZ228" s="58"/>
      <c r="XA228" s="58"/>
      <c r="XB228" s="58"/>
      <c r="XC228" s="58"/>
      <c r="XD228" s="58"/>
      <c r="XE228" s="58"/>
      <c r="XF228" s="58"/>
      <c r="XG228" s="58"/>
      <c r="XH228" s="58"/>
      <c r="XI228" s="58"/>
      <c r="XJ228" s="58"/>
      <c r="XK228" s="58"/>
      <c r="XL228" s="58"/>
      <c r="XM228" s="58"/>
      <c r="XN228" s="58"/>
      <c r="XO228" s="58"/>
      <c r="XP228" s="58"/>
      <c r="XQ228" s="58"/>
      <c r="XR228" s="58"/>
      <c r="XS228" s="58"/>
      <c r="XT228" s="58"/>
      <c r="XU228" s="58"/>
      <c r="XV228" s="58"/>
      <c r="XW228" s="58"/>
      <c r="XX228" s="58"/>
      <c r="XY228" s="58"/>
      <c r="XZ228" s="58"/>
      <c r="YA228" s="58"/>
      <c r="YB228" s="58"/>
      <c r="YC228" s="58"/>
      <c r="YD228" s="58"/>
      <c r="YE228" s="58"/>
      <c r="YF228" s="58"/>
      <c r="YG228" s="58"/>
      <c r="YH228" s="58"/>
      <c r="YI228" s="58"/>
      <c r="YJ228" s="58"/>
      <c r="YK228" s="58"/>
      <c r="YL228" s="58"/>
      <c r="YM228" s="58"/>
      <c r="YN228" s="58"/>
      <c r="YO228" s="58"/>
      <c r="YP228" s="58"/>
      <c r="YQ228" s="58"/>
      <c r="YR228" s="58"/>
      <c r="YS228" s="58"/>
      <c r="YT228" s="58"/>
      <c r="YU228" s="58"/>
      <c r="YV228" s="58"/>
      <c r="YW228" s="58"/>
      <c r="YX228" s="58"/>
      <c r="YY228" s="58"/>
      <c r="YZ228" s="58"/>
      <c r="ZA228" s="58"/>
      <c r="ZB228" s="58"/>
      <c r="ZC228" s="58"/>
      <c r="ZD228" s="58"/>
      <c r="ZE228" s="58"/>
      <c r="ZF228" s="58"/>
      <c r="ZG228" s="58"/>
      <c r="ZH228" s="58"/>
      <c r="ZI228" s="58"/>
      <c r="ZJ228" s="58"/>
      <c r="ZK228" s="58"/>
      <c r="ZL228" s="58"/>
      <c r="ZM228" s="58"/>
      <c r="ZN228" s="58"/>
      <c r="ZO228" s="58"/>
      <c r="ZP228" s="58"/>
      <c r="ZQ228" s="58"/>
      <c r="ZR228" s="58"/>
      <c r="ZS228" s="58"/>
      <c r="ZT228" s="58"/>
      <c r="ZU228" s="58"/>
      <c r="ZV228" s="58"/>
      <c r="ZW228" s="58"/>
      <c r="ZX228" s="58"/>
      <c r="ZY228" s="58"/>
      <c r="ZZ228" s="58"/>
      <c r="AAA228" s="58"/>
      <c r="AAB228" s="58"/>
      <c r="AAC228" s="58"/>
      <c r="AAD228" s="58"/>
      <c r="AAE228" s="58"/>
      <c r="AAF228" s="58"/>
      <c r="AAG228" s="58"/>
      <c r="AAH228" s="58"/>
      <c r="AAI228" s="58"/>
      <c r="AAJ228" s="58"/>
      <c r="AAK228" s="58"/>
      <c r="AAL228" s="58"/>
      <c r="AAM228" s="58"/>
      <c r="AAN228" s="58"/>
      <c r="AAO228" s="58"/>
      <c r="AAP228" s="58"/>
      <c r="AAQ228" s="58"/>
      <c r="AAR228" s="58"/>
      <c r="AAS228" s="58"/>
      <c r="AAT228" s="58"/>
      <c r="AAU228" s="58"/>
      <c r="AAV228" s="58"/>
      <c r="AAW228" s="58"/>
      <c r="AAX228" s="58"/>
      <c r="AAY228" s="58"/>
      <c r="AAZ228" s="58"/>
      <c r="ABA228" s="58"/>
      <c r="ABB228" s="58"/>
      <c r="ABC228" s="58"/>
      <c r="ABD228" s="58"/>
      <c r="ABE228" s="58"/>
      <c r="ABF228" s="58"/>
      <c r="ABG228" s="58"/>
      <c r="ABH228" s="58"/>
      <c r="ABI228" s="58"/>
      <c r="ABJ228" s="58"/>
      <c r="ABK228" s="58"/>
      <c r="ABL228" s="58"/>
      <c r="ABM228" s="58"/>
      <c r="ABN228" s="58"/>
      <c r="ABO228" s="58"/>
      <c r="ABP228" s="58"/>
      <c r="ABQ228" s="58"/>
      <c r="ABR228" s="58"/>
      <c r="ABS228" s="58"/>
      <c r="ABT228" s="58"/>
      <c r="ABU228" s="58"/>
      <c r="ABV228" s="58"/>
      <c r="ABW228" s="58"/>
      <c r="ABX228" s="58"/>
      <c r="ABY228" s="58"/>
      <c r="ABZ228" s="58"/>
      <c r="ACA228" s="58"/>
      <c r="ACB228" s="58"/>
      <c r="ACC228" s="58"/>
      <c r="ACD228" s="58"/>
      <c r="ACE228" s="58"/>
      <c r="ACF228" s="58"/>
      <c r="ACG228" s="58"/>
      <c r="ACH228" s="58"/>
      <c r="ACI228" s="58"/>
      <c r="ACJ228" s="58"/>
      <c r="ACK228" s="58"/>
      <c r="ACL228" s="58"/>
      <c r="ACM228" s="58"/>
      <c r="ACN228" s="58"/>
      <c r="ACO228" s="58"/>
      <c r="ACP228" s="58"/>
      <c r="ACQ228" s="58"/>
      <c r="ACR228" s="58"/>
      <c r="ACS228" s="58"/>
      <c r="ACT228" s="58"/>
      <c r="ACU228" s="58"/>
      <c r="ACV228" s="58"/>
      <c r="ACW228" s="58"/>
      <c r="ACX228" s="58"/>
      <c r="ACY228" s="58"/>
      <c r="ACZ228" s="58"/>
      <c r="ADA228" s="58"/>
      <c r="ADB228" s="58"/>
      <c r="ADC228" s="58"/>
      <c r="ADD228" s="58"/>
      <c r="ADE228" s="58"/>
      <c r="ADF228" s="58"/>
      <c r="ADG228" s="58"/>
      <c r="ADH228" s="58"/>
      <c r="ADI228" s="58"/>
      <c r="ADJ228" s="58"/>
      <c r="ADK228" s="58"/>
      <c r="ADL228" s="58"/>
      <c r="ADM228" s="58"/>
      <c r="ADN228" s="58"/>
      <c r="ADO228" s="58"/>
      <c r="ADP228" s="58"/>
      <c r="ADQ228" s="58"/>
      <c r="ADR228" s="58"/>
      <c r="ADS228" s="58"/>
      <c r="ADT228" s="58"/>
      <c r="ADU228" s="58"/>
      <c r="ADV228" s="58"/>
      <c r="ADW228" s="58"/>
      <c r="ADX228" s="58"/>
      <c r="ADY228" s="58"/>
      <c r="ADZ228" s="58"/>
      <c r="AEA228" s="58"/>
      <c r="AEB228" s="58"/>
      <c r="AEC228" s="58"/>
      <c r="AED228" s="58"/>
      <c r="AEE228" s="58"/>
      <c r="AEF228" s="58"/>
      <c r="AEG228" s="58"/>
      <c r="AEH228" s="58"/>
      <c r="AEI228" s="58"/>
      <c r="AEJ228" s="58"/>
      <c r="AEK228" s="58"/>
      <c r="AEL228" s="58"/>
      <c r="AEM228" s="58"/>
      <c r="AEN228" s="58"/>
      <c r="AEO228" s="58"/>
      <c r="AEP228" s="58"/>
      <c r="AEQ228" s="58"/>
      <c r="AER228" s="58"/>
      <c r="AES228" s="58"/>
      <c r="AET228" s="58"/>
      <c r="AEU228" s="58"/>
      <c r="AEV228" s="58"/>
      <c r="AEW228" s="58"/>
      <c r="AEX228" s="58"/>
      <c r="AEY228" s="58"/>
      <c r="AEZ228" s="58"/>
      <c r="AFA228" s="58"/>
      <c r="AFB228" s="58"/>
      <c r="AFC228" s="58"/>
      <c r="AFD228" s="58"/>
      <c r="AFE228" s="58"/>
      <c r="AFF228" s="58"/>
      <c r="AFG228" s="58"/>
      <c r="AFH228" s="58"/>
      <c r="AFI228" s="58"/>
      <c r="AFJ228" s="58"/>
      <c r="AFK228" s="58"/>
      <c r="AFL228" s="58"/>
      <c r="AFM228" s="58"/>
      <c r="AFN228" s="58"/>
      <c r="AFO228" s="58"/>
      <c r="AFP228" s="58"/>
      <c r="AFQ228" s="58"/>
      <c r="AFR228" s="58"/>
      <c r="AFS228" s="58"/>
      <c r="AFT228" s="58"/>
      <c r="AFU228" s="58"/>
      <c r="AFV228" s="58"/>
      <c r="AFW228" s="58"/>
      <c r="AFX228" s="58"/>
      <c r="AFY228" s="58"/>
      <c r="AFZ228" s="58"/>
      <c r="AGA228" s="58"/>
      <c r="AGB228" s="58"/>
      <c r="AGC228" s="58"/>
      <c r="AGD228" s="58"/>
      <c r="AGE228" s="58"/>
      <c r="AGF228" s="58"/>
      <c r="AGG228" s="58"/>
      <c r="AGH228" s="58"/>
      <c r="AGI228" s="58"/>
      <c r="AGJ228" s="58"/>
      <c r="AGK228" s="58"/>
      <c r="AGL228" s="58"/>
      <c r="AGM228" s="58"/>
      <c r="AGN228" s="58"/>
      <c r="AGO228" s="58"/>
      <c r="AGP228" s="58"/>
      <c r="AGQ228" s="58"/>
      <c r="AGR228" s="58"/>
      <c r="AGS228" s="58"/>
      <c r="AGT228" s="58"/>
      <c r="AGU228" s="58"/>
      <c r="AGV228" s="58"/>
      <c r="AGW228" s="58"/>
      <c r="AGX228" s="58"/>
      <c r="AGY228" s="58"/>
      <c r="AGZ228" s="58"/>
      <c r="AHA228" s="58"/>
      <c r="AHB228" s="58"/>
      <c r="AHC228" s="58"/>
      <c r="AHD228" s="58"/>
      <c r="AHE228" s="58"/>
      <c r="AHF228" s="58"/>
      <c r="AHG228" s="58"/>
      <c r="AHH228" s="58"/>
      <c r="AHI228" s="58"/>
      <c r="AHJ228" s="58"/>
      <c r="AHK228" s="58"/>
      <c r="AHL228" s="58"/>
      <c r="AHM228" s="58"/>
      <c r="AHN228" s="58"/>
      <c r="AHO228" s="58"/>
      <c r="AHP228" s="58"/>
      <c r="AHQ228" s="58"/>
      <c r="AHR228" s="58"/>
      <c r="AHS228" s="58"/>
      <c r="AHT228" s="58"/>
      <c r="AHU228" s="58"/>
      <c r="AHV228" s="58"/>
      <c r="AHW228" s="58"/>
      <c r="AHX228" s="58"/>
      <c r="AHY228" s="58"/>
      <c r="AHZ228" s="58"/>
      <c r="AIA228" s="58"/>
      <c r="AIB228" s="58"/>
      <c r="AIC228" s="58"/>
      <c r="AID228" s="58"/>
      <c r="AIE228" s="58"/>
      <c r="AIF228" s="58"/>
      <c r="AIG228" s="58"/>
      <c r="AIH228" s="58"/>
      <c r="AII228" s="58"/>
      <c r="AIJ228" s="58"/>
      <c r="AIK228" s="58"/>
      <c r="AIL228" s="58"/>
      <c r="AIM228" s="58"/>
      <c r="AIN228" s="58"/>
      <c r="AIO228" s="58"/>
      <c r="AIP228" s="58"/>
      <c r="AIQ228" s="58"/>
      <c r="AIR228" s="58"/>
      <c r="AIS228" s="58"/>
      <c r="AIT228" s="58"/>
      <c r="AIU228" s="58"/>
      <c r="AIV228" s="58"/>
      <c r="AIW228" s="58"/>
      <c r="AIX228" s="58"/>
      <c r="AIY228" s="58"/>
      <c r="AIZ228" s="58"/>
      <c r="AJA228" s="58"/>
      <c r="AJB228" s="58"/>
      <c r="AJC228" s="58"/>
      <c r="AJD228" s="58"/>
      <c r="AJE228" s="58"/>
      <c r="AJF228" s="58"/>
      <c r="AJG228" s="58"/>
      <c r="AJH228" s="58"/>
      <c r="AJI228" s="58"/>
      <c r="AJJ228" s="58"/>
      <c r="AJK228" s="58"/>
      <c r="AJL228" s="58"/>
      <c r="AJM228" s="58"/>
      <c r="AJN228" s="58"/>
      <c r="AJO228" s="58"/>
      <c r="AJP228" s="58"/>
      <c r="AJQ228" s="58"/>
      <c r="AJR228" s="58"/>
      <c r="AJS228" s="58"/>
      <c r="AJT228" s="58"/>
      <c r="AJU228" s="58"/>
      <c r="AJV228" s="58"/>
      <c r="AJW228" s="58"/>
      <c r="AJX228" s="58"/>
      <c r="AJY228" s="58"/>
      <c r="AJZ228" s="58"/>
      <c r="AKA228" s="58"/>
      <c r="AKB228" s="58"/>
      <c r="AKC228" s="58"/>
      <c r="AKD228" s="58"/>
      <c r="AKE228" s="58"/>
      <c r="AKF228" s="58"/>
      <c r="AKG228" s="58"/>
      <c r="AKH228" s="58"/>
      <c r="AKI228" s="58"/>
      <c r="AKJ228" s="58"/>
      <c r="AKK228" s="58"/>
      <c r="AKL228" s="58"/>
      <c r="AKM228" s="58"/>
      <c r="AKN228" s="58"/>
      <c r="AKO228" s="58"/>
      <c r="AKP228" s="58"/>
      <c r="AKQ228" s="58"/>
      <c r="AKR228" s="58"/>
      <c r="AKS228" s="58"/>
      <c r="AKT228" s="58"/>
      <c r="AKU228" s="58"/>
      <c r="AKV228" s="58"/>
      <c r="AKW228" s="58"/>
      <c r="AKX228" s="58"/>
      <c r="AKY228" s="58"/>
      <c r="AKZ228" s="58"/>
      <c r="ALA228" s="58"/>
      <c r="ALB228" s="58"/>
      <c r="ALC228" s="58"/>
      <c r="ALD228" s="58"/>
      <c r="ALE228" s="58"/>
      <c r="ALF228" s="58"/>
      <c r="ALG228" s="58"/>
      <c r="ALH228" s="58"/>
      <c r="ALI228" s="58"/>
      <c r="ALJ228" s="58"/>
      <c r="ALK228" s="58"/>
      <c r="ALL228" s="58"/>
      <c r="ALM228" s="58"/>
      <c r="ALN228" s="58"/>
      <c r="ALO228" s="58"/>
      <c r="ALP228" s="58"/>
      <c r="ALQ228" s="58"/>
      <c r="ALR228" s="58"/>
      <c r="ALS228" s="58"/>
      <c r="ALT228" s="58"/>
      <c r="ALU228" s="58"/>
      <c r="ALV228" s="58"/>
      <c r="ALW228" s="58"/>
      <c r="ALX228" s="58"/>
      <c r="ALY228" s="58"/>
      <c r="ALZ228" s="58"/>
      <c r="AMA228" s="58"/>
      <c r="AMB228" s="58"/>
      <c r="AMC228" s="58"/>
      <c r="AMD228" s="58"/>
      <c r="AME228" s="58"/>
      <c r="AMF228" s="58"/>
      <c r="AMG228" s="58"/>
      <c r="AMH228" s="58"/>
      <c r="AMI228" s="58"/>
      <c r="AMJ228" s="58"/>
      <c r="AMK228" s="58"/>
      <c r="AML228" s="58"/>
      <c r="AMM228" s="58"/>
      <c r="AMN228" s="58"/>
      <c r="AMO228" s="58"/>
      <c r="AMP228" s="58"/>
      <c r="AMQ228" s="58"/>
      <c r="AMR228" s="58"/>
      <c r="AMS228" s="58"/>
      <c r="AMT228" s="58"/>
      <c r="AMU228" s="58"/>
      <c r="AMV228" s="58"/>
      <c r="AMW228" s="58"/>
      <c r="AMX228" s="58"/>
      <c r="AMY228" s="58"/>
      <c r="AMZ228" s="58"/>
      <c r="ANA228" s="58"/>
      <c r="ANB228" s="58"/>
      <c r="ANC228" s="58"/>
      <c r="AND228" s="58"/>
      <c r="ANE228" s="58"/>
      <c r="ANF228" s="58"/>
      <c r="ANG228" s="58"/>
      <c r="ANH228" s="58"/>
      <c r="ANI228" s="58"/>
      <c r="ANJ228" s="58"/>
      <c r="ANK228" s="58"/>
      <c r="ANL228" s="58"/>
      <c r="ANM228" s="58"/>
      <c r="ANN228" s="58"/>
      <c r="ANO228" s="58"/>
      <c r="ANP228" s="58"/>
      <c r="ANQ228" s="58"/>
      <c r="ANR228" s="58"/>
      <c r="ANS228" s="58"/>
      <c r="ANT228" s="58"/>
      <c r="ANU228" s="58"/>
      <c r="ANV228" s="58"/>
      <c r="ANW228" s="58"/>
      <c r="ANX228" s="58"/>
      <c r="ANY228" s="58"/>
      <c r="ANZ228" s="58"/>
      <c r="AOA228" s="58"/>
      <c r="AOB228" s="58"/>
      <c r="AOC228" s="58"/>
      <c r="AOD228" s="58"/>
      <c r="AOE228" s="58"/>
      <c r="AOF228" s="58"/>
      <c r="AOG228" s="58"/>
      <c r="AOH228" s="58"/>
      <c r="AOI228" s="58"/>
      <c r="AOJ228" s="58"/>
      <c r="AOK228" s="58"/>
      <c r="AOL228" s="58"/>
      <c r="AOM228" s="58"/>
      <c r="AON228" s="58"/>
      <c r="AOO228" s="58"/>
      <c r="AOP228" s="58"/>
      <c r="AOQ228" s="58"/>
      <c r="AOR228" s="58"/>
      <c r="AOS228" s="58"/>
      <c r="AOT228" s="58"/>
      <c r="AOU228" s="58"/>
      <c r="AOV228" s="58"/>
      <c r="AOW228" s="58"/>
      <c r="AOX228" s="58"/>
      <c r="AOY228" s="58"/>
      <c r="AOZ228" s="58"/>
      <c r="APA228" s="58"/>
      <c r="APB228" s="58"/>
      <c r="APC228" s="58"/>
      <c r="APD228" s="58"/>
      <c r="APE228" s="58"/>
      <c r="APF228" s="58"/>
      <c r="APG228" s="58"/>
      <c r="APH228" s="58"/>
      <c r="API228" s="58"/>
      <c r="APJ228" s="58"/>
      <c r="APK228" s="58"/>
      <c r="APL228" s="58"/>
      <c r="APM228" s="58"/>
      <c r="APN228" s="58"/>
      <c r="APO228" s="58"/>
      <c r="APP228" s="58"/>
      <c r="APQ228" s="58"/>
      <c r="APR228" s="58"/>
      <c r="APS228" s="58"/>
      <c r="APT228" s="58"/>
      <c r="APU228" s="58"/>
      <c r="APV228" s="58"/>
      <c r="APW228" s="58"/>
      <c r="APX228" s="58"/>
      <c r="APY228" s="58"/>
      <c r="APZ228" s="58"/>
      <c r="AQA228" s="58"/>
      <c r="AQB228" s="58"/>
      <c r="AQC228" s="58"/>
      <c r="AQD228" s="58"/>
      <c r="AQE228" s="58"/>
      <c r="AQF228" s="58"/>
      <c r="AQG228" s="58"/>
      <c r="AQH228" s="58"/>
      <c r="AQI228" s="58"/>
      <c r="AQJ228" s="58"/>
      <c r="AQK228" s="58"/>
      <c r="AQL228" s="58"/>
      <c r="AQM228" s="58"/>
      <c r="AQN228" s="58"/>
      <c r="AQO228" s="58"/>
      <c r="AQP228" s="58"/>
      <c r="AQQ228" s="58"/>
      <c r="AQR228" s="58"/>
      <c r="AQS228" s="58"/>
      <c r="AQT228" s="58"/>
      <c r="AQU228" s="58"/>
      <c r="AQV228" s="58"/>
      <c r="AQW228" s="58"/>
      <c r="AQX228" s="58"/>
      <c r="AQY228" s="58"/>
      <c r="AQZ228" s="58"/>
      <c r="ARA228" s="58"/>
      <c r="ARB228" s="58"/>
      <c r="ARC228" s="58"/>
      <c r="ARD228" s="58"/>
      <c r="ARE228" s="58"/>
      <c r="ARF228" s="58"/>
      <c r="ARG228" s="58"/>
      <c r="ARH228" s="58"/>
      <c r="ARI228" s="58"/>
      <c r="ARJ228" s="58"/>
      <c r="ARK228" s="58"/>
      <c r="ARL228" s="58"/>
      <c r="ARM228" s="58"/>
      <c r="ARN228" s="58"/>
      <c r="ARO228" s="58"/>
      <c r="ARP228" s="58"/>
      <c r="ARQ228" s="58"/>
      <c r="ARR228" s="58"/>
      <c r="ARS228" s="58"/>
      <c r="ART228" s="58"/>
      <c r="ARU228" s="58"/>
      <c r="ARV228" s="58"/>
      <c r="ARW228" s="58"/>
      <c r="ARX228" s="58"/>
      <c r="ARY228" s="58"/>
      <c r="ARZ228" s="58"/>
      <c r="ASA228" s="58"/>
      <c r="ASB228" s="58"/>
      <c r="ASC228" s="58"/>
      <c r="ASD228" s="58"/>
      <c r="ASE228" s="58"/>
      <c r="ASF228" s="58"/>
      <c r="ASG228" s="58"/>
      <c r="ASH228" s="58"/>
      <c r="ASI228" s="58"/>
      <c r="ASJ228" s="58"/>
      <c r="ASK228" s="58"/>
      <c r="ASL228" s="58"/>
      <c r="ASM228" s="58"/>
      <c r="ASN228" s="58"/>
      <c r="ASO228" s="58"/>
      <c r="ASP228" s="58"/>
      <c r="ASQ228" s="58"/>
      <c r="ASR228" s="58"/>
      <c r="ASS228" s="58"/>
      <c r="AST228" s="58"/>
      <c r="ASU228" s="58"/>
      <c r="ASV228" s="58"/>
      <c r="ASW228" s="58"/>
      <c r="ASX228" s="58"/>
      <c r="ASY228" s="58"/>
      <c r="ASZ228" s="58"/>
      <c r="ATA228" s="58"/>
      <c r="ATB228" s="58"/>
      <c r="ATC228" s="58"/>
      <c r="ATD228" s="58"/>
      <c r="ATE228" s="58"/>
      <c r="ATF228" s="58"/>
      <c r="ATG228" s="58"/>
      <c r="ATH228" s="58"/>
      <c r="ATI228" s="58"/>
      <c r="ATJ228" s="58"/>
      <c r="ATK228" s="58"/>
      <c r="ATL228" s="58"/>
      <c r="ATM228" s="58"/>
      <c r="ATN228" s="58"/>
      <c r="ATO228" s="58"/>
      <c r="ATP228" s="58"/>
      <c r="ATQ228" s="58"/>
      <c r="ATR228" s="58"/>
      <c r="ATS228" s="58"/>
      <c r="ATT228" s="58"/>
      <c r="ATU228" s="58"/>
      <c r="ATV228" s="58"/>
      <c r="ATW228" s="58"/>
      <c r="ATX228" s="58"/>
      <c r="ATY228" s="58"/>
      <c r="ATZ228" s="58"/>
      <c r="AUA228" s="58"/>
      <c r="AUB228" s="58"/>
      <c r="AUC228" s="58"/>
      <c r="AUD228" s="58"/>
      <c r="AUE228" s="58"/>
      <c r="AUF228" s="58"/>
      <c r="AUG228" s="58"/>
      <c r="AUH228" s="58"/>
      <c r="AUI228" s="58"/>
      <c r="AUJ228" s="58"/>
      <c r="AUK228" s="58"/>
      <c r="AUL228" s="58"/>
      <c r="AUM228" s="58"/>
      <c r="AUN228" s="58"/>
      <c r="AUO228" s="58"/>
      <c r="AUP228" s="58"/>
      <c r="AUQ228" s="58"/>
      <c r="AUR228" s="58"/>
      <c r="AUS228" s="58"/>
      <c r="AUT228" s="58"/>
      <c r="AUU228" s="58"/>
      <c r="AUV228" s="58"/>
      <c r="AUW228" s="58"/>
      <c r="AUX228" s="58"/>
      <c r="AUY228" s="58"/>
      <c r="AUZ228" s="58"/>
      <c r="AVA228" s="58"/>
      <c r="AVB228" s="58"/>
      <c r="AVC228" s="58"/>
      <c r="AVD228" s="58"/>
      <c r="AVE228" s="58"/>
      <c r="AVF228" s="58"/>
      <c r="AVG228" s="58"/>
      <c r="AVH228" s="58"/>
      <c r="AVI228" s="58"/>
      <c r="AVJ228" s="58"/>
      <c r="AVK228" s="58"/>
      <c r="AVL228" s="58"/>
      <c r="AVM228" s="58"/>
      <c r="AVN228" s="58"/>
      <c r="AVO228" s="58"/>
      <c r="AVP228" s="58"/>
      <c r="AVQ228" s="58"/>
      <c r="AVR228" s="58"/>
      <c r="AVS228" s="58"/>
      <c r="AVT228" s="58"/>
      <c r="AVU228" s="58"/>
      <c r="AVV228" s="58"/>
      <c r="AVW228" s="58"/>
      <c r="AVX228" s="58"/>
      <c r="AVY228" s="58"/>
      <c r="AVZ228" s="58"/>
      <c r="AWA228" s="58"/>
      <c r="AWB228" s="58"/>
      <c r="AWC228" s="58"/>
      <c r="AWD228" s="58"/>
      <c r="AWE228" s="58"/>
      <c r="AWF228" s="58"/>
      <c r="AWG228" s="58"/>
      <c r="AWH228" s="58"/>
      <c r="AWI228" s="58"/>
      <c r="AWJ228" s="58"/>
      <c r="AWK228" s="58"/>
      <c r="AWL228" s="58"/>
      <c r="AWM228" s="58"/>
      <c r="AWN228" s="58"/>
      <c r="AWO228" s="58"/>
      <c r="AWP228" s="58"/>
      <c r="AWQ228" s="58"/>
      <c r="AWR228" s="58"/>
      <c r="AWS228" s="58"/>
      <c r="AWT228" s="58"/>
      <c r="AWU228" s="58"/>
      <c r="AWV228" s="58"/>
      <c r="AWW228" s="58"/>
      <c r="AWX228" s="58"/>
      <c r="AWY228" s="58"/>
      <c r="AWZ228" s="58"/>
      <c r="AXA228" s="58"/>
      <c r="AXB228" s="58"/>
      <c r="AXC228" s="58"/>
      <c r="AXD228" s="58"/>
      <c r="AXE228" s="58"/>
      <c r="AXF228" s="58"/>
      <c r="AXG228" s="58"/>
      <c r="AXH228" s="58"/>
      <c r="AXI228" s="58"/>
      <c r="AXJ228" s="58"/>
      <c r="AXK228" s="58"/>
      <c r="AXL228" s="58"/>
      <c r="AXM228" s="58"/>
      <c r="AXN228" s="58"/>
      <c r="AXO228" s="58"/>
      <c r="AXP228" s="58"/>
      <c r="AXQ228" s="58"/>
      <c r="AXR228" s="58"/>
      <c r="AXS228" s="58"/>
      <c r="AXT228" s="58"/>
      <c r="AXU228" s="58"/>
      <c r="AXV228" s="58"/>
      <c r="AXW228" s="58"/>
      <c r="AXX228" s="58"/>
      <c r="AXY228" s="58"/>
      <c r="AXZ228" s="58"/>
      <c r="AYA228" s="58"/>
      <c r="AYB228" s="58"/>
      <c r="AYC228" s="58"/>
      <c r="AYD228" s="58"/>
      <c r="AYE228" s="58"/>
      <c r="AYF228" s="58"/>
      <c r="AYG228" s="58"/>
      <c r="AYH228" s="58"/>
      <c r="AYI228" s="58"/>
      <c r="AYJ228" s="58"/>
      <c r="AYK228" s="58"/>
      <c r="AYL228" s="58"/>
      <c r="AYM228" s="58"/>
      <c r="AYN228" s="58"/>
      <c r="AYO228" s="58"/>
      <c r="AYP228" s="58"/>
      <c r="AYQ228" s="58"/>
      <c r="AYR228" s="58"/>
      <c r="AYS228" s="58"/>
      <c r="AYT228" s="58"/>
      <c r="AYU228" s="58"/>
      <c r="AYV228" s="58"/>
      <c r="AYW228" s="58"/>
      <c r="AYX228" s="58"/>
      <c r="AYY228" s="58"/>
      <c r="AYZ228" s="58"/>
      <c r="AZA228" s="58"/>
      <c r="AZB228" s="58"/>
      <c r="AZC228" s="58"/>
      <c r="AZD228" s="58"/>
      <c r="AZE228" s="58"/>
      <c r="AZF228" s="58"/>
      <c r="AZG228" s="58"/>
      <c r="AZH228" s="58"/>
      <c r="AZI228" s="58"/>
      <c r="AZJ228" s="58"/>
      <c r="AZK228" s="58"/>
      <c r="AZL228" s="58"/>
      <c r="AZM228" s="58"/>
      <c r="AZN228" s="58"/>
      <c r="AZO228" s="58"/>
      <c r="AZP228" s="58"/>
      <c r="AZQ228" s="58"/>
      <c r="AZR228" s="58"/>
      <c r="AZS228" s="58"/>
      <c r="AZT228" s="58"/>
      <c r="AZU228" s="58"/>
      <c r="AZV228" s="58"/>
      <c r="AZW228" s="58"/>
      <c r="AZX228" s="58"/>
      <c r="AZY228" s="58"/>
      <c r="AZZ228" s="58"/>
      <c r="BAA228" s="58"/>
      <c r="BAB228" s="58"/>
      <c r="BAC228" s="58"/>
      <c r="BAD228" s="58"/>
      <c r="BAE228" s="58"/>
      <c r="BAF228" s="58"/>
      <c r="BAG228" s="58"/>
      <c r="BAH228" s="58"/>
      <c r="BAI228" s="58"/>
      <c r="BAJ228" s="58"/>
      <c r="BAK228" s="58"/>
      <c r="BAL228" s="58"/>
      <c r="BAM228" s="58"/>
      <c r="BAN228" s="58"/>
      <c r="BAO228" s="58"/>
      <c r="BAP228" s="58"/>
      <c r="BAQ228" s="58"/>
      <c r="BAR228" s="58"/>
      <c r="BAS228" s="58"/>
      <c r="BAT228" s="58"/>
      <c r="BAU228" s="58"/>
      <c r="BAV228" s="58"/>
      <c r="BAW228" s="58"/>
      <c r="BAX228" s="58"/>
      <c r="BAY228" s="58"/>
      <c r="BAZ228" s="58"/>
      <c r="BBA228" s="58"/>
      <c r="BBB228" s="58"/>
      <c r="BBC228" s="58"/>
      <c r="BBD228" s="58"/>
      <c r="BBE228" s="58"/>
      <c r="BBF228" s="58"/>
      <c r="BBG228" s="58"/>
      <c r="BBH228" s="58"/>
      <c r="BBI228" s="58"/>
      <c r="BBJ228" s="58"/>
      <c r="BBK228" s="58"/>
      <c r="BBL228" s="58"/>
      <c r="BBM228" s="58"/>
      <c r="BBN228" s="58"/>
      <c r="BBO228" s="58"/>
      <c r="BBP228" s="58"/>
      <c r="BBQ228" s="58"/>
      <c r="BBR228" s="58"/>
      <c r="BBS228" s="58"/>
      <c r="BBT228" s="58"/>
      <c r="BBU228" s="58"/>
      <c r="BBV228" s="58"/>
      <c r="BBW228" s="58"/>
      <c r="BBX228" s="58"/>
      <c r="BBY228" s="58"/>
      <c r="BBZ228" s="58"/>
      <c r="BCA228" s="58"/>
      <c r="BCB228" s="58"/>
      <c r="BCC228" s="58"/>
      <c r="BCD228" s="58"/>
      <c r="BCE228" s="58"/>
      <c r="BCF228" s="58"/>
      <c r="BCG228" s="58"/>
      <c r="BCH228" s="58"/>
      <c r="BCI228" s="58"/>
      <c r="BCJ228" s="58"/>
      <c r="BCK228" s="58"/>
      <c r="BCL228" s="58"/>
      <c r="BCM228" s="58"/>
      <c r="BCN228" s="58"/>
      <c r="BCO228" s="58"/>
      <c r="BCP228" s="58"/>
      <c r="BCQ228" s="58"/>
      <c r="BCR228" s="58"/>
      <c r="BCS228" s="58"/>
      <c r="BCT228" s="58"/>
      <c r="BCU228" s="58"/>
      <c r="BCV228" s="58"/>
      <c r="BCW228" s="58"/>
      <c r="BCX228" s="58"/>
      <c r="BCY228" s="58"/>
      <c r="BCZ228" s="58"/>
      <c r="BDA228" s="58"/>
      <c r="BDB228" s="58"/>
      <c r="BDC228" s="58"/>
      <c r="BDD228" s="58"/>
      <c r="BDE228" s="58"/>
      <c r="BDF228" s="58"/>
      <c r="BDG228" s="58"/>
      <c r="BDH228" s="58"/>
      <c r="BDI228" s="58"/>
      <c r="BDJ228" s="58"/>
      <c r="BDK228" s="58"/>
      <c r="BDL228" s="58"/>
      <c r="BDM228" s="58"/>
      <c r="BDN228" s="58"/>
      <c r="BDO228" s="58"/>
      <c r="BDP228" s="58"/>
      <c r="BDQ228" s="58"/>
      <c r="BDR228" s="58"/>
      <c r="BDS228" s="58"/>
      <c r="BDT228" s="58"/>
      <c r="BDU228" s="58"/>
      <c r="BDV228" s="58"/>
      <c r="BDW228" s="58"/>
      <c r="BDX228" s="58"/>
      <c r="BDY228" s="58"/>
      <c r="BDZ228" s="58"/>
      <c r="BEA228" s="58"/>
      <c r="BEB228" s="58"/>
      <c r="BEC228" s="58"/>
      <c r="BED228" s="58"/>
      <c r="BEE228" s="58"/>
      <c r="BEF228" s="58"/>
      <c r="BEG228" s="58"/>
      <c r="BEH228" s="58"/>
      <c r="BEI228" s="58"/>
      <c r="BEJ228" s="58"/>
      <c r="BEK228" s="58"/>
      <c r="BEL228" s="58"/>
      <c r="BEM228" s="58"/>
      <c r="BEN228" s="58"/>
      <c r="BEO228" s="58"/>
      <c r="BEP228" s="58"/>
      <c r="BEQ228" s="58"/>
      <c r="BER228" s="58"/>
      <c r="BES228" s="58"/>
      <c r="BET228" s="58"/>
      <c r="BEU228" s="58"/>
      <c r="BEV228" s="58"/>
      <c r="BEW228" s="58"/>
      <c r="BEX228" s="58"/>
      <c r="BEY228" s="58"/>
      <c r="BEZ228" s="58"/>
      <c r="BFA228" s="58"/>
      <c r="BFB228" s="58"/>
      <c r="BFC228" s="58"/>
      <c r="BFD228" s="58"/>
      <c r="BFE228" s="58"/>
      <c r="BFF228" s="58"/>
      <c r="BFG228" s="58"/>
      <c r="BFH228" s="58"/>
      <c r="BFI228" s="58"/>
      <c r="BFJ228" s="58"/>
      <c r="BFK228" s="58"/>
      <c r="BFL228" s="58"/>
      <c r="BFM228" s="58"/>
      <c r="BFN228" s="58"/>
      <c r="BFO228" s="58"/>
      <c r="BFP228" s="58"/>
      <c r="BFQ228" s="58"/>
      <c r="BFR228" s="58"/>
      <c r="BFS228" s="58"/>
      <c r="BFT228" s="58"/>
      <c r="BFU228" s="58"/>
      <c r="BFV228" s="58"/>
      <c r="BFW228" s="58"/>
      <c r="BFX228" s="58"/>
      <c r="BFY228" s="58"/>
      <c r="BFZ228" s="58"/>
      <c r="BGA228" s="58"/>
      <c r="BGB228" s="58"/>
      <c r="BGC228" s="58"/>
      <c r="BGD228" s="58"/>
      <c r="BGE228" s="58"/>
      <c r="BGF228" s="58"/>
      <c r="BGG228" s="58"/>
      <c r="BGH228" s="58"/>
      <c r="BGI228" s="58"/>
      <c r="BGJ228" s="58"/>
      <c r="BGK228" s="58"/>
      <c r="BGL228" s="58"/>
      <c r="BGM228" s="58"/>
      <c r="BGN228" s="58"/>
      <c r="BGO228" s="58"/>
      <c r="BGP228" s="58"/>
      <c r="BGQ228" s="58"/>
      <c r="BGR228" s="58"/>
      <c r="BGS228" s="58"/>
      <c r="BGT228" s="58"/>
      <c r="BGU228" s="58"/>
      <c r="BGV228" s="58"/>
      <c r="BGW228" s="58"/>
      <c r="BGX228" s="58"/>
      <c r="BGY228" s="58"/>
      <c r="BGZ228" s="58"/>
      <c r="BHA228" s="58"/>
      <c r="BHB228" s="58"/>
      <c r="BHC228" s="58"/>
      <c r="BHD228" s="58"/>
      <c r="BHE228" s="58"/>
      <c r="BHF228" s="58"/>
      <c r="BHG228" s="58"/>
      <c r="BHH228" s="58"/>
      <c r="BHI228" s="58"/>
      <c r="BHJ228" s="58"/>
      <c r="BHK228" s="58"/>
      <c r="BHL228" s="58"/>
      <c r="BHM228" s="58"/>
      <c r="BHN228" s="58"/>
      <c r="BHO228" s="58"/>
      <c r="BHP228" s="58"/>
      <c r="BHQ228" s="58"/>
      <c r="BHR228" s="58"/>
      <c r="BHS228" s="58"/>
      <c r="BHT228" s="58"/>
      <c r="BHU228" s="58"/>
      <c r="BHV228" s="58"/>
      <c r="BHW228" s="58"/>
      <c r="BHX228" s="58"/>
      <c r="BHY228" s="58"/>
      <c r="BHZ228" s="58"/>
      <c r="BIA228" s="58"/>
      <c r="BIB228" s="58"/>
      <c r="BIC228" s="58"/>
      <c r="BID228" s="58"/>
      <c r="BIE228" s="58"/>
      <c r="BIF228" s="58"/>
      <c r="BIG228" s="58"/>
      <c r="BIH228" s="58"/>
      <c r="BII228" s="58"/>
      <c r="BIJ228" s="58"/>
      <c r="BIK228" s="58"/>
      <c r="BIL228" s="58"/>
      <c r="BIM228" s="58"/>
      <c r="BIN228" s="58"/>
      <c r="BIO228" s="58"/>
      <c r="BIP228" s="58"/>
      <c r="BIQ228" s="58"/>
      <c r="BIR228" s="58"/>
      <c r="BIS228" s="58"/>
      <c r="BIT228" s="58"/>
      <c r="BIU228" s="58"/>
      <c r="BIV228" s="58"/>
      <c r="BIW228" s="58"/>
      <c r="BIX228" s="58"/>
      <c r="BIY228" s="58"/>
      <c r="BIZ228" s="58"/>
      <c r="BJA228" s="58"/>
      <c r="BJB228" s="58"/>
      <c r="BJC228" s="58"/>
      <c r="BJD228" s="58"/>
      <c r="BJE228" s="58"/>
      <c r="BJF228" s="58"/>
      <c r="BJG228" s="58"/>
      <c r="BJH228" s="58"/>
      <c r="BJI228" s="58"/>
      <c r="BJJ228" s="58"/>
      <c r="BJK228" s="58"/>
      <c r="BJL228" s="58"/>
      <c r="BJM228" s="58"/>
      <c r="BJN228" s="58"/>
      <c r="BJO228" s="58"/>
      <c r="BJP228" s="58"/>
      <c r="BJQ228" s="58"/>
      <c r="BJR228" s="58"/>
      <c r="BJS228" s="58"/>
      <c r="BJT228" s="58"/>
      <c r="BJU228" s="58"/>
      <c r="BJV228" s="58"/>
      <c r="BJW228" s="58"/>
      <c r="BJX228" s="58"/>
      <c r="BJY228" s="58"/>
      <c r="BJZ228" s="58"/>
      <c r="BKA228" s="58"/>
      <c r="BKB228" s="58"/>
      <c r="BKC228" s="58"/>
      <c r="BKD228" s="58"/>
      <c r="BKE228" s="58"/>
      <c r="BKF228" s="58"/>
      <c r="BKG228" s="58"/>
      <c r="BKH228" s="58"/>
      <c r="BKI228" s="58"/>
      <c r="BKJ228" s="58"/>
      <c r="BKK228" s="58"/>
      <c r="BKL228" s="58"/>
      <c r="BKM228" s="58"/>
      <c r="BKN228" s="58"/>
      <c r="BKO228" s="58"/>
      <c r="BKP228" s="58"/>
      <c r="BKQ228" s="58"/>
      <c r="BKR228" s="58"/>
      <c r="BKS228" s="58"/>
      <c r="BKT228" s="58"/>
      <c r="BKU228" s="58"/>
      <c r="BKV228" s="58"/>
      <c r="BKW228" s="58"/>
      <c r="BKX228" s="58"/>
      <c r="BKY228" s="58"/>
      <c r="BKZ228" s="58"/>
      <c r="BLA228" s="58"/>
      <c r="BLB228" s="58"/>
      <c r="BLC228" s="58"/>
      <c r="BLD228" s="58"/>
      <c r="BLE228" s="58"/>
      <c r="BLF228" s="58"/>
      <c r="BLG228" s="58"/>
      <c r="BLH228" s="58"/>
      <c r="BLI228" s="58"/>
      <c r="BLJ228" s="58"/>
      <c r="BLK228" s="58"/>
      <c r="BLL228" s="58"/>
      <c r="BLM228" s="58"/>
      <c r="BLN228" s="58"/>
      <c r="BLO228" s="58"/>
      <c r="BLP228" s="58"/>
      <c r="BLQ228" s="58"/>
      <c r="BLR228" s="58"/>
      <c r="BLS228" s="58"/>
      <c r="BLT228" s="58"/>
      <c r="BLU228" s="58"/>
      <c r="BLV228" s="58"/>
      <c r="BLW228" s="58"/>
      <c r="BLX228" s="58"/>
      <c r="BLY228" s="58"/>
      <c r="BLZ228" s="58"/>
      <c r="BMA228" s="58"/>
      <c r="BMB228" s="58"/>
      <c r="BMC228" s="58"/>
      <c r="BMD228" s="58"/>
      <c r="BME228" s="58"/>
      <c r="BMF228" s="58"/>
      <c r="BMG228" s="58"/>
      <c r="BMH228" s="58"/>
      <c r="BMI228" s="58"/>
      <c r="BMJ228" s="58"/>
      <c r="BMK228" s="58"/>
      <c r="BML228" s="58"/>
      <c r="BMM228" s="58"/>
      <c r="BMN228" s="58"/>
      <c r="BMO228" s="58"/>
      <c r="BMP228" s="58"/>
      <c r="BMQ228" s="58"/>
      <c r="BMR228" s="58"/>
      <c r="BMS228" s="58"/>
      <c r="BMT228" s="58"/>
      <c r="BMU228" s="58"/>
      <c r="BMV228" s="58"/>
      <c r="BMW228" s="58"/>
      <c r="BMX228" s="58"/>
      <c r="BMY228" s="58"/>
      <c r="BMZ228" s="58"/>
      <c r="BNA228" s="58"/>
      <c r="BNB228" s="58"/>
      <c r="BNC228" s="58"/>
      <c r="BND228" s="58"/>
      <c r="BNE228" s="58"/>
      <c r="BNF228" s="58"/>
      <c r="BNG228" s="58"/>
      <c r="BNH228" s="58"/>
      <c r="BNI228" s="58"/>
      <c r="BNJ228" s="58"/>
      <c r="BNK228" s="58"/>
      <c r="BNL228" s="58"/>
      <c r="BNM228" s="58"/>
      <c r="BNN228" s="58"/>
      <c r="BNO228" s="58"/>
      <c r="BNP228" s="58"/>
      <c r="BNQ228" s="58"/>
      <c r="BNR228" s="58"/>
      <c r="BNS228" s="58"/>
      <c r="BNT228" s="58"/>
      <c r="BNU228" s="58"/>
      <c r="BNV228" s="58"/>
      <c r="BNW228" s="58"/>
      <c r="BNX228" s="58"/>
      <c r="BNY228" s="58"/>
      <c r="BNZ228" s="58"/>
      <c r="BOA228" s="58"/>
      <c r="BOB228" s="58"/>
      <c r="BOC228" s="58"/>
      <c r="BOD228" s="58"/>
      <c r="BOE228" s="58"/>
      <c r="BOF228" s="58"/>
      <c r="BOG228" s="58"/>
      <c r="BOH228" s="58"/>
      <c r="BOI228" s="58"/>
      <c r="BOJ228" s="58"/>
      <c r="BOK228" s="58"/>
      <c r="BOL228" s="58"/>
      <c r="BOM228" s="58"/>
      <c r="BON228" s="58"/>
      <c r="BOO228" s="58"/>
      <c r="BOP228" s="58"/>
      <c r="BOQ228" s="58"/>
      <c r="BOR228" s="58"/>
      <c r="BOS228" s="58"/>
      <c r="BOT228" s="58"/>
      <c r="BOU228" s="58"/>
      <c r="BOV228" s="58"/>
      <c r="BOW228" s="58"/>
      <c r="BOX228" s="58"/>
      <c r="BOY228" s="58"/>
      <c r="BOZ228" s="58"/>
      <c r="BPA228" s="58"/>
      <c r="BPB228" s="58"/>
      <c r="BPC228" s="58"/>
      <c r="BPD228" s="58"/>
      <c r="BPE228" s="58"/>
      <c r="BPF228" s="58"/>
      <c r="BPG228" s="58"/>
      <c r="BPH228" s="58"/>
      <c r="BPI228" s="58"/>
      <c r="BPJ228" s="58"/>
      <c r="BPK228" s="58"/>
      <c r="BPL228" s="58"/>
      <c r="BPM228" s="58"/>
      <c r="BPN228" s="58"/>
      <c r="BPO228" s="58"/>
      <c r="BPP228" s="58"/>
      <c r="BPQ228" s="58"/>
      <c r="BPR228" s="58"/>
      <c r="BPS228" s="58"/>
      <c r="BPT228" s="58"/>
      <c r="BPU228" s="58"/>
      <c r="BPV228" s="58"/>
      <c r="BPW228" s="58"/>
      <c r="BPX228" s="58"/>
      <c r="BPY228" s="58"/>
      <c r="BPZ228" s="58"/>
      <c r="BQA228" s="58"/>
      <c r="BQB228" s="58"/>
      <c r="BQC228" s="58"/>
      <c r="BQD228" s="58"/>
      <c r="BQE228" s="58"/>
      <c r="BQF228" s="58"/>
      <c r="BQG228" s="58"/>
      <c r="BQH228" s="58"/>
      <c r="BQI228" s="58"/>
      <c r="BQJ228" s="58"/>
      <c r="BQK228" s="58"/>
      <c r="BQL228" s="58"/>
      <c r="BQM228" s="58"/>
      <c r="BQN228" s="58"/>
      <c r="BQO228" s="58"/>
      <c r="BQP228" s="58"/>
      <c r="BQQ228" s="58"/>
      <c r="BQR228" s="58"/>
      <c r="BQS228" s="58"/>
      <c r="BQT228" s="58"/>
      <c r="BQU228" s="58"/>
      <c r="BQV228" s="58"/>
      <c r="BQW228" s="58"/>
      <c r="BQX228" s="58"/>
      <c r="BQY228" s="58"/>
      <c r="BQZ228" s="58"/>
      <c r="BRA228" s="58"/>
      <c r="BRB228" s="58"/>
      <c r="BRC228" s="58"/>
      <c r="BRD228" s="58"/>
      <c r="BRE228" s="58"/>
      <c r="BRF228" s="58"/>
      <c r="BRG228" s="58"/>
      <c r="BRH228" s="58"/>
      <c r="BRI228" s="58"/>
      <c r="BRJ228" s="58"/>
      <c r="BRK228" s="58"/>
      <c r="BRL228" s="58"/>
      <c r="BRM228" s="58"/>
      <c r="BRN228" s="58"/>
      <c r="BRO228" s="58"/>
      <c r="BRP228" s="58"/>
      <c r="BRQ228" s="58"/>
      <c r="BRR228" s="58"/>
      <c r="BRS228" s="58"/>
      <c r="BRT228" s="58"/>
      <c r="BRU228" s="58"/>
      <c r="BRV228" s="58"/>
      <c r="BRW228" s="58"/>
      <c r="BRX228" s="58"/>
      <c r="BRY228" s="58"/>
      <c r="BRZ228" s="58"/>
      <c r="BSA228" s="58"/>
      <c r="BSB228" s="58"/>
      <c r="BSC228" s="58"/>
      <c r="BSD228" s="58"/>
      <c r="BSE228" s="58"/>
      <c r="BSF228" s="58"/>
      <c r="BSG228" s="58"/>
      <c r="BSH228" s="58"/>
      <c r="BSI228" s="58"/>
      <c r="BSJ228" s="58"/>
      <c r="BSK228" s="58"/>
      <c r="BSL228" s="58"/>
      <c r="BSM228" s="58"/>
      <c r="BSN228" s="58"/>
      <c r="BSO228" s="58"/>
      <c r="BSP228" s="58"/>
      <c r="BSQ228" s="58"/>
      <c r="BSR228" s="58"/>
      <c r="BSS228" s="58"/>
      <c r="BST228" s="58"/>
      <c r="BSU228" s="58"/>
      <c r="BSV228" s="58"/>
      <c r="BSW228" s="58"/>
      <c r="BSX228" s="58"/>
      <c r="BSY228" s="58"/>
      <c r="BSZ228" s="58"/>
      <c r="BTA228" s="58"/>
      <c r="BTB228" s="58"/>
      <c r="BTC228" s="58"/>
      <c r="BTD228" s="58"/>
      <c r="BTE228" s="58"/>
      <c r="BTF228" s="58"/>
      <c r="BTG228" s="58"/>
      <c r="BTH228" s="58"/>
      <c r="BTI228" s="58"/>
      <c r="BTJ228" s="58"/>
      <c r="BTK228" s="58"/>
      <c r="BTL228" s="58"/>
      <c r="BTM228" s="58"/>
      <c r="BTN228" s="58"/>
      <c r="BTO228" s="58"/>
      <c r="BTP228" s="58"/>
      <c r="BTQ228" s="58"/>
      <c r="BTR228" s="58"/>
      <c r="BTS228" s="58"/>
      <c r="BTT228" s="58"/>
      <c r="BTU228" s="58"/>
      <c r="BTV228" s="58"/>
      <c r="BTW228" s="58"/>
      <c r="BTX228" s="58"/>
      <c r="BTY228" s="58"/>
      <c r="BTZ228" s="58"/>
      <c r="BUA228" s="58"/>
      <c r="BUB228" s="58"/>
      <c r="BUC228" s="58"/>
      <c r="BUD228" s="58"/>
      <c r="BUE228" s="58"/>
      <c r="BUF228" s="58"/>
      <c r="BUG228" s="58"/>
      <c r="BUH228" s="58"/>
      <c r="BUI228" s="58"/>
      <c r="BUJ228" s="58"/>
      <c r="BUK228" s="58"/>
      <c r="BUL228" s="58"/>
      <c r="BUM228" s="58"/>
      <c r="BUN228" s="58"/>
      <c r="BUO228" s="58"/>
      <c r="BUP228" s="58"/>
      <c r="BUQ228" s="58"/>
      <c r="BUR228" s="58"/>
      <c r="BUS228" s="58"/>
      <c r="BUT228" s="58"/>
      <c r="BUU228" s="58"/>
      <c r="BUV228" s="58"/>
      <c r="BUW228" s="58"/>
      <c r="BUX228" s="58"/>
      <c r="BUY228" s="58"/>
      <c r="BUZ228" s="58"/>
      <c r="BVA228" s="58"/>
      <c r="BVB228" s="58"/>
      <c r="BVC228" s="58"/>
      <c r="BVD228" s="58"/>
      <c r="BVE228" s="58"/>
      <c r="BVF228" s="58"/>
      <c r="BVG228" s="58"/>
      <c r="BVH228" s="58"/>
      <c r="BVI228" s="58"/>
      <c r="BVJ228" s="58"/>
      <c r="BVK228" s="58"/>
      <c r="BVL228" s="58"/>
      <c r="BVM228" s="58"/>
      <c r="BVN228" s="58"/>
      <c r="BVO228" s="58"/>
      <c r="BVP228" s="58"/>
      <c r="BVQ228" s="58"/>
      <c r="BVR228" s="58"/>
      <c r="BVS228" s="58"/>
      <c r="BVT228" s="58"/>
      <c r="BVU228" s="58"/>
      <c r="BVV228" s="58"/>
      <c r="BVW228" s="58"/>
      <c r="BVX228" s="58"/>
      <c r="BVY228" s="58"/>
      <c r="BVZ228" s="58"/>
      <c r="BWA228" s="58"/>
      <c r="BWB228" s="58"/>
      <c r="BWC228" s="58"/>
      <c r="BWD228" s="58"/>
      <c r="BWE228" s="58"/>
      <c r="BWF228" s="58"/>
      <c r="BWG228" s="58"/>
      <c r="BWH228" s="58"/>
      <c r="BWI228" s="58"/>
      <c r="BWJ228" s="58"/>
      <c r="BWK228" s="58"/>
      <c r="BWL228" s="58"/>
      <c r="BWM228" s="58"/>
      <c r="BWN228" s="58"/>
      <c r="BWO228" s="58"/>
      <c r="BWP228" s="58"/>
      <c r="BWQ228" s="58"/>
      <c r="BWR228" s="58"/>
      <c r="BWS228" s="58"/>
      <c r="BWT228" s="58"/>
      <c r="BWU228" s="58"/>
      <c r="BWV228" s="58"/>
      <c r="BWW228" s="58"/>
      <c r="BWX228" s="58"/>
      <c r="BWY228" s="58"/>
      <c r="BWZ228" s="58"/>
      <c r="BXA228" s="58"/>
      <c r="BXB228" s="58"/>
      <c r="BXC228" s="58"/>
      <c r="BXD228" s="58"/>
      <c r="BXE228" s="58"/>
      <c r="BXF228" s="58"/>
      <c r="BXG228" s="58"/>
      <c r="BXH228" s="58"/>
      <c r="BXI228" s="58"/>
      <c r="BXJ228" s="58"/>
      <c r="BXK228" s="58"/>
      <c r="BXL228" s="58"/>
      <c r="BXM228" s="58"/>
      <c r="BXN228" s="58"/>
      <c r="BXO228" s="58"/>
      <c r="BXP228" s="58"/>
      <c r="BXQ228" s="58"/>
      <c r="BXR228" s="58"/>
      <c r="BXS228" s="58"/>
      <c r="BXT228" s="58"/>
      <c r="BXU228" s="58"/>
      <c r="BXV228" s="58"/>
      <c r="BXW228" s="58"/>
      <c r="BXX228" s="58"/>
      <c r="BXY228" s="58"/>
      <c r="BXZ228" s="58"/>
      <c r="BYA228" s="58"/>
      <c r="BYB228" s="58"/>
      <c r="BYC228" s="58"/>
      <c r="BYD228" s="58"/>
      <c r="BYE228" s="58"/>
      <c r="BYF228" s="58"/>
      <c r="BYG228" s="58"/>
      <c r="BYH228" s="58"/>
      <c r="BYI228" s="58"/>
      <c r="BYJ228" s="58"/>
      <c r="BYK228" s="58"/>
      <c r="BYL228" s="58"/>
      <c r="BYM228" s="58"/>
      <c r="BYN228" s="58"/>
      <c r="BYO228" s="58"/>
      <c r="BYP228" s="58"/>
      <c r="BYQ228" s="58"/>
      <c r="BYR228" s="58"/>
      <c r="BYS228" s="58"/>
      <c r="BYT228" s="58"/>
      <c r="BYU228" s="58"/>
      <c r="BYV228" s="58"/>
      <c r="BYW228" s="58"/>
      <c r="BYX228" s="58"/>
      <c r="BYY228" s="58"/>
      <c r="BYZ228" s="58"/>
      <c r="BZA228" s="58"/>
      <c r="BZB228" s="58"/>
      <c r="BZC228" s="58"/>
      <c r="BZD228" s="58"/>
      <c r="BZE228" s="58"/>
      <c r="BZF228" s="58"/>
      <c r="BZG228" s="58"/>
      <c r="BZH228" s="58"/>
      <c r="BZI228" s="58"/>
      <c r="BZJ228" s="58"/>
      <c r="BZK228" s="58"/>
      <c r="BZL228" s="58"/>
      <c r="BZM228" s="58"/>
      <c r="BZN228" s="58"/>
      <c r="BZO228" s="58"/>
      <c r="BZP228" s="58"/>
      <c r="BZQ228" s="58"/>
      <c r="BZR228" s="58"/>
      <c r="BZS228" s="58"/>
      <c r="BZT228" s="58"/>
      <c r="BZU228" s="58"/>
      <c r="BZV228" s="58"/>
      <c r="BZW228" s="58"/>
      <c r="BZX228" s="58"/>
      <c r="BZY228" s="58"/>
      <c r="BZZ228" s="58"/>
      <c r="CAA228" s="58"/>
      <c r="CAB228" s="58"/>
      <c r="CAC228" s="58"/>
      <c r="CAD228" s="58"/>
      <c r="CAE228" s="58"/>
      <c r="CAF228" s="58"/>
      <c r="CAG228" s="58"/>
      <c r="CAH228" s="58"/>
      <c r="CAI228" s="58"/>
      <c r="CAJ228" s="58"/>
      <c r="CAK228" s="58"/>
      <c r="CAL228" s="58"/>
      <c r="CAM228" s="58"/>
      <c r="CAN228" s="58"/>
      <c r="CAO228" s="58"/>
      <c r="CAP228" s="58"/>
      <c r="CAQ228" s="58"/>
      <c r="CAR228" s="58"/>
      <c r="CAS228" s="58"/>
      <c r="CAT228" s="58"/>
      <c r="CAU228" s="58"/>
      <c r="CAV228" s="58"/>
      <c r="CAW228" s="58"/>
      <c r="CAX228" s="58"/>
      <c r="CAY228" s="58"/>
      <c r="CAZ228" s="58"/>
      <c r="CBA228" s="58"/>
      <c r="CBB228" s="58"/>
      <c r="CBC228" s="58"/>
      <c r="CBD228" s="58"/>
      <c r="CBE228" s="58"/>
      <c r="CBF228" s="58"/>
      <c r="CBG228" s="58"/>
      <c r="CBH228" s="58"/>
      <c r="CBI228" s="58"/>
      <c r="CBJ228" s="58"/>
      <c r="CBK228" s="58"/>
      <c r="CBL228" s="58"/>
      <c r="CBM228" s="58"/>
      <c r="CBN228" s="58"/>
      <c r="CBO228" s="58"/>
      <c r="CBP228" s="58"/>
      <c r="CBQ228" s="58"/>
      <c r="CBR228" s="58"/>
      <c r="CBS228" s="58"/>
      <c r="CBT228" s="58"/>
      <c r="CBU228" s="58"/>
      <c r="CBV228" s="58"/>
      <c r="CBW228" s="58"/>
      <c r="CBX228" s="58"/>
      <c r="CBY228" s="58"/>
      <c r="CBZ228" s="58"/>
      <c r="CCA228" s="58"/>
      <c r="CCB228" s="58"/>
      <c r="CCC228" s="58"/>
      <c r="CCD228" s="58"/>
      <c r="CCE228" s="58"/>
      <c r="CCF228" s="58"/>
      <c r="CCG228" s="58"/>
      <c r="CCH228" s="58"/>
      <c r="CCI228" s="58"/>
      <c r="CCJ228" s="58"/>
      <c r="CCK228" s="58"/>
      <c r="CCL228" s="58"/>
      <c r="CCM228" s="58"/>
      <c r="CCN228" s="58"/>
      <c r="CCO228" s="58"/>
      <c r="CCP228" s="58"/>
      <c r="CCQ228" s="58"/>
      <c r="CCR228" s="58"/>
      <c r="CCS228" s="58"/>
      <c r="CCT228" s="58"/>
      <c r="CCU228" s="58"/>
      <c r="CCV228" s="58"/>
      <c r="CCW228" s="58"/>
      <c r="CCX228" s="58"/>
      <c r="CCY228" s="58"/>
      <c r="CCZ228" s="58"/>
      <c r="CDA228" s="58"/>
      <c r="CDB228" s="58"/>
      <c r="CDC228" s="58"/>
      <c r="CDD228" s="58"/>
      <c r="CDE228" s="58"/>
      <c r="CDF228" s="58"/>
      <c r="CDG228" s="58"/>
      <c r="CDH228" s="58"/>
      <c r="CDI228" s="58"/>
      <c r="CDJ228" s="58"/>
      <c r="CDK228" s="58"/>
      <c r="CDL228" s="58"/>
      <c r="CDM228" s="58"/>
      <c r="CDN228" s="58"/>
      <c r="CDO228" s="58"/>
      <c r="CDP228" s="58"/>
      <c r="CDQ228" s="58"/>
      <c r="CDR228" s="58"/>
      <c r="CDS228" s="58"/>
      <c r="CDT228" s="58"/>
      <c r="CDU228" s="58"/>
      <c r="CDV228" s="58"/>
      <c r="CDW228" s="58"/>
      <c r="CDX228" s="58"/>
      <c r="CDY228" s="58"/>
      <c r="CDZ228" s="58"/>
      <c r="CEA228" s="58"/>
      <c r="CEB228" s="58"/>
      <c r="CEC228" s="58"/>
      <c r="CED228" s="58"/>
      <c r="CEE228" s="58"/>
      <c r="CEF228" s="58"/>
      <c r="CEG228" s="58"/>
      <c r="CEH228" s="58"/>
      <c r="CEI228" s="58"/>
      <c r="CEJ228" s="58"/>
      <c r="CEK228" s="58"/>
      <c r="CEL228" s="58"/>
      <c r="CEM228" s="58"/>
      <c r="CEN228" s="58"/>
      <c r="CEO228" s="58"/>
      <c r="CEP228" s="58"/>
      <c r="CEQ228" s="58"/>
      <c r="CER228" s="58"/>
      <c r="CES228" s="58"/>
      <c r="CET228" s="58"/>
      <c r="CEU228" s="58"/>
      <c r="CEV228" s="58"/>
      <c r="CEW228" s="58"/>
      <c r="CEX228" s="58"/>
      <c r="CEY228" s="58"/>
      <c r="CEZ228" s="58"/>
      <c r="CFA228" s="58"/>
      <c r="CFB228" s="58"/>
      <c r="CFC228" s="58"/>
      <c r="CFD228" s="58"/>
      <c r="CFE228" s="58"/>
      <c r="CFF228" s="58"/>
      <c r="CFG228" s="58"/>
      <c r="CFH228" s="58"/>
      <c r="CFI228" s="58"/>
      <c r="CFJ228" s="58"/>
      <c r="CFK228" s="58"/>
      <c r="CFL228" s="58"/>
      <c r="CFM228" s="58"/>
      <c r="CFN228" s="58"/>
      <c r="CFO228" s="58"/>
      <c r="CFP228" s="58"/>
      <c r="CFQ228" s="58"/>
      <c r="CFR228" s="58"/>
      <c r="CFS228" s="58"/>
      <c r="CFT228" s="58"/>
      <c r="CFU228" s="58"/>
      <c r="CFV228" s="58"/>
      <c r="CFW228" s="58"/>
      <c r="CFX228" s="58"/>
      <c r="CFY228" s="58"/>
      <c r="CFZ228" s="58"/>
      <c r="CGA228" s="58"/>
      <c r="CGB228" s="58"/>
      <c r="CGC228" s="58"/>
      <c r="CGD228" s="58"/>
      <c r="CGE228" s="58"/>
      <c r="CGF228" s="58"/>
      <c r="CGG228" s="58"/>
      <c r="CGH228" s="58"/>
      <c r="CGI228" s="58"/>
      <c r="CGJ228" s="58"/>
      <c r="CGK228" s="58"/>
      <c r="CGL228" s="58"/>
      <c r="CGM228" s="58"/>
      <c r="CGN228" s="58"/>
      <c r="CGO228" s="58"/>
      <c r="CGP228" s="58"/>
      <c r="CGQ228" s="58"/>
      <c r="CGR228" s="58"/>
      <c r="CGS228" s="58"/>
      <c r="CGT228" s="58"/>
      <c r="CGU228" s="58"/>
      <c r="CGV228" s="58"/>
      <c r="CGW228" s="58"/>
      <c r="CGX228" s="58"/>
      <c r="CGY228" s="58"/>
      <c r="CGZ228" s="58"/>
      <c r="CHA228" s="58"/>
      <c r="CHB228" s="58"/>
      <c r="CHC228" s="58"/>
      <c r="CHD228" s="58"/>
      <c r="CHE228" s="58"/>
      <c r="CHF228" s="58"/>
      <c r="CHG228" s="58"/>
      <c r="CHH228" s="58"/>
      <c r="CHI228" s="58"/>
      <c r="CHJ228" s="58"/>
      <c r="CHK228" s="58"/>
      <c r="CHL228" s="58"/>
      <c r="CHM228" s="58"/>
      <c r="CHN228" s="58"/>
      <c r="CHO228" s="58"/>
      <c r="CHP228" s="58"/>
      <c r="CHQ228" s="58"/>
      <c r="CHR228" s="58"/>
      <c r="CHS228" s="58"/>
      <c r="CHT228" s="58"/>
      <c r="CHU228" s="58"/>
      <c r="CHV228" s="58"/>
      <c r="CHW228" s="58"/>
      <c r="CHX228" s="58"/>
      <c r="CHY228" s="58"/>
      <c r="CHZ228" s="58"/>
      <c r="CIA228" s="58"/>
      <c r="CIB228" s="58"/>
      <c r="CIC228" s="58"/>
      <c r="CID228" s="58"/>
      <c r="CIE228" s="58"/>
      <c r="CIF228" s="58"/>
      <c r="CIG228" s="58"/>
      <c r="CIH228" s="58"/>
      <c r="CII228" s="58"/>
      <c r="CIJ228" s="58"/>
      <c r="CIK228" s="58"/>
      <c r="CIL228" s="58"/>
      <c r="CIM228" s="58"/>
      <c r="CIN228" s="58"/>
      <c r="CIO228" s="58"/>
      <c r="CIP228" s="58"/>
      <c r="CIQ228" s="58"/>
      <c r="CIR228" s="58"/>
      <c r="CIS228" s="58"/>
      <c r="CIT228" s="58"/>
      <c r="CIU228" s="58"/>
      <c r="CIV228" s="58"/>
      <c r="CIW228" s="58"/>
      <c r="CIX228" s="58"/>
      <c r="CIY228" s="58"/>
      <c r="CIZ228" s="58"/>
      <c r="CJA228" s="58"/>
      <c r="CJB228" s="58"/>
      <c r="CJC228" s="58"/>
      <c r="CJD228" s="58"/>
      <c r="CJE228" s="58"/>
      <c r="CJF228" s="58"/>
      <c r="CJG228" s="58"/>
      <c r="CJH228" s="58"/>
      <c r="CJI228" s="58"/>
      <c r="CJJ228" s="58"/>
      <c r="CJK228" s="58"/>
      <c r="CJL228" s="58"/>
      <c r="CJM228" s="58"/>
      <c r="CJN228" s="58"/>
      <c r="CJO228" s="58"/>
      <c r="CJP228" s="58"/>
      <c r="CJQ228" s="58"/>
      <c r="CJR228" s="58"/>
      <c r="CJS228" s="58"/>
      <c r="CJT228" s="58"/>
      <c r="CJU228" s="58"/>
      <c r="CJV228" s="58"/>
      <c r="CJW228" s="58"/>
      <c r="CJX228" s="58"/>
      <c r="CJY228" s="58"/>
      <c r="CJZ228" s="58"/>
      <c r="CKA228" s="58"/>
      <c r="CKB228" s="58"/>
      <c r="CKC228" s="58"/>
      <c r="CKD228" s="58"/>
      <c r="CKE228" s="58"/>
      <c r="CKF228" s="58"/>
      <c r="CKG228" s="58"/>
      <c r="CKH228" s="58"/>
      <c r="CKI228" s="58"/>
      <c r="CKJ228" s="58"/>
      <c r="CKK228" s="58"/>
      <c r="CKL228" s="58"/>
      <c r="CKM228" s="58"/>
      <c r="CKN228" s="58"/>
      <c r="CKO228" s="58"/>
      <c r="CKP228" s="58"/>
      <c r="CKQ228" s="58"/>
      <c r="CKR228" s="58"/>
      <c r="CKS228" s="58"/>
      <c r="CKT228" s="58"/>
      <c r="CKU228" s="58"/>
      <c r="CKV228" s="58"/>
      <c r="CKW228" s="58"/>
      <c r="CKX228" s="58"/>
      <c r="CKY228" s="58"/>
      <c r="CKZ228" s="58"/>
      <c r="CLA228" s="58"/>
      <c r="CLB228" s="58"/>
      <c r="CLC228" s="58"/>
      <c r="CLD228" s="58"/>
      <c r="CLE228" s="58"/>
      <c r="CLF228" s="58"/>
      <c r="CLG228" s="58"/>
      <c r="CLH228" s="58"/>
      <c r="CLI228" s="58"/>
      <c r="CLJ228" s="58"/>
      <c r="CLK228" s="58"/>
      <c r="CLL228" s="58"/>
      <c r="CLM228" s="58"/>
      <c r="CLN228" s="58"/>
      <c r="CLO228" s="58"/>
      <c r="CLP228" s="58"/>
      <c r="CLQ228" s="58"/>
      <c r="CLR228" s="58"/>
      <c r="CLS228" s="58"/>
      <c r="CLT228" s="58"/>
      <c r="CLU228" s="58"/>
      <c r="CLV228" s="58"/>
      <c r="CLW228" s="58"/>
      <c r="CLX228" s="58"/>
      <c r="CLY228" s="58"/>
      <c r="CLZ228" s="58"/>
      <c r="CMA228" s="58"/>
      <c r="CMB228" s="58"/>
      <c r="CMC228" s="58"/>
      <c r="CMD228" s="58"/>
      <c r="CME228" s="58"/>
      <c r="CMF228" s="58"/>
      <c r="CMG228" s="58"/>
      <c r="CMH228" s="58"/>
      <c r="CMI228" s="58"/>
      <c r="CMJ228" s="58"/>
      <c r="CMK228" s="58"/>
      <c r="CML228" s="58"/>
      <c r="CMM228" s="58"/>
      <c r="CMN228" s="58"/>
      <c r="CMO228" s="58"/>
      <c r="CMP228" s="58"/>
      <c r="CMQ228" s="58"/>
      <c r="CMR228" s="58"/>
      <c r="CMS228" s="58"/>
      <c r="CMT228" s="58"/>
      <c r="CMU228" s="58"/>
      <c r="CMV228" s="58"/>
      <c r="CMW228" s="58"/>
      <c r="CMX228" s="58"/>
      <c r="CMY228" s="58"/>
      <c r="CMZ228" s="58"/>
      <c r="CNA228" s="58"/>
      <c r="CNB228" s="58"/>
      <c r="CNC228" s="58"/>
      <c r="CND228" s="58"/>
      <c r="CNE228" s="58"/>
      <c r="CNF228" s="58"/>
      <c r="CNG228" s="58"/>
      <c r="CNH228" s="58"/>
      <c r="CNI228" s="58"/>
      <c r="CNJ228" s="58"/>
      <c r="CNK228" s="58"/>
      <c r="CNL228" s="58"/>
      <c r="CNM228" s="58"/>
      <c r="CNN228" s="58"/>
      <c r="CNO228" s="58"/>
      <c r="CNP228" s="58"/>
      <c r="CNQ228" s="58"/>
      <c r="CNR228" s="58"/>
      <c r="CNS228" s="58"/>
      <c r="CNT228" s="58"/>
      <c r="CNU228" s="58"/>
      <c r="CNV228" s="58"/>
      <c r="CNW228" s="58"/>
      <c r="CNX228" s="58"/>
      <c r="CNY228" s="58"/>
      <c r="CNZ228" s="58"/>
      <c r="COA228" s="58"/>
      <c r="COB228" s="58"/>
      <c r="COC228" s="58"/>
      <c r="COD228" s="58"/>
      <c r="COE228" s="58"/>
      <c r="COF228" s="58"/>
      <c r="COG228" s="58"/>
      <c r="COH228" s="58"/>
      <c r="COI228" s="58"/>
      <c r="COJ228" s="58"/>
      <c r="COK228" s="58"/>
      <c r="COL228" s="58"/>
      <c r="COM228" s="58"/>
      <c r="CON228" s="58"/>
      <c r="COO228" s="58"/>
      <c r="COP228" s="58"/>
      <c r="COQ228" s="58"/>
      <c r="COR228" s="58"/>
      <c r="COS228" s="58"/>
      <c r="COT228" s="58"/>
      <c r="COU228" s="58"/>
      <c r="COV228" s="58"/>
      <c r="COW228" s="58"/>
      <c r="COX228" s="58"/>
      <c r="COY228" s="58"/>
      <c r="COZ228" s="58"/>
      <c r="CPA228" s="58"/>
      <c r="CPB228" s="58"/>
      <c r="CPC228" s="58"/>
      <c r="CPD228" s="58"/>
      <c r="CPE228" s="58"/>
      <c r="CPF228" s="58"/>
      <c r="CPG228" s="58"/>
      <c r="CPH228" s="58"/>
      <c r="CPI228" s="58"/>
      <c r="CPJ228" s="58"/>
      <c r="CPK228" s="58"/>
      <c r="CPL228" s="58"/>
      <c r="CPM228" s="58"/>
      <c r="CPN228" s="58"/>
      <c r="CPO228" s="58"/>
      <c r="CPP228" s="58"/>
      <c r="CPQ228" s="58"/>
      <c r="CPR228" s="58"/>
      <c r="CPS228" s="58"/>
      <c r="CPT228" s="58"/>
      <c r="CPU228" s="58"/>
      <c r="CPV228" s="58"/>
      <c r="CPW228" s="58"/>
      <c r="CPX228" s="58"/>
      <c r="CPY228" s="58"/>
      <c r="CPZ228" s="58"/>
      <c r="CQA228" s="58"/>
      <c r="CQB228" s="58"/>
      <c r="CQC228" s="58"/>
      <c r="CQD228" s="58"/>
      <c r="CQE228" s="58"/>
      <c r="CQF228" s="58"/>
      <c r="CQG228" s="58"/>
      <c r="CQH228" s="58"/>
      <c r="CQI228" s="58"/>
      <c r="CQJ228" s="58"/>
      <c r="CQK228" s="58"/>
      <c r="CQL228" s="58"/>
      <c r="CQM228" s="58"/>
      <c r="CQN228" s="58"/>
      <c r="CQO228" s="58"/>
      <c r="CQP228" s="58"/>
      <c r="CQQ228" s="58"/>
      <c r="CQR228" s="58"/>
      <c r="CQS228" s="58"/>
      <c r="CQT228" s="58"/>
      <c r="CQU228" s="58"/>
      <c r="CQV228" s="58"/>
      <c r="CQW228" s="58"/>
      <c r="CQX228" s="58"/>
      <c r="CQY228" s="58"/>
      <c r="CQZ228" s="58"/>
      <c r="CRA228" s="58"/>
      <c r="CRB228" s="58"/>
      <c r="CRC228" s="58"/>
      <c r="CRD228" s="58"/>
      <c r="CRE228" s="58"/>
      <c r="CRF228" s="58"/>
      <c r="CRG228" s="58"/>
      <c r="CRH228" s="58"/>
      <c r="CRI228" s="58"/>
      <c r="CRJ228" s="58"/>
      <c r="CRK228" s="58"/>
      <c r="CRL228" s="58"/>
      <c r="CRM228" s="58"/>
      <c r="CRN228" s="58"/>
      <c r="CRO228" s="58"/>
      <c r="CRP228" s="58"/>
      <c r="CRQ228" s="58"/>
      <c r="CRR228" s="58"/>
      <c r="CRS228" s="58"/>
      <c r="CRT228" s="58"/>
      <c r="CRU228" s="58"/>
      <c r="CRV228" s="58"/>
      <c r="CRW228" s="58"/>
      <c r="CRX228" s="58"/>
      <c r="CRY228" s="58"/>
      <c r="CRZ228" s="58"/>
      <c r="CSA228" s="58"/>
      <c r="CSB228" s="58"/>
      <c r="CSC228" s="58"/>
      <c r="CSD228" s="58"/>
      <c r="CSE228" s="58"/>
      <c r="CSF228" s="58"/>
      <c r="CSG228" s="58"/>
      <c r="CSH228" s="58"/>
      <c r="CSI228" s="58"/>
      <c r="CSJ228" s="58"/>
      <c r="CSK228" s="58"/>
      <c r="CSL228" s="58"/>
      <c r="CSM228" s="58"/>
      <c r="CSN228" s="58"/>
      <c r="CSO228" s="58"/>
      <c r="CSP228" s="58"/>
      <c r="CSQ228" s="58"/>
      <c r="CSR228" s="58"/>
      <c r="CSS228" s="58"/>
      <c r="CST228" s="58"/>
      <c r="CSU228" s="58"/>
      <c r="CSV228" s="58"/>
      <c r="CSW228" s="58"/>
      <c r="CSX228" s="58"/>
      <c r="CSY228" s="58"/>
      <c r="CSZ228" s="58"/>
      <c r="CTA228" s="58"/>
      <c r="CTB228" s="58"/>
      <c r="CTC228" s="58"/>
      <c r="CTD228" s="58"/>
      <c r="CTE228" s="58"/>
      <c r="CTF228" s="58"/>
      <c r="CTG228" s="58"/>
      <c r="CTH228" s="58"/>
      <c r="CTI228" s="58"/>
      <c r="CTJ228" s="58"/>
      <c r="CTK228" s="58"/>
      <c r="CTL228" s="58"/>
      <c r="CTM228" s="58"/>
      <c r="CTN228" s="58"/>
      <c r="CTO228" s="58"/>
      <c r="CTP228" s="58"/>
      <c r="CTQ228" s="58"/>
      <c r="CTR228" s="58"/>
      <c r="CTS228" s="58"/>
      <c r="CTT228" s="58"/>
      <c r="CTU228" s="58"/>
      <c r="CTV228" s="58"/>
      <c r="CTW228" s="58"/>
      <c r="CTX228" s="58"/>
      <c r="CTY228" s="58"/>
      <c r="CTZ228" s="58"/>
      <c r="CUA228" s="58"/>
      <c r="CUB228" s="58"/>
      <c r="CUC228" s="58"/>
      <c r="CUD228" s="58"/>
      <c r="CUE228" s="58"/>
      <c r="CUF228" s="58"/>
      <c r="CUG228" s="58"/>
      <c r="CUH228" s="58"/>
      <c r="CUI228" s="58"/>
      <c r="CUJ228" s="58"/>
      <c r="CUK228" s="58"/>
      <c r="CUL228" s="58"/>
      <c r="CUM228" s="58"/>
      <c r="CUN228" s="58"/>
      <c r="CUO228" s="58"/>
      <c r="CUP228" s="58"/>
      <c r="CUQ228" s="58"/>
      <c r="CUR228" s="58"/>
      <c r="CUS228" s="58"/>
      <c r="CUT228" s="58"/>
      <c r="CUU228" s="58"/>
      <c r="CUV228" s="58"/>
      <c r="CUW228" s="58"/>
      <c r="CUX228" s="58"/>
      <c r="CUY228" s="58"/>
      <c r="CUZ228" s="58"/>
      <c r="CVA228" s="58"/>
      <c r="CVB228" s="58"/>
      <c r="CVC228" s="58"/>
      <c r="CVD228" s="58"/>
      <c r="CVE228" s="58"/>
      <c r="CVF228" s="58"/>
      <c r="CVG228" s="58"/>
      <c r="CVH228" s="58"/>
      <c r="CVI228" s="58"/>
      <c r="CVJ228" s="58"/>
      <c r="CVK228" s="58"/>
      <c r="CVL228" s="58"/>
      <c r="CVM228" s="58"/>
      <c r="CVN228" s="58"/>
      <c r="CVO228" s="58"/>
      <c r="CVP228" s="58"/>
      <c r="CVQ228" s="58"/>
      <c r="CVR228" s="58"/>
      <c r="CVS228" s="58"/>
      <c r="CVT228" s="58"/>
      <c r="CVU228" s="58"/>
      <c r="CVV228" s="58"/>
      <c r="CVW228" s="58"/>
      <c r="CVX228" s="58"/>
      <c r="CVY228" s="58"/>
      <c r="CVZ228" s="58"/>
      <c r="CWA228" s="58"/>
      <c r="CWB228" s="58"/>
      <c r="CWC228" s="58"/>
      <c r="CWD228" s="58"/>
      <c r="CWE228" s="58"/>
      <c r="CWF228" s="58"/>
      <c r="CWG228" s="58"/>
      <c r="CWH228" s="58"/>
      <c r="CWI228" s="58"/>
      <c r="CWJ228" s="58"/>
      <c r="CWK228" s="58"/>
      <c r="CWL228" s="58"/>
      <c r="CWM228" s="58"/>
      <c r="CWN228" s="58"/>
      <c r="CWO228" s="58"/>
      <c r="CWP228" s="58"/>
      <c r="CWQ228" s="58"/>
      <c r="CWR228" s="58"/>
      <c r="CWS228" s="58"/>
      <c r="CWT228" s="58"/>
      <c r="CWU228" s="58"/>
      <c r="CWV228" s="58"/>
      <c r="CWW228" s="58"/>
      <c r="CWX228" s="58"/>
      <c r="CWY228" s="58"/>
      <c r="CWZ228" s="58"/>
      <c r="CXA228" s="58"/>
      <c r="CXB228" s="58"/>
      <c r="CXC228" s="58"/>
      <c r="CXD228" s="58"/>
      <c r="CXE228" s="58"/>
      <c r="CXF228" s="58"/>
      <c r="CXG228" s="58"/>
      <c r="CXH228" s="58"/>
      <c r="CXI228" s="58"/>
      <c r="CXJ228" s="58"/>
      <c r="CXK228" s="58"/>
      <c r="CXL228" s="58"/>
      <c r="CXM228" s="58"/>
      <c r="CXN228" s="58"/>
      <c r="CXO228" s="58"/>
      <c r="CXP228" s="58"/>
      <c r="CXQ228" s="58"/>
      <c r="CXR228" s="58"/>
      <c r="CXS228" s="58"/>
      <c r="CXT228" s="58"/>
      <c r="CXU228" s="58"/>
      <c r="CXV228" s="58"/>
      <c r="CXW228" s="58"/>
      <c r="CXX228" s="58"/>
      <c r="CXY228" s="58"/>
      <c r="CXZ228" s="58"/>
      <c r="CYA228" s="58"/>
      <c r="CYB228" s="58"/>
      <c r="CYC228" s="58"/>
      <c r="CYD228" s="58"/>
      <c r="CYE228" s="58"/>
      <c r="CYF228" s="58"/>
      <c r="CYG228" s="58"/>
      <c r="CYH228" s="58"/>
      <c r="CYI228" s="58"/>
      <c r="CYJ228" s="58"/>
      <c r="CYK228" s="58"/>
      <c r="CYL228" s="58"/>
      <c r="CYM228" s="58"/>
      <c r="CYN228" s="58"/>
      <c r="CYO228" s="58"/>
      <c r="CYP228" s="58"/>
      <c r="CYQ228" s="58"/>
      <c r="CYR228" s="58"/>
      <c r="CYS228" s="58"/>
      <c r="CYT228" s="58"/>
      <c r="CYU228" s="58"/>
      <c r="CYV228" s="58"/>
      <c r="CYW228" s="58"/>
      <c r="CYX228" s="58"/>
      <c r="CYY228" s="58"/>
      <c r="CYZ228" s="58"/>
      <c r="CZA228" s="58"/>
      <c r="CZB228" s="58"/>
      <c r="CZC228" s="58"/>
      <c r="CZD228" s="58"/>
      <c r="CZE228" s="58"/>
      <c r="CZF228" s="58"/>
      <c r="CZG228" s="58"/>
      <c r="CZH228" s="58"/>
      <c r="CZI228" s="58"/>
      <c r="CZJ228" s="58"/>
      <c r="CZK228" s="58"/>
      <c r="CZL228" s="58"/>
      <c r="CZM228" s="58"/>
      <c r="CZN228" s="58"/>
      <c r="CZO228" s="58"/>
      <c r="CZP228" s="58"/>
      <c r="CZQ228" s="58"/>
      <c r="CZR228" s="58"/>
      <c r="CZS228" s="58"/>
      <c r="CZT228" s="58"/>
      <c r="CZU228" s="58"/>
      <c r="CZV228" s="58"/>
      <c r="CZW228" s="58"/>
      <c r="CZX228" s="58"/>
      <c r="CZY228" s="58"/>
      <c r="CZZ228" s="58"/>
      <c r="DAA228" s="58"/>
      <c r="DAB228" s="58"/>
      <c r="DAC228" s="58"/>
      <c r="DAD228" s="58"/>
      <c r="DAE228" s="58"/>
      <c r="DAF228" s="58"/>
      <c r="DAG228" s="58"/>
      <c r="DAH228" s="58"/>
      <c r="DAI228" s="58"/>
      <c r="DAJ228" s="58"/>
      <c r="DAK228" s="58"/>
      <c r="DAL228" s="58"/>
      <c r="DAM228" s="58"/>
      <c r="DAN228" s="58"/>
      <c r="DAO228" s="58"/>
      <c r="DAP228" s="58"/>
      <c r="DAQ228" s="58"/>
      <c r="DAR228" s="58"/>
      <c r="DAS228" s="58"/>
      <c r="DAT228" s="58"/>
      <c r="DAU228" s="58"/>
      <c r="DAV228" s="58"/>
      <c r="DAW228" s="58"/>
      <c r="DAX228" s="58"/>
      <c r="DAY228" s="58"/>
      <c r="DAZ228" s="58"/>
      <c r="DBA228" s="58"/>
      <c r="DBB228" s="58"/>
      <c r="DBC228" s="58"/>
      <c r="DBD228" s="58"/>
      <c r="DBE228" s="58"/>
      <c r="DBF228" s="58"/>
      <c r="DBG228" s="58"/>
      <c r="DBH228" s="58"/>
      <c r="DBI228" s="58"/>
      <c r="DBJ228" s="58"/>
      <c r="DBK228" s="58"/>
      <c r="DBL228" s="58"/>
      <c r="DBM228" s="58"/>
      <c r="DBN228" s="58"/>
      <c r="DBO228" s="58"/>
      <c r="DBP228" s="58"/>
      <c r="DBQ228" s="58"/>
      <c r="DBR228" s="58"/>
      <c r="DBS228" s="58"/>
      <c r="DBT228" s="58"/>
      <c r="DBU228" s="58"/>
      <c r="DBV228" s="58"/>
      <c r="DBW228" s="58"/>
      <c r="DBX228" s="58"/>
      <c r="DBY228" s="58"/>
      <c r="DBZ228" s="58"/>
      <c r="DCA228" s="58"/>
      <c r="DCB228" s="58"/>
      <c r="DCC228" s="58"/>
      <c r="DCD228" s="58"/>
      <c r="DCE228" s="58"/>
      <c r="DCF228" s="58"/>
      <c r="DCG228" s="58"/>
      <c r="DCH228" s="58"/>
      <c r="DCI228" s="58"/>
      <c r="DCJ228" s="58"/>
      <c r="DCK228" s="58"/>
      <c r="DCL228" s="58"/>
      <c r="DCM228" s="58"/>
      <c r="DCN228" s="58"/>
      <c r="DCO228" s="58"/>
      <c r="DCP228" s="58"/>
      <c r="DCQ228" s="58"/>
      <c r="DCR228" s="58"/>
      <c r="DCS228" s="58"/>
      <c r="DCT228" s="58"/>
      <c r="DCU228" s="58"/>
      <c r="DCV228" s="58"/>
      <c r="DCW228" s="58"/>
      <c r="DCX228" s="58"/>
      <c r="DCY228" s="58"/>
      <c r="DCZ228" s="58"/>
      <c r="DDA228" s="58"/>
      <c r="DDB228" s="58"/>
      <c r="DDC228" s="58"/>
      <c r="DDD228" s="58"/>
      <c r="DDE228" s="58"/>
      <c r="DDF228" s="58"/>
      <c r="DDG228" s="58"/>
      <c r="DDH228" s="58"/>
      <c r="DDI228" s="58"/>
      <c r="DDJ228" s="58"/>
      <c r="DDK228" s="58"/>
      <c r="DDL228" s="58"/>
      <c r="DDM228" s="58"/>
      <c r="DDN228" s="58"/>
      <c r="DDO228" s="58"/>
      <c r="DDP228" s="58"/>
      <c r="DDQ228" s="58"/>
      <c r="DDR228" s="58"/>
      <c r="DDS228" s="58"/>
      <c r="DDT228" s="58"/>
      <c r="DDU228" s="58"/>
      <c r="DDV228" s="58"/>
      <c r="DDW228" s="58"/>
      <c r="DDX228" s="58"/>
      <c r="DDY228" s="58"/>
      <c r="DDZ228" s="58"/>
      <c r="DEA228" s="58"/>
      <c r="DEB228" s="58"/>
      <c r="DEC228" s="58"/>
      <c r="DED228" s="58"/>
      <c r="DEE228" s="58"/>
      <c r="DEF228" s="58"/>
      <c r="DEG228" s="58"/>
      <c r="DEH228" s="58"/>
      <c r="DEI228" s="58"/>
      <c r="DEJ228" s="58"/>
      <c r="DEK228" s="58"/>
      <c r="DEL228" s="58"/>
      <c r="DEM228" s="58"/>
      <c r="DEN228" s="58"/>
      <c r="DEO228" s="58"/>
      <c r="DEP228" s="58"/>
      <c r="DEQ228" s="58"/>
      <c r="DER228" s="58"/>
      <c r="DES228" s="58"/>
      <c r="DET228" s="58"/>
      <c r="DEU228" s="58"/>
      <c r="DEV228" s="58"/>
      <c r="DEW228" s="58"/>
      <c r="DEX228" s="58"/>
      <c r="DEY228" s="58"/>
      <c r="DEZ228" s="58"/>
      <c r="DFA228" s="58"/>
      <c r="DFB228" s="58"/>
      <c r="DFC228" s="58"/>
      <c r="DFD228" s="58"/>
      <c r="DFE228" s="58"/>
      <c r="DFF228" s="58"/>
      <c r="DFG228" s="58"/>
      <c r="DFH228" s="58"/>
      <c r="DFI228" s="58"/>
      <c r="DFJ228" s="58"/>
      <c r="DFK228" s="58"/>
      <c r="DFL228" s="58"/>
      <c r="DFM228" s="58"/>
      <c r="DFN228" s="58"/>
      <c r="DFO228" s="58"/>
      <c r="DFP228" s="58"/>
      <c r="DFQ228" s="58"/>
      <c r="DFR228" s="58"/>
      <c r="DFS228" s="58"/>
      <c r="DFT228" s="58"/>
      <c r="DFU228" s="58"/>
      <c r="DFV228" s="58"/>
      <c r="DFW228" s="58"/>
      <c r="DFX228" s="58"/>
      <c r="DFY228" s="58"/>
      <c r="DFZ228" s="58"/>
      <c r="DGA228" s="58"/>
      <c r="DGB228" s="58"/>
      <c r="DGC228" s="58"/>
      <c r="DGD228" s="58"/>
      <c r="DGE228" s="58"/>
      <c r="DGF228" s="58"/>
      <c r="DGG228" s="58"/>
      <c r="DGH228" s="58"/>
      <c r="DGI228" s="58"/>
      <c r="DGJ228" s="58"/>
      <c r="DGK228" s="58"/>
      <c r="DGL228" s="58"/>
      <c r="DGM228" s="58"/>
      <c r="DGN228" s="58"/>
      <c r="DGO228" s="58"/>
      <c r="DGP228" s="58"/>
      <c r="DGQ228" s="58"/>
      <c r="DGR228" s="58"/>
      <c r="DGS228" s="58"/>
      <c r="DGT228" s="58"/>
      <c r="DGU228" s="58"/>
      <c r="DGV228" s="58"/>
      <c r="DGW228" s="58"/>
      <c r="DGX228" s="58"/>
      <c r="DGY228" s="58"/>
      <c r="DGZ228" s="58"/>
      <c r="DHA228" s="58"/>
      <c r="DHB228" s="58"/>
      <c r="DHC228" s="58"/>
      <c r="DHD228" s="58"/>
      <c r="DHE228" s="58"/>
      <c r="DHF228" s="58"/>
      <c r="DHG228" s="58"/>
      <c r="DHH228" s="58"/>
      <c r="DHI228" s="58"/>
      <c r="DHJ228" s="58"/>
      <c r="DHK228" s="58"/>
      <c r="DHL228" s="58"/>
      <c r="DHM228" s="58"/>
      <c r="DHN228" s="58"/>
      <c r="DHO228" s="58"/>
      <c r="DHP228" s="58"/>
      <c r="DHQ228" s="58"/>
      <c r="DHR228" s="58"/>
      <c r="DHS228" s="58"/>
      <c r="DHT228" s="58"/>
      <c r="DHU228" s="58"/>
      <c r="DHV228" s="58"/>
      <c r="DHW228" s="58"/>
      <c r="DHX228" s="58"/>
      <c r="DHY228" s="58"/>
      <c r="DHZ228" s="58"/>
      <c r="DIA228" s="58"/>
      <c r="DIB228" s="58"/>
      <c r="DIC228" s="58"/>
      <c r="DID228" s="58"/>
      <c r="DIE228" s="58"/>
      <c r="DIF228" s="58"/>
      <c r="DIG228" s="58"/>
      <c r="DIH228" s="58"/>
      <c r="DII228" s="58"/>
      <c r="DIJ228" s="58"/>
      <c r="DIK228" s="58"/>
      <c r="DIL228" s="58"/>
      <c r="DIM228" s="58"/>
      <c r="DIN228" s="58"/>
      <c r="DIO228" s="58"/>
      <c r="DIP228" s="58"/>
      <c r="DIQ228" s="58"/>
      <c r="DIR228" s="58"/>
      <c r="DIS228" s="58"/>
      <c r="DIT228" s="58"/>
      <c r="DIU228" s="58"/>
      <c r="DIV228" s="58"/>
      <c r="DIW228" s="58"/>
      <c r="DIX228" s="58"/>
      <c r="DIY228" s="58"/>
      <c r="DIZ228" s="58"/>
      <c r="DJA228" s="58"/>
      <c r="DJB228" s="58"/>
      <c r="DJC228" s="58"/>
      <c r="DJD228" s="58"/>
      <c r="DJE228" s="58"/>
      <c r="DJF228" s="58"/>
      <c r="DJG228" s="58"/>
      <c r="DJH228" s="58"/>
      <c r="DJI228" s="58"/>
      <c r="DJJ228" s="58"/>
      <c r="DJK228" s="58"/>
      <c r="DJL228" s="58"/>
      <c r="DJM228" s="58"/>
      <c r="DJN228" s="58"/>
      <c r="DJO228" s="58"/>
      <c r="DJP228" s="58"/>
      <c r="DJQ228" s="58"/>
      <c r="DJR228" s="58"/>
      <c r="DJS228" s="58"/>
      <c r="DJT228" s="58"/>
      <c r="DJU228" s="58"/>
      <c r="DJV228" s="58"/>
      <c r="DJW228" s="58"/>
      <c r="DJX228" s="58"/>
      <c r="DJY228" s="58"/>
      <c r="DJZ228" s="58"/>
      <c r="DKA228" s="58"/>
      <c r="DKB228" s="58"/>
      <c r="DKC228" s="58"/>
      <c r="DKD228" s="58"/>
      <c r="DKE228" s="58"/>
      <c r="DKF228" s="58"/>
      <c r="DKG228" s="58"/>
      <c r="DKH228" s="58"/>
      <c r="DKI228" s="58"/>
      <c r="DKJ228" s="58"/>
      <c r="DKK228" s="58"/>
      <c r="DKL228" s="58"/>
      <c r="DKM228" s="58"/>
      <c r="DKN228" s="58"/>
      <c r="DKO228" s="58"/>
      <c r="DKP228" s="58"/>
      <c r="DKQ228" s="58"/>
      <c r="DKR228" s="58"/>
      <c r="DKS228" s="58"/>
      <c r="DKT228" s="58"/>
      <c r="DKU228" s="58"/>
      <c r="DKV228" s="58"/>
      <c r="DKW228" s="58"/>
      <c r="DKX228" s="58"/>
      <c r="DKY228" s="58"/>
      <c r="DKZ228" s="58"/>
      <c r="DLA228" s="58"/>
      <c r="DLB228" s="58"/>
      <c r="DLC228" s="58"/>
      <c r="DLD228" s="58"/>
      <c r="DLE228" s="58"/>
      <c r="DLF228" s="58"/>
      <c r="DLG228" s="58"/>
      <c r="DLH228" s="58"/>
      <c r="DLI228" s="58"/>
      <c r="DLJ228" s="58"/>
      <c r="DLK228" s="58"/>
      <c r="DLL228" s="58"/>
      <c r="DLM228" s="58"/>
      <c r="DLN228" s="58"/>
      <c r="DLO228" s="58"/>
      <c r="DLP228" s="58"/>
      <c r="DLQ228" s="58"/>
      <c r="DLR228" s="58"/>
      <c r="DLS228" s="58"/>
      <c r="DLT228" s="58"/>
      <c r="DLU228" s="58"/>
      <c r="DLV228" s="58"/>
      <c r="DLW228" s="58"/>
      <c r="DLX228" s="58"/>
      <c r="DLY228" s="58"/>
      <c r="DLZ228" s="58"/>
      <c r="DMA228" s="58"/>
      <c r="DMB228" s="58"/>
      <c r="DMC228" s="58"/>
      <c r="DMD228" s="58"/>
      <c r="DME228" s="58"/>
      <c r="DMF228" s="58"/>
      <c r="DMG228" s="58"/>
      <c r="DMH228" s="58"/>
      <c r="DMI228" s="58"/>
      <c r="DMJ228" s="58"/>
      <c r="DMK228" s="58"/>
      <c r="DML228" s="58"/>
      <c r="DMM228" s="58"/>
      <c r="DMN228" s="58"/>
      <c r="DMO228" s="58"/>
      <c r="DMP228" s="58"/>
      <c r="DMQ228" s="58"/>
      <c r="DMR228" s="58"/>
      <c r="DMS228" s="58"/>
      <c r="DMT228" s="58"/>
      <c r="DMU228" s="58"/>
      <c r="DMV228" s="58"/>
      <c r="DMW228" s="58"/>
      <c r="DMX228" s="58"/>
      <c r="DMY228" s="58"/>
      <c r="DMZ228" s="58"/>
      <c r="DNA228" s="58"/>
      <c r="DNB228" s="58"/>
      <c r="DNC228" s="58"/>
      <c r="DND228" s="58"/>
      <c r="DNE228" s="58"/>
      <c r="DNF228" s="58"/>
      <c r="DNG228" s="58"/>
      <c r="DNH228" s="58"/>
      <c r="DNI228" s="58"/>
      <c r="DNJ228" s="58"/>
      <c r="DNK228" s="58"/>
      <c r="DNL228" s="58"/>
      <c r="DNM228" s="58"/>
      <c r="DNN228" s="58"/>
      <c r="DNO228" s="58"/>
      <c r="DNP228" s="58"/>
      <c r="DNQ228" s="58"/>
      <c r="DNR228" s="58"/>
      <c r="DNS228" s="58"/>
      <c r="DNT228" s="58"/>
      <c r="DNU228" s="58"/>
      <c r="DNV228" s="58"/>
      <c r="DNW228" s="58"/>
      <c r="DNX228" s="58"/>
      <c r="DNY228" s="58"/>
      <c r="DNZ228" s="58"/>
      <c r="DOA228" s="58"/>
      <c r="DOB228" s="58"/>
      <c r="DOC228" s="58"/>
      <c r="DOD228" s="58"/>
      <c r="DOE228" s="58"/>
      <c r="DOF228" s="58"/>
      <c r="DOG228" s="58"/>
      <c r="DOH228" s="58"/>
      <c r="DOI228" s="58"/>
      <c r="DOJ228" s="58"/>
      <c r="DOK228" s="58"/>
      <c r="DOL228" s="58"/>
      <c r="DOM228" s="58"/>
      <c r="DON228" s="58"/>
      <c r="DOO228" s="58"/>
      <c r="DOP228" s="58"/>
      <c r="DOQ228" s="58"/>
      <c r="DOR228" s="58"/>
      <c r="DOS228" s="58"/>
      <c r="DOT228" s="58"/>
      <c r="DOU228" s="58"/>
      <c r="DOV228" s="58"/>
      <c r="DOW228" s="58"/>
      <c r="DOX228" s="58"/>
      <c r="DOY228" s="58"/>
      <c r="DOZ228" s="58"/>
      <c r="DPA228" s="58"/>
      <c r="DPB228" s="58"/>
      <c r="DPC228" s="58"/>
      <c r="DPD228" s="58"/>
      <c r="DPE228" s="58"/>
      <c r="DPF228" s="58"/>
      <c r="DPG228" s="58"/>
      <c r="DPH228" s="58"/>
      <c r="DPI228" s="58"/>
      <c r="DPJ228" s="58"/>
      <c r="DPK228" s="58"/>
      <c r="DPL228" s="58"/>
      <c r="DPM228" s="58"/>
      <c r="DPN228" s="58"/>
      <c r="DPO228" s="58"/>
      <c r="DPP228" s="58"/>
      <c r="DPQ228" s="58"/>
      <c r="DPR228" s="58"/>
      <c r="DPS228" s="58"/>
      <c r="DPT228" s="58"/>
      <c r="DPU228" s="58"/>
      <c r="DPV228" s="58"/>
      <c r="DPW228" s="58"/>
      <c r="DPX228" s="58"/>
      <c r="DPY228" s="58"/>
      <c r="DPZ228" s="58"/>
      <c r="DQA228" s="58"/>
      <c r="DQB228" s="58"/>
      <c r="DQC228" s="58"/>
      <c r="DQD228" s="58"/>
      <c r="DQE228" s="58"/>
      <c r="DQF228" s="58"/>
      <c r="DQG228" s="58"/>
      <c r="DQH228" s="58"/>
      <c r="DQI228" s="58"/>
      <c r="DQJ228" s="58"/>
      <c r="DQK228" s="58"/>
      <c r="DQL228" s="58"/>
      <c r="DQM228" s="58"/>
      <c r="DQN228" s="58"/>
      <c r="DQO228" s="58"/>
      <c r="DQP228" s="58"/>
      <c r="DQQ228" s="58"/>
      <c r="DQR228" s="58"/>
      <c r="DQS228" s="58"/>
      <c r="DQT228" s="58"/>
      <c r="DQU228" s="58"/>
      <c r="DQV228" s="58"/>
      <c r="DQW228" s="58"/>
      <c r="DQX228" s="58"/>
      <c r="DQY228" s="58"/>
      <c r="DQZ228" s="58"/>
      <c r="DRA228" s="58"/>
      <c r="DRB228" s="58"/>
      <c r="DRC228" s="58"/>
      <c r="DRD228" s="58"/>
      <c r="DRE228" s="58"/>
      <c r="DRF228" s="58"/>
      <c r="DRG228" s="58"/>
      <c r="DRH228" s="58"/>
      <c r="DRI228" s="58"/>
      <c r="DRJ228" s="58"/>
      <c r="DRK228" s="58"/>
      <c r="DRL228" s="58"/>
      <c r="DRM228" s="58"/>
      <c r="DRN228" s="58"/>
      <c r="DRO228" s="58"/>
      <c r="DRP228" s="58"/>
      <c r="DRQ228" s="58"/>
      <c r="DRR228" s="58"/>
      <c r="DRS228" s="58"/>
      <c r="DRT228" s="58"/>
      <c r="DRU228" s="58"/>
      <c r="DRV228" s="58"/>
      <c r="DRW228" s="58"/>
      <c r="DRX228" s="58"/>
      <c r="DRY228" s="58"/>
      <c r="DRZ228" s="58"/>
      <c r="DSA228" s="58"/>
      <c r="DSB228" s="58"/>
      <c r="DSC228" s="58"/>
      <c r="DSD228" s="58"/>
      <c r="DSE228" s="58"/>
      <c r="DSF228" s="58"/>
      <c r="DSG228" s="58"/>
      <c r="DSH228" s="58"/>
      <c r="DSI228" s="58"/>
      <c r="DSJ228" s="58"/>
      <c r="DSK228" s="58"/>
      <c r="DSL228" s="58"/>
      <c r="DSM228" s="58"/>
      <c r="DSN228" s="58"/>
      <c r="DSO228" s="58"/>
      <c r="DSP228" s="58"/>
      <c r="DSQ228" s="58"/>
      <c r="DSR228" s="58"/>
      <c r="DSS228" s="58"/>
      <c r="DST228" s="58"/>
      <c r="DSU228" s="58"/>
      <c r="DSV228" s="58"/>
      <c r="DSW228" s="58"/>
      <c r="DSX228" s="58"/>
      <c r="DSY228" s="58"/>
      <c r="DSZ228" s="58"/>
      <c r="DTA228" s="58"/>
      <c r="DTB228" s="58"/>
      <c r="DTC228" s="58"/>
      <c r="DTD228" s="58"/>
      <c r="DTE228" s="58"/>
      <c r="DTF228" s="58"/>
      <c r="DTG228" s="58"/>
      <c r="DTH228" s="58"/>
      <c r="DTI228" s="58"/>
      <c r="DTJ228" s="58"/>
      <c r="DTK228" s="58"/>
      <c r="DTL228" s="58"/>
      <c r="DTM228" s="58"/>
      <c r="DTN228" s="58"/>
      <c r="DTO228" s="58"/>
      <c r="DTP228" s="58"/>
      <c r="DTQ228" s="58"/>
      <c r="DTR228" s="58"/>
      <c r="DTS228" s="58"/>
      <c r="DTT228" s="58"/>
      <c r="DTU228" s="58"/>
      <c r="DTV228" s="58"/>
      <c r="DTW228" s="58"/>
      <c r="DTX228" s="58"/>
      <c r="DTY228" s="58"/>
      <c r="DTZ228" s="58"/>
      <c r="DUA228" s="58"/>
      <c r="DUB228" s="58"/>
      <c r="DUC228" s="58"/>
      <c r="DUD228" s="58"/>
      <c r="DUE228" s="58"/>
      <c r="DUF228" s="58"/>
      <c r="DUG228" s="58"/>
      <c r="DUH228" s="58"/>
      <c r="DUI228" s="58"/>
      <c r="DUJ228" s="58"/>
      <c r="DUK228" s="58"/>
      <c r="DUL228" s="58"/>
      <c r="DUM228" s="58"/>
      <c r="DUN228" s="58"/>
      <c r="DUO228" s="58"/>
      <c r="DUP228" s="58"/>
      <c r="DUQ228" s="58"/>
      <c r="DUR228" s="58"/>
      <c r="DUS228" s="58"/>
      <c r="DUT228" s="58"/>
      <c r="DUU228" s="58"/>
      <c r="DUV228" s="58"/>
      <c r="DUW228" s="58"/>
      <c r="DUX228" s="58"/>
      <c r="DUY228" s="58"/>
      <c r="DUZ228" s="58"/>
      <c r="DVA228" s="58"/>
      <c r="DVB228" s="58"/>
      <c r="DVC228" s="58"/>
      <c r="DVD228" s="58"/>
      <c r="DVE228" s="58"/>
      <c r="DVF228" s="58"/>
      <c r="DVG228" s="58"/>
      <c r="DVH228" s="58"/>
      <c r="DVI228" s="58"/>
      <c r="DVJ228" s="58"/>
      <c r="DVK228" s="58"/>
      <c r="DVL228" s="58"/>
      <c r="DVM228" s="58"/>
      <c r="DVN228" s="58"/>
      <c r="DVO228" s="58"/>
      <c r="DVP228" s="58"/>
      <c r="DVQ228" s="58"/>
      <c r="DVR228" s="58"/>
      <c r="DVS228" s="58"/>
      <c r="DVT228" s="58"/>
      <c r="DVU228" s="58"/>
      <c r="DVV228" s="58"/>
      <c r="DVW228" s="58"/>
      <c r="DVX228" s="58"/>
      <c r="DVY228" s="58"/>
      <c r="DVZ228" s="58"/>
      <c r="DWA228" s="58"/>
      <c r="DWB228" s="58"/>
      <c r="DWC228" s="58"/>
      <c r="DWD228" s="58"/>
      <c r="DWE228" s="58"/>
      <c r="DWF228" s="58"/>
      <c r="DWG228" s="58"/>
      <c r="DWH228" s="58"/>
      <c r="DWI228" s="58"/>
      <c r="DWJ228" s="58"/>
      <c r="DWK228" s="58"/>
      <c r="DWL228" s="58"/>
      <c r="DWM228" s="58"/>
      <c r="DWN228" s="58"/>
      <c r="DWO228" s="58"/>
      <c r="DWP228" s="58"/>
      <c r="DWQ228" s="58"/>
      <c r="DWR228" s="58"/>
      <c r="DWS228" s="58"/>
      <c r="DWT228" s="58"/>
      <c r="DWU228" s="58"/>
      <c r="DWV228" s="58"/>
      <c r="DWW228" s="58"/>
      <c r="DWX228" s="58"/>
      <c r="DWY228" s="58"/>
      <c r="DWZ228" s="58"/>
      <c r="DXA228" s="58"/>
      <c r="DXB228" s="58"/>
      <c r="DXC228" s="58"/>
      <c r="DXD228" s="58"/>
      <c r="DXE228" s="58"/>
      <c r="DXF228" s="58"/>
      <c r="DXG228" s="58"/>
      <c r="DXH228" s="58"/>
      <c r="DXI228" s="58"/>
      <c r="DXJ228" s="58"/>
      <c r="DXK228" s="58"/>
      <c r="DXL228" s="58"/>
      <c r="DXM228" s="58"/>
      <c r="DXN228" s="58"/>
      <c r="DXO228" s="58"/>
      <c r="DXP228" s="58"/>
      <c r="DXQ228" s="58"/>
      <c r="DXR228" s="58"/>
      <c r="DXS228" s="58"/>
      <c r="DXT228" s="58"/>
      <c r="DXU228" s="58"/>
      <c r="DXV228" s="58"/>
      <c r="DXW228" s="58"/>
      <c r="DXX228" s="58"/>
      <c r="DXY228" s="58"/>
      <c r="DXZ228" s="58"/>
      <c r="DYA228" s="58"/>
      <c r="DYB228" s="58"/>
      <c r="DYC228" s="58"/>
      <c r="DYD228" s="58"/>
      <c r="DYE228" s="58"/>
      <c r="DYF228" s="58"/>
      <c r="DYG228" s="58"/>
      <c r="DYH228" s="58"/>
      <c r="DYI228" s="58"/>
      <c r="DYJ228" s="58"/>
      <c r="DYK228" s="58"/>
      <c r="DYL228" s="58"/>
      <c r="DYM228" s="58"/>
      <c r="DYN228" s="58"/>
      <c r="DYO228" s="58"/>
      <c r="DYP228" s="58"/>
      <c r="DYQ228" s="58"/>
      <c r="DYR228" s="58"/>
      <c r="DYS228" s="58"/>
      <c r="DYT228" s="58"/>
      <c r="DYU228" s="58"/>
      <c r="DYV228" s="58"/>
      <c r="DYW228" s="58"/>
      <c r="DYX228" s="58"/>
      <c r="DYY228" s="58"/>
      <c r="DYZ228" s="58"/>
      <c r="DZA228" s="58"/>
      <c r="DZB228" s="58"/>
      <c r="DZC228" s="58"/>
      <c r="DZD228" s="58"/>
      <c r="DZE228" s="58"/>
      <c r="DZF228" s="58"/>
      <c r="DZG228" s="58"/>
      <c r="DZH228" s="58"/>
      <c r="DZI228" s="58"/>
      <c r="DZJ228" s="58"/>
      <c r="DZK228" s="58"/>
      <c r="DZL228" s="58"/>
      <c r="DZM228" s="58"/>
      <c r="DZN228" s="58"/>
      <c r="DZO228" s="58"/>
      <c r="DZP228" s="58"/>
      <c r="DZQ228" s="58"/>
      <c r="DZR228" s="58"/>
      <c r="DZS228" s="58"/>
      <c r="DZT228" s="58"/>
      <c r="DZU228" s="58"/>
      <c r="DZV228" s="58"/>
      <c r="DZW228" s="58"/>
      <c r="DZX228" s="58"/>
      <c r="DZY228" s="58"/>
      <c r="DZZ228" s="58"/>
      <c r="EAA228" s="58"/>
      <c r="EAB228" s="58"/>
      <c r="EAC228" s="58"/>
      <c r="EAD228" s="58"/>
      <c r="EAE228" s="58"/>
      <c r="EAF228" s="58"/>
      <c r="EAG228" s="58"/>
      <c r="EAH228" s="58"/>
      <c r="EAI228" s="58"/>
      <c r="EAJ228" s="58"/>
      <c r="EAK228" s="58"/>
      <c r="EAL228" s="58"/>
      <c r="EAM228" s="58"/>
      <c r="EAN228" s="58"/>
      <c r="EAO228" s="58"/>
      <c r="EAP228" s="58"/>
      <c r="EAQ228" s="58"/>
      <c r="EAR228" s="58"/>
      <c r="EAS228" s="58"/>
      <c r="EAT228" s="58"/>
      <c r="EAU228" s="58"/>
      <c r="EAV228" s="58"/>
      <c r="EAW228" s="58"/>
      <c r="EAX228" s="58"/>
      <c r="EAY228" s="58"/>
      <c r="EAZ228" s="58"/>
      <c r="EBA228" s="58"/>
      <c r="EBB228" s="58"/>
      <c r="EBC228" s="58"/>
      <c r="EBD228" s="58"/>
      <c r="EBE228" s="58"/>
      <c r="EBF228" s="58"/>
      <c r="EBG228" s="58"/>
      <c r="EBH228" s="58"/>
      <c r="EBI228" s="58"/>
      <c r="EBJ228" s="58"/>
      <c r="EBK228" s="58"/>
      <c r="EBL228" s="58"/>
      <c r="EBM228" s="58"/>
      <c r="EBN228" s="58"/>
      <c r="EBO228" s="58"/>
      <c r="EBP228" s="58"/>
      <c r="EBQ228" s="58"/>
      <c r="EBR228" s="58"/>
      <c r="EBS228" s="58"/>
      <c r="EBT228" s="58"/>
      <c r="EBU228" s="58"/>
      <c r="EBV228" s="58"/>
      <c r="EBW228" s="58"/>
      <c r="EBX228" s="58"/>
      <c r="EBY228" s="58"/>
      <c r="EBZ228" s="58"/>
      <c r="ECA228" s="58"/>
      <c r="ECB228" s="58"/>
      <c r="ECC228" s="58"/>
      <c r="ECD228" s="58"/>
      <c r="ECE228" s="58"/>
      <c r="ECF228" s="58"/>
      <c r="ECG228" s="58"/>
      <c r="ECH228" s="58"/>
      <c r="ECI228" s="58"/>
      <c r="ECJ228" s="58"/>
      <c r="ECK228" s="58"/>
      <c r="ECL228" s="58"/>
      <c r="ECM228" s="58"/>
      <c r="ECN228" s="58"/>
      <c r="ECO228" s="58"/>
      <c r="ECP228" s="58"/>
      <c r="ECQ228" s="58"/>
      <c r="ECR228" s="58"/>
      <c r="ECS228" s="58"/>
      <c r="ECT228" s="58"/>
      <c r="ECU228" s="58"/>
      <c r="ECV228" s="58"/>
      <c r="ECW228" s="58"/>
      <c r="ECX228" s="58"/>
      <c r="ECY228" s="58"/>
      <c r="ECZ228" s="58"/>
      <c r="EDA228" s="58"/>
      <c r="EDB228" s="58"/>
      <c r="EDC228" s="58"/>
      <c r="EDD228" s="58"/>
      <c r="EDE228" s="58"/>
      <c r="EDF228" s="58"/>
      <c r="EDG228" s="58"/>
      <c r="EDH228" s="58"/>
      <c r="EDI228" s="58"/>
      <c r="EDJ228" s="58"/>
      <c r="EDK228" s="58"/>
      <c r="EDL228" s="58"/>
      <c r="EDM228" s="58"/>
      <c r="EDN228" s="58"/>
      <c r="EDO228" s="58"/>
      <c r="EDP228" s="58"/>
      <c r="EDQ228" s="58"/>
      <c r="EDR228" s="58"/>
      <c r="EDS228" s="58"/>
      <c r="EDT228" s="58"/>
      <c r="EDU228" s="58"/>
      <c r="EDV228" s="58"/>
      <c r="EDW228" s="58"/>
      <c r="EDX228" s="58"/>
      <c r="EDY228" s="58"/>
      <c r="EDZ228" s="58"/>
      <c r="EEA228" s="58"/>
      <c r="EEB228" s="58"/>
      <c r="EEC228" s="58"/>
      <c r="EED228" s="58"/>
      <c r="EEE228" s="58"/>
      <c r="EEF228" s="58"/>
      <c r="EEG228" s="58"/>
      <c r="EEH228" s="58"/>
      <c r="EEI228" s="58"/>
      <c r="EEJ228" s="58"/>
      <c r="EEK228" s="58"/>
      <c r="EEL228" s="58"/>
      <c r="EEM228" s="58"/>
      <c r="EEN228" s="58"/>
      <c r="EEO228" s="58"/>
      <c r="EEP228" s="58"/>
      <c r="EEQ228" s="58"/>
      <c r="EER228" s="58"/>
      <c r="EES228" s="58"/>
      <c r="EET228" s="58"/>
      <c r="EEU228" s="58"/>
      <c r="EEV228" s="58"/>
      <c r="EEW228" s="58"/>
      <c r="EEX228" s="58"/>
      <c r="EEY228" s="58"/>
      <c r="EEZ228" s="58"/>
      <c r="EFA228" s="58"/>
      <c r="EFB228" s="58"/>
      <c r="EFC228" s="58"/>
      <c r="EFD228" s="58"/>
      <c r="EFE228" s="58"/>
      <c r="EFF228" s="58"/>
      <c r="EFG228" s="58"/>
      <c r="EFH228" s="58"/>
      <c r="EFI228" s="58"/>
      <c r="EFJ228" s="58"/>
      <c r="EFK228" s="58"/>
      <c r="EFL228" s="58"/>
      <c r="EFM228" s="58"/>
      <c r="EFN228" s="58"/>
      <c r="EFO228" s="58"/>
      <c r="EFP228" s="58"/>
      <c r="EFQ228" s="58"/>
      <c r="EFR228" s="58"/>
      <c r="EFS228" s="58"/>
      <c r="EFT228" s="58"/>
      <c r="EFU228" s="58"/>
      <c r="EFV228" s="58"/>
      <c r="EFW228" s="58"/>
      <c r="EFX228" s="58"/>
      <c r="EFY228" s="58"/>
      <c r="EFZ228" s="58"/>
      <c r="EGA228" s="58"/>
      <c r="EGB228" s="58"/>
      <c r="EGC228" s="58"/>
      <c r="EGD228" s="58"/>
      <c r="EGE228" s="58"/>
      <c r="EGF228" s="58"/>
      <c r="EGG228" s="58"/>
      <c r="EGH228" s="58"/>
      <c r="EGI228" s="58"/>
      <c r="EGJ228" s="58"/>
      <c r="EGK228" s="58"/>
      <c r="EGL228" s="58"/>
      <c r="EGM228" s="58"/>
      <c r="EGN228" s="58"/>
      <c r="EGO228" s="58"/>
      <c r="EGP228" s="58"/>
      <c r="EGQ228" s="58"/>
      <c r="EGR228" s="58"/>
      <c r="EGS228" s="58"/>
      <c r="EGT228" s="58"/>
      <c r="EGU228" s="58"/>
      <c r="EGV228" s="58"/>
      <c r="EGW228" s="58"/>
      <c r="EGX228" s="58"/>
      <c r="EGY228" s="58"/>
      <c r="EGZ228" s="58"/>
      <c r="EHA228" s="58"/>
      <c r="EHB228" s="58"/>
      <c r="EHC228" s="58"/>
      <c r="EHD228" s="58"/>
      <c r="EHE228" s="58"/>
      <c r="EHF228" s="58"/>
      <c r="EHG228" s="58"/>
      <c r="EHH228" s="58"/>
      <c r="EHI228" s="58"/>
      <c r="EHJ228" s="58"/>
      <c r="EHK228" s="58"/>
      <c r="EHL228" s="58"/>
      <c r="EHM228" s="58"/>
      <c r="EHN228" s="58"/>
      <c r="EHO228" s="58"/>
      <c r="EHP228" s="58"/>
      <c r="EHQ228" s="58"/>
      <c r="EHR228" s="58"/>
      <c r="EHS228" s="58"/>
      <c r="EHT228" s="58"/>
      <c r="EHU228" s="58"/>
      <c r="EHV228" s="58"/>
      <c r="EHW228" s="58"/>
      <c r="EHX228" s="58"/>
      <c r="EHY228" s="58"/>
      <c r="EHZ228" s="58"/>
      <c r="EIA228" s="58"/>
      <c r="EIB228" s="58"/>
      <c r="EIC228" s="58"/>
      <c r="EID228" s="58"/>
      <c r="EIE228" s="58"/>
      <c r="EIF228" s="58"/>
      <c r="EIG228" s="58"/>
      <c r="EIH228" s="58"/>
      <c r="EII228" s="58"/>
      <c r="EIJ228" s="58"/>
      <c r="EIK228" s="58"/>
      <c r="EIL228" s="58"/>
      <c r="EIM228" s="58"/>
      <c r="EIN228" s="58"/>
      <c r="EIO228" s="58"/>
      <c r="EIP228" s="58"/>
      <c r="EIQ228" s="58"/>
      <c r="EIR228" s="58"/>
      <c r="EIS228" s="58"/>
      <c r="EIT228" s="58"/>
      <c r="EIU228" s="58"/>
      <c r="EIV228" s="58"/>
      <c r="EIW228" s="58"/>
      <c r="EIX228" s="58"/>
      <c r="EIY228" s="58"/>
      <c r="EIZ228" s="58"/>
      <c r="EJA228" s="58"/>
      <c r="EJB228" s="58"/>
      <c r="EJC228" s="58"/>
      <c r="EJD228" s="58"/>
      <c r="EJE228" s="58"/>
      <c r="EJF228" s="58"/>
      <c r="EJG228" s="58"/>
      <c r="EJH228" s="58"/>
      <c r="EJI228" s="58"/>
      <c r="EJJ228" s="58"/>
      <c r="EJK228" s="58"/>
      <c r="EJL228" s="58"/>
      <c r="EJM228" s="58"/>
      <c r="EJN228" s="58"/>
      <c r="EJO228" s="58"/>
      <c r="EJP228" s="58"/>
      <c r="EJQ228" s="58"/>
      <c r="EJR228" s="58"/>
      <c r="EJS228" s="58"/>
      <c r="EJT228" s="58"/>
      <c r="EJU228" s="58"/>
      <c r="EJV228" s="58"/>
      <c r="EJW228" s="58"/>
      <c r="EJX228" s="58"/>
      <c r="EJY228" s="58"/>
      <c r="EJZ228" s="58"/>
      <c r="EKA228" s="58"/>
      <c r="EKB228" s="58"/>
      <c r="EKC228" s="58"/>
      <c r="EKD228" s="58"/>
      <c r="EKE228" s="58"/>
      <c r="EKF228" s="58"/>
      <c r="EKG228" s="58"/>
      <c r="EKH228" s="58"/>
      <c r="EKI228" s="58"/>
      <c r="EKJ228" s="58"/>
      <c r="EKK228" s="58"/>
      <c r="EKL228" s="58"/>
      <c r="EKM228" s="58"/>
      <c r="EKN228" s="58"/>
      <c r="EKO228" s="58"/>
      <c r="EKP228" s="58"/>
      <c r="EKQ228" s="58"/>
      <c r="EKR228" s="58"/>
      <c r="EKS228" s="58"/>
      <c r="EKT228" s="58"/>
      <c r="EKU228" s="58"/>
      <c r="EKV228" s="58"/>
      <c r="EKW228" s="58"/>
      <c r="EKX228" s="58"/>
      <c r="EKY228" s="58"/>
      <c r="EKZ228" s="58"/>
      <c r="ELA228" s="58"/>
      <c r="ELB228" s="58"/>
      <c r="ELC228" s="58"/>
      <c r="ELD228" s="58"/>
      <c r="ELE228" s="58"/>
      <c r="ELF228" s="58"/>
      <c r="ELG228" s="58"/>
      <c r="ELH228" s="58"/>
      <c r="ELI228" s="58"/>
      <c r="ELJ228" s="58"/>
      <c r="ELK228" s="58"/>
      <c r="ELL228" s="58"/>
      <c r="ELM228" s="58"/>
      <c r="ELN228" s="58"/>
      <c r="ELO228" s="58"/>
      <c r="ELP228" s="58"/>
      <c r="ELQ228" s="58"/>
      <c r="ELR228" s="58"/>
      <c r="ELS228" s="58"/>
      <c r="ELT228" s="58"/>
      <c r="ELU228" s="58"/>
      <c r="ELV228" s="58"/>
      <c r="ELW228" s="58"/>
      <c r="ELX228" s="58"/>
      <c r="ELY228" s="58"/>
      <c r="ELZ228" s="58"/>
      <c r="EMA228" s="58"/>
      <c r="EMB228" s="58"/>
      <c r="EMC228" s="58"/>
      <c r="EMD228" s="58"/>
      <c r="EME228" s="58"/>
      <c r="EMF228" s="58"/>
      <c r="EMG228" s="58"/>
      <c r="EMH228" s="58"/>
      <c r="EMI228" s="58"/>
      <c r="EMJ228" s="58"/>
      <c r="EMK228" s="58"/>
      <c r="EML228" s="58"/>
      <c r="EMM228" s="58"/>
      <c r="EMN228" s="58"/>
      <c r="EMO228" s="58"/>
      <c r="EMP228" s="58"/>
      <c r="EMQ228" s="58"/>
      <c r="EMR228" s="58"/>
      <c r="EMS228" s="58"/>
      <c r="EMT228" s="58"/>
      <c r="EMU228" s="58"/>
      <c r="EMV228" s="58"/>
      <c r="EMW228" s="58"/>
      <c r="EMX228" s="58"/>
      <c r="EMY228" s="58"/>
      <c r="EMZ228" s="58"/>
      <c r="ENA228" s="58"/>
      <c r="ENB228" s="58"/>
      <c r="ENC228" s="58"/>
      <c r="END228" s="58"/>
      <c r="ENE228" s="58"/>
      <c r="ENF228" s="58"/>
      <c r="ENG228" s="58"/>
      <c r="ENH228" s="58"/>
      <c r="ENI228" s="58"/>
      <c r="ENJ228" s="58"/>
      <c r="ENK228" s="58"/>
      <c r="ENL228" s="58"/>
      <c r="ENM228" s="58"/>
      <c r="ENN228" s="58"/>
      <c r="ENO228" s="58"/>
      <c r="ENP228" s="58"/>
      <c r="ENQ228" s="58"/>
      <c r="ENR228" s="58"/>
      <c r="ENS228" s="58"/>
      <c r="ENT228" s="58"/>
      <c r="ENU228" s="58"/>
      <c r="ENV228" s="58"/>
      <c r="ENW228" s="58"/>
      <c r="ENX228" s="58"/>
      <c r="ENY228" s="58"/>
      <c r="ENZ228" s="58"/>
      <c r="EOA228" s="58"/>
      <c r="EOB228" s="58"/>
      <c r="EOC228" s="58"/>
      <c r="EOD228" s="58"/>
      <c r="EOE228" s="58"/>
      <c r="EOF228" s="58"/>
      <c r="EOG228" s="58"/>
      <c r="EOH228" s="58"/>
      <c r="EOI228" s="58"/>
      <c r="EOJ228" s="58"/>
      <c r="EOK228" s="58"/>
      <c r="EOL228" s="58"/>
      <c r="EOM228" s="58"/>
      <c r="EON228" s="58"/>
      <c r="EOO228" s="58"/>
      <c r="EOP228" s="58"/>
      <c r="EOQ228" s="58"/>
      <c r="EOR228" s="58"/>
      <c r="EOS228" s="58"/>
      <c r="EOT228" s="58"/>
      <c r="EOU228" s="58"/>
      <c r="EOV228" s="58"/>
      <c r="EOW228" s="58"/>
      <c r="EOX228" s="58"/>
      <c r="EOY228" s="58"/>
      <c r="EOZ228" s="58"/>
      <c r="EPA228" s="58"/>
      <c r="EPB228" s="58"/>
      <c r="EPC228" s="58"/>
      <c r="EPD228" s="58"/>
      <c r="EPE228" s="58"/>
      <c r="EPF228" s="58"/>
      <c r="EPG228" s="58"/>
      <c r="EPH228" s="58"/>
      <c r="EPI228" s="58"/>
      <c r="EPJ228" s="58"/>
      <c r="EPK228" s="58"/>
      <c r="EPL228" s="58"/>
      <c r="EPM228" s="58"/>
      <c r="EPN228" s="58"/>
      <c r="EPO228" s="58"/>
      <c r="EPP228" s="58"/>
      <c r="EPQ228" s="58"/>
      <c r="EPR228" s="58"/>
      <c r="EPS228" s="58"/>
      <c r="EPT228" s="58"/>
      <c r="EPU228" s="58"/>
      <c r="EPV228" s="58"/>
      <c r="EPW228" s="58"/>
      <c r="EPX228" s="58"/>
      <c r="EPY228" s="58"/>
      <c r="EPZ228" s="58"/>
      <c r="EQA228" s="58"/>
      <c r="EQB228" s="58"/>
      <c r="EQC228" s="58"/>
      <c r="EQD228" s="58"/>
      <c r="EQE228" s="58"/>
      <c r="EQF228" s="58"/>
      <c r="EQG228" s="58"/>
      <c r="EQH228" s="58"/>
      <c r="EQI228" s="58"/>
      <c r="EQJ228" s="58"/>
      <c r="EQK228" s="58"/>
      <c r="EQL228" s="58"/>
      <c r="EQM228" s="58"/>
      <c r="EQN228" s="58"/>
      <c r="EQO228" s="58"/>
      <c r="EQP228" s="58"/>
      <c r="EQQ228" s="58"/>
      <c r="EQR228" s="58"/>
      <c r="EQS228" s="58"/>
      <c r="EQT228" s="58"/>
      <c r="EQU228" s="58"/>
      <c r="EQV228" s="58"/>
      <c r="EQW228" s="58"/>
      <c r="EQX228" s="58"/>
      <c r="EQY228" s="58"/>
      <c r="EQZ228" s="58"/>
      <c r="ERA228" s="58"/>
      <c r="ERB228" s="58"/>
      <c r="ERC228" s="58"/>
      <c r="ERD228" s="58"/>
      <c r="ERE228" s="58"/>
      <c r="ERF228" s="58"/>
      <c r="ERG228" s="58"/>
      <c r="ERH228" s="58"/>
      <c r="ERI228" s="58"/>
      <c r="ERJ228" s="58"/>
      <c r="ERK228" s="58"/>
      <c r="ERL228" s="58"/>
      <c r="ERM228" s="58"/>
      <c r="ERN228" s="58"/>
      <c r="ERO228" s="58"/>
      <c r="ERP228" s="58"/>
      <c r="ERQ228" s="58"/>
      <c r="ERR228" s="58"/>
      <c r="ERS228" s="58"/>
      <c r="ERT228" s="58"/>
      <c r="ERU228" s="58"/>
      <c r="ERV228" s="58"/>
      <c r="ERW228" s="58"/>
      <c r="ERX228" s="58"/>
      <c r="ERY228" s="58"/>
      <c r="ERZ228" s="58"/>
      <c r="ESA228" s="58"/>
      <c r="ESB228" s="58"/>
      <c r="ESC228" s="58"/>
      <c r="ESD228" s="58"/>
      <c r="ESE228" s="58"/>
      <c r="ESF228" s="58"/>
      <c r="ESG228" s="58"/>
      <c r="ESH228" s="58"/>
      <c r="ESI228" s="58"/>
      <c r="ESJ228" s="58"/>
      <c r="ESK228" s="58"/>
      <c r="ESL228" s="58"/>
      <c r="ESM228" s="58"/>
      <c r="ESN228" s="58"/>
      <c r="ESO228" s="58"/>
      <c r="ESP228" s="58"/>
      <c r="ESQ228" s="58"/>
      <c r="ESR228" s="58"/>
      <c r="ESS228" s="58"/>
      <c r="EST228" s="58"/>
      <c r="ESU228" s="58"/>
      <c r="ESV228" s="58"/>
      <c r="ESW228" s="58"/>
      <c r="ESX228" s="58"/>
      <c r="ESY228" s="58"/>
      <c r="ESZ228" s="58"/>
      <c r="ETA228" s="58"/>
      <c r="ETB228" s="58"/>
      <c r="ETC228" s="58"/>
      <c r="ETD228" s="58"/>
      <c r="ETE228" s="58"/>
      <c r="ETF228" s="58"/>
      <c r="ETG228" s="58"/>
      <c r="ETH228" s="58"/>
      <c r="ETI228" s="58"/>
      <c r="ETJ228" s="58"/>
      <c r="ETK228" s="58"/>
      <c r="ETL228" s="58"/>
      <c r="ETM228" s="58"/>
      <c r="ETN228" s="58"/>
      <c r="ETO228" s="58"/>
      <c r="ETP228" s="58"/>
      <c r="ETQ228" s="58"/>
      <c r="ETR228" s="58"/>
      <c r="ETS228" s="58"/>
      <c r="ETT228" s="58"/>
      <c r="ETU228" s="58"/>
      <c r="ETV228" s="58"/>
      <c r="ETW228" s="58"/>
      <c r="ETX228" s="58"/>
      <c r="ETY228" s="58"/>
      <c r="ETZ228" s="58"/>
      <c r="EUA228" s="58"/>
      <c r="EUB228" s="58"/>
      <c r="EUC228" s="58"/>
      <c r="EUD228" s="58"/>
      <c r="EUE228" s="58"/>
      <c r="EUF228" s="58"/>
      <c r="EUG228" s="58"/>
      <c r="EUH228" s="58"/>
      <c r="EUI228" s="58"/>
      <c r="EUJ228" s="58"/>
      <c r="EUK228" s="58"/>
      <c r="EUL228" s="58"/>
      <c r="EUM228" s="58"/>
      <c r="EUN228" s="58"/>
      <c r="EUO228" s="58"/>
      <c r="EUP228" s="58"/>
      <c r="EUQ228" s="58"/>
      <c r="EUR228" s="58"/>
      <c r="EUS228" s="58"/>
      <c r="EUT228" s="58"/>
      <c r="EUU228" s="58"/>
      <c r="EUV228" s="58"/>
      <c r="EUW228" s="58"/>
      <c r="EUX228" s="58"/>
      <c r="EUY228" s="58"/>
      <c r="EUZ228" s="58"/>
      <c r="EVA228" s="58"/>
      <c r="EVB228" s="58"/>
      <c r="EVC228" s="58"/>
      <c r="EVD228" s="58"/>
      <c r="EVE228" s="58"/>
      <c r="EVF228" s="58"/>
      <c r="EVG228" s="58"/>
      <c r="EVH228" s="58"/>
      <c r="EVI228" s="58"/>
      <c r="EVJ228" s="58"/>
      <c r="EVK228" s="58"/>
      <c r="EVL228" s="58"/>
      <c r="EVM228" s="58"/>
      <c r="EVN228" s="58"/>
      <c r="EVO228" s="58"/>
      <c r="EVP228" s="58"/>
      <c r="EVQ228" s="58"/>
      <c r="EVR228" s="58"/>
      <c r="EVS228" s="58"/>
      <c r="EVT228" s="58"/>
      <c r="EVU228" s="58"/>
      <c r="EVV228" s="58"/>
      <c r="EVW228" s="58"/>
      <c r="EVX228" s="58"/>
      <c r="EVY228" s="58"/>
      <c r="EVZ228" s="58"/>
      <c r="EWA228" s="58"/>
      <c r="EWB228" s="58"/>
      <c r="EWC228" s="58"/>
      <c r="EWD228" s="58"/>
      <c r="EWE228" s="58"/>
      <c r="EWF228" s="58"/>
      <c r="EWG228" s="58"/>
      <c r="EWH228" s="58"/>
      <c r="EWI228" s="58"/>
      <c r="EWJ228" s="58"/>
      <c r="EWK228" s="58"/>
      <c r="EWL228" s="58"/>
      <c r="EWM228" s="58"/>
      <c r="EWN228" s="58"/>
      <c r="EWO228" s="58"/>
      <c r="EWP228" s="58"/>
      <c r="EWQ228" s="58"/>
      <c r="EWR228" s="58"/>
      <c r="EWS228" s="58"/>
      <c r="EWT228" s="58"/>
      <c r="EWU228" s="58"/>
      <c r="EWV228" s="58"/>
      <c r="EWW228" s="58"/>
      <c r="EWX228" s="58"/>
      <c r="EWY228" s="58"/>
      <c r="EWZ228" s="58"/>
      <c r="EXA228" s="58"/>
      <c r="EXB228" s="58"/>
      <c r="EXC228" s="58"/>
      <c r="EXD228" s="58"/>
      <c r="EXE228" s="58"/>
      <c r="EXF228" s="58"/>
      <c r="EXG228" s="58"/>
      <c r="EXH228" s="58"/>
      <c r="EXI228" s="58"/>
      <c r="EXJ228" s="58"/>
      <c r="EXK228" s="58"/>
      <c r="EXL228" s="58"/>
      <c r="EXM228" s="58"/>
      <c r="EXN228" s="58"/>
      <c r="EXO228" s="58"/>
      <c r="EXP228" s="58"/>
      <c r="EXQ228" s="58"/>
      <c r="EXR228" s="58"/>
      <c r="EXS228" s="58"/>
      <c r="EXT228" s="58"/>
      <c r="EXU228" s="58"/>
      <c r="EXV228" s="58"/>
      <c r="EXW228" s="58"/>
      <c r="EXX228" s="58"/>
      <c r="EXY228" s="58"/>
      <c r="EXZ228" s="58"/>
      <c r="EYA228" s="58"/>
      <c r="EYB228" s="58"/>
      <c r="EYC228" s="58"/>
      <c r="EYD228" s="58"/>
      <c r="EYE228" s="58"/>
      <c r="EYF228" s="58"/>
      <c r="EYG228" s="58"/>
      <c r="EYH228" s="58"/>
      <c r="EYI228" s="58"/>
      <c r="EYJ228" s="58"/>
      <c r="EYK228" s="58"/>
      <c r="EYL228" s="58"/>
      <c r="EYM228" s="58"/>
      <c r="EYN228" s="58"/>
      <c r="EYO228" s="58"/>
      <c r="EYP228" s="58"/>
      <c r="EYQ228" s="58"/>
      <c r="EYR228" s="58"/>
      <c r="EYS228" s="58"/>
      <c r="EYT228" s="58"/>
      <c r="EYU228" s="58"/>
      <c r="EYV228" s="58"/>
      <c r="EYW228" s="58"/>
      <c r="EYX228" s="58"/>
      <c r="EYY228" s="58"/>
      <c r="EYZ228" s="58"/>
      <c r="EZA228" s="58"/>
      <c r="EZB228" s="58"/>
      <c r="EZC228" s="58"/>
      <c r="EZD228" s="58"/>
      <c r="EZE228" s="58"/>
      <c r="EZF228" s="58"/>
      <c r="EZG228" s="58"/>
      <c r="EZH228" s="58"/>
      <c r="EZI228" s="58"/>
      <c r="EZJ228" s="58"/>
      <c r="EZK228" s="58"/>
      <c r="EZL228" s="58"/>
      <c r="EZM228" s="58"/>
      <c r="EZN228" s="58"/>
      <c r="EZO228" s="58"/>
      <c r="EZP228" s="58"/>
      <c r="EZQ228" s="58"/>
      <c r="EZR228" s="58"/>
      <c r="EZS228" s="58"/>
      <c r="EZT228" s="58"/>
      <c r="EZU228" s="58"/>
      <c r="EZV228" s="58"/>
      <c r="EZW228" s="58"/>
      <c r="EZX228" s="58"/>
      <c r="EZY228" s="58"/>
      <c r="EZZ228" s="58"/>
      <c r="FAA228" s="58"/>
      <c r="FAB228" s="58"/>
      <c r="FAC228" s="58"/>
      <c r="FAD228" s="58"/>
      <c r="FAE228" s="58"/>
      <c r="FAF228" s="58"/>
      <c r="FAG228" s="58"/>
      <c r="FAH228" s="58"/>
      <c r="FAI228" s="58"/>
      <c r="FAJ228" s="58"/>
      <c r="FAK228" s="58"/>
      <c r="FAL228" s="58"/>
      <c r="FAM228" s="58"/>
      <c r="FAN228" s="58"/>
      <c r="FAO228" s="58"/>
      <c r="FAP228" s="58"/>
      <c r="FAQ228" s="58"/>
      <c r="FAR228" s="58"/>
      <c r="FAS228" s="58"/>
      <c r="FAT228" s="58"/>
      <c r="FAU228" s="58"/>
      <c r="FAV228" s="58"/>
      <c r="FAW228" s="58"/>
      <c r="FAX228" s="58"/>
      <c r="FAY228" s="58"/>
      <c r="FAZ228" s="58"/>
      <c r="FBA228" s="58"/>
      <c r="FBB228" s="58"/>
      <c r="FBC228" s="58"/>
      <c r="FBD228" s="58"/>
      <c r="FBE228" s="58"/>
      <c r="FBF228" s="58"/>
      <c r="FBG228" s="58"/>
      <c r="FBH228" s="58"/>
      <c r="FBI228" s="58"/>
      <c r="FBJ228" s="58"/>
      <c r="FBK228" s="58"/>
      <c r="FBL228" s="58"/>
      <c r="FBM228" s="58"/>
      <c r="FBN228" s="58"/>
      <c r="FBO228" s="58"/>
      <c r="FBP228" s="58"/>
      <c r="FBQ228" s="58"/>
      <c r="FBR228" s="58"/>
      <c r="FBS228" s="58"/>
      <c r="FBT228" s="58"/>
      <c r="FBU228" s="58"/>
      <c r="FBV228" s="58"/>
      <c r="FBW228" s="58"/>
      <c r="FBX228" s="58"/>
      <c r="FBY228" s="58"/>
      <c r="FBZ228" s="58"/>
      <c r="FCA228" s="58"/>
      <c r="FCB228" s="58"/>
      <c r="FCC228" s="58"/>
      <c r="FCD228" s="58"/>
      <c r="FCE228" s="58"/>
      <c r="FCF228" s="58"/>
      <c r="FCG228" s="58"/>
      <c r="FCH228" s="58"/>
      <c r="FCI228" s="58"/>
      <c r="FCJ228" s="58"/>
      <c r="FCK228" s="58"/>
      <c r="FCL228" s="58"/>
      <c r="FCM228" s="58"/>
      <c r="FCN228" s="58"/>
      <c r="FCO228" s="58"/>
      <c r="FCP228" s="58"/>
      <c r="FCQ228" s="58"/>
      <c r="FCR228" s="58"/>
      <c r="FCS228" s="58"/>
      <c r="FCT228" s="58"/>
      <c r="FCU228" s="58"/>
      <c r="FCV228" s="58"/>
      <c r="FCW228" s="58"/>
      <c r="FCX228" s="58"/>
      <c r="FCY228" s="58"/>
      <c r="FCZ228" s="58"/>
      <c r="FDA228" s="58"/>
      <c r="FDB228" s="58"/>
      <c r="FDC228" s="58"/>
      <c r="FDD228" s="58"/>
      <c r="FDE228" s="58"/>
      <c r="FDF228" s="58"/>
      <c r="FDG228" s="58"/>
      <c r="FDH228" s="58"/>
      <c r="FDI228" s="58"/>
      <c r="FDJ228" s="58"/>
      <c r="FDK228" s="58"/>
      <c r="FDL228" s="58"/>
      <c r="FDM228" s="58"/>
      <c r="FDN228" s="58"/>
      <c r="FDO228" s="58"/>
      <c r="FDP228" s="58"/>
      <c r="FDQ228" s="58"/>
      <c r="FDR228" s="58"/>
      <c r="FDS228" s="58"/>
      <c r="FDT228" s="58"/>
      <c r="FDU228" s="58"/>
      <c r="FDV228" s="58"/>
      <c r="FDW228" s="58"/>
      <c r="FDX228" s="58"/>
      <c r="FDY228" s="58"/>
      <c r="FDZ228" s="58"/>
      <c r="FEA228" s="58"/>
      <c r="FEB228" s="58"/>
      <c r="FEC228" s="58"/>
      <c r="FED228" s="58"/>
      <c r="FEE228" s="58"/>
      <c r="FEF228" s="58"/>
      <c r="FEG228" s="58"/>
      <c r="FEH228" s="58"/>
      <c r="FEI228" s="58"/>
      <c r="FEJ228" s="58"/>
      <c r="FEK228" s="58"/>
      <c r="FEL228" s="58"/>
      <c r="FEM228" s="58"/>
      <c r="FEN228" s="58"/>
      <c r="FEO228" s="58"/>
      <c r="FEP228" s="58"/>
      <c r="FEQ228" s="58"/>
      <c r="FER228" s="58"/>
      <c r="FES228" s="58"/>
      <c r="FET228" s="58"/>
      <c r="FEU228" s="58"/>
      <c r="FEV228" s="58"/>
      <c r="FEW228" s="58"/>
      <c r="FEX228" s="58"/>
      <c r="FEY228" s="58"/>
      <c r="FEZ228" s="58"/>
      <c r="FFA228" s="58"/>
      <c r="FFB228" s="58"/>
      <c r="FFC228" s="58"/>
      <c r="FFD228" s="58"/>
      <c r="FFE228" s="58"/>
      <c r="FFF228" s="58"/>
      <c r="FFG228" s="58"/>
      <c r="FFH228" s="58"/>
      <c r="FFI228" s="58"/>
      <c r="FFJ228" s="58"/>
      <c r="FFK228" s="58"/>
      <c r="FFL228" s="58"/>
      <c r="FFM228" s="58"/>
      <c r="FFN228" s="58"/>
      <c r="FFO228" s="58"/>
      <c r="FFP228" s="58"/>
      <c r="FFQ228" s="58"/>
      <c r="FFR228" s="58"/>
      <c r="FFS228" s="58"/>
      <c r="FFT228" s="58"/>
      <c r="FFU228" s="58"/>
      <c r="FFV228" s="58"/>
      <c r="FFW228" s="58"/>
      <c r="FFX228" s="58"/>
      <c r="FFY228" s="58"/>
      <c r="FFZ228" s="58"/>
      <c r="FGA228" s="58"/>
      <c r="FGB228" s="58"/>
      <c r="FGC228" s="58"/>
      <c r="FGD228" s="58"/>
      <c r="FGE228" s="58"/>
      <c r="FGF228" s="58"/>
      <c r="FGG228" s="58"/>
      <c r="FGH228" s="58"/>
      <c r="FGI228" s="58"/>
      <c r="FGJ228" s="58"/>
      <c r="FGK228" s="58"/>
      <c r="FGL228" s="58"/>
      <c r="FGM228" s="58"/>
      <c r="FGN228" s="58"/>
      <c r="FGO228" s="58"/>
      <c r="FGP228" s="58"/>
      <c r="FGQ228" s="58"/>
      <c r="FGR228" s="58"/>
      <c r="FGS228" s="58"/>
      <c r="FGT228" s="58"/>
      <c r="FGU228" s="58"/>
      <c r="FGV228" s="58"/>
      <c r="FGW228" s="58"/>
      <c r="FGX228" s="58"/>
      <c r="FGY228" s="58"/>
      <c r="FGZ228" s="58"/>
      <c r="FHA228" s="58"/>
      <c r="FHB228" s="58"/>
      <c r="FHC228" s="58"/>
      <c r="FHD228" s="58"/>
      <c r="FHE228" s="58"/>
      <c r="FHF228" s="58"/>
      <c r="FHG228" s="58"/>
      <c r="FHH228" s="58"/>
      <c r="FHI228" s="58"/>
      <c r="FHJ228" s="58"/>
      <c r="FHK228" s="58"/>
      <c r="FHL228" s="58"/>
      <c r="FHM228" s="58"/>
      <c r="FHN228" s="58"/>
      <c r="FHO228" s="58"/>
      <c r="FHP228" s="58"/>
      <c r="FHQ228" s="58"/>
      <c r="FHR228" s="58"/>
      <c r="FHS228" s="58"/>
      <c r="FHT228" s="58"/>
      <c r="FHU228" s="58"/>
      <c r="FHV228" s="58"/>
      <c r="FHW228" s="58"/>
      <c r="FHX228" s="58"/>
      <c r="FHY228" s="58"/>
      <c r="FHZ228" s="58"/>
      <c r="FIA228" s="58"/>
      <c r="FIB228" s="58"/>
      <c r="FIC228" s="58"/>
      <c r="FID228" s="58"/>
      <c r="FIE228" s="58"/>
      <c r="FIF228" s="58"/>
      <c r="FIG228" s="58"/>
      <c r="FIH228" s="58"/>
      <c r="FII228" s="58"/>
      <c r="FIJ228" s="58"/>
      <c r="FIK228" s="58"/>
      <c r="FIL228" s="58"/>
      <c r="FIM228" s="58"/>
      <c r="FIN228" s="58"/>
      <c r="FIO228" s="58"/>
      <c r="FIP228" s="58"/>
      <c r="FIQ228" s="58"/>
      <c r="FIR228" s="58"/>
      <c r="FIS228" s="58"/>
      <c r="FIT228" s="58"/>
      <c r="FIU228" s="58"/>
      <c r="FIV228" s="58"/>
      <c r="FIW228" s="58"/>
      <c r="FIX228" s="58"/>
      <c r="FIY228" s="58"/>
      <c r="FIZ228" s="58"/>
      <c r="FJA228" s="58"/>
      <c r="FJB228" s="58"/>
      <c r="FJC228" s="58"/>
      <c r="FJD228" s="58"/>
      <c r="FJE228" s="58"/>
      <c r="FJF228" s="58"/>
      <c r="FJG228" s="58"/>
      <c r="FJH228" s="58"/>
      <c r="FJI228" s="58"/>
      <c r="FJJ228" s="58"/>
      <c r="FJK228" s="58"/>
      <c r="FJL228" s="58"/>
      <c r="FJM228" s="58"/>
      <c r="FJN228" s="58"/>
      <c r="FJO228" s="58"/>
      <c r="FJP228" s="58"/>
      <c r="FJQ228" s="58"/>
      <c r="FJR228" s="58"/>
      <c r="FJS228" s="58"/>
      <c r="FJT228" s="58"/>
      <c r="FJU228" s="58"/>
      <c r="FJV228" s="58"/>
      <c r="FJW228" s="58"/>
      <c r="FJX228" s="58"/>
      <c r="FJY228" s="58"/>
      <c r="FJZ228" s="58"/>
      <c r="FKA228" s="58"/>
      <c r="FKB228" s="58"/>
      <c r="FKC228" s="58"/>
      <c r="FKD228" s="58"/>
      <c r="FKE228" s="58"/>
      <c r="FKF228" s="58"/>
      <c r="FKG228" s="58"/>
      <c r="FKH228" s="58"/>
      <c r="FKI228" s="58"/>
      <c r="FKJ228" s="58"/>
      <c r="FKK228" s="58"/>
      <c r="FKL228" s="58"/>
      <c r="FKM228" s="58"/>
      <c r="FKN228" s="58"/>
      <c r="FKO228" s="58"/>
      <c r="FKP228" s="58"/>
      <c r="FKQ228" s="58"/>
      <c r="FKR228" s="58"/>
      <c r="FKS228" s="58"/>
      <c r="FKT228" s="58"/>
      <c r="FKU228" s="58"/>
      <c r="FKV228" s="58"/>
      <c r="FKW228" s="58"/>
      <c r="FKX228" s="58"/>
      <c r="FKY228" s="58"/>
      <c r="FKZ228" s="58"/>
      <c r="FLA228" s="58"/>
      <c r="FLB228" s="58"/>
      <c r="FLC228" s="58"/>
      <c r="FLD228" s="58"/>
      <c r="FLE228" s="58"/>
      <c r="FLF228" s="58"/>
      <c r="FLG228" s="58"/>
      <c r="FLH228" s="58"/>
      <c r="FLI228" s="58"/>
      <c r="FLJ228" s="58"/>
      <c r="FLK228" s="58"/>
      <c r="FLL228" s="58"/>
      <c r="FLM228" s="58"/>
      <c r="FLN228" s="58"/>
      <c r="FLO228" s="58"/>
      <c r="FLP228" s="58"/>
      <c r="FLQ228" s="58"/>
      <c r="FLR228" s="58"/>
      <c r="FLS228" s="58"/>
      <c r="FLT228" s="58"/>
      <c r="FLU228" s="58"/>
      <c r="FLV228" s="58"/>
      <c r="FLW228" s="58"/>
      <c r="FLX228" s="58"/>
      <c r="FLY228" s="58"/>
      <c r="FLZ228" s="58"/>
      <c r="FMA228" s="58"/>
      <c r="FMB228" s="58"/>
      <c r="FMC228" s="58"/>
      <c r="FMD228" s="58"/>
      <c r="FME228" s="58"/>
      <c r="FMF228" s="58"/>
      <c r="FMG228" s="58"/>
      <c r="FMH228" s="58"/>
      <c r="FMI228" s="58"/>
      <c r="FMJ228" s="58"/>
      <c r="FMK228" s="58"/>
      <c r="FML228" s="58"/>
      <c r="FMM228" s="58"/>
      <c r="FMN228" s="58"/>
      <c r="FMO228" s="58"/>
      <c r="FMP228" s="58"/>
      <c r="FMQ228" s="58"/>
      <c r="FMR228" s="58"/>
      <c r="FMS228" s="58"/>
      <c r="FMT228" s="58"/>
      <c r="FMU228" s="58"/>
      <c r="FMV228" s="58"/>
      <c r="FMW228" s="58"/>
      <c r="FMX228" s="58"/>
      <c r="FMY228" s="58"/>
      <c r="FMZ228" s="58"/>
      <c r="FNA228" s="58"/>
      <c r="FNB228" s="58"/>
      <c r="FNC228" s="58"/>
      <c r="FND228" s="58"/>
      <c r="FNE228" s="58"/>
      <c r="FNF228" s="58"/>
      <c r="FNG228" s="58"/>
      <c r="FNH228" s="58"/>
      <c r="FNI228" s="58"/>
      <c r="FNJ228" s="58"/>
      <c r="FNK228" s="58"/>
      <c r="FNL228" s="58"/>
      <c r="FNM228" s="58"/>
      <c r="FNN228" s="58"/>
      <c r="FNO228" s="58"/>
      <c r="FNP228" s="58"/>
      <c r="FNQ228" s="58"/>
      <c r="FNR228" s="58"/>
      <c r="FNS228" s="58"/>
      <c r="FNT228" s="58"/>
      <c r="FNU228" s="58"/>
      <c r="FNV228" s="58"/>
      <c r="FNW228" s="58"/>
      <c r="FNX228" s="58"/>
      <c r="FNY228" s="58"/>
      <c r="FNZ228" s="58"/>
      <c r="FOA228" s="58"/>
      <c r="FOB228" s="58"/>
      <c r="FOC228" s="58"/>
      <c r="FOD228" s="58"/>
      <c r="FOE228" s="58"/>
      <c r="FOF228" s="58"/>
      <c r="FOG228" s="58"/>
      <c r="FOH228" s="58"/>
      <c r="FOI228" s="58"/>
      <c r="FOJ228" s="58"/>
      <c r="FOK228" s="58"/>
      <c r="FOL228" s="58"/>
      <c r="FOM228" s="58"/>
      <c r="FON228" s="58"/>
      <c r="FOO228" s="58"/>
      <c r="FOP228" s="58"/>
      <c r="FOQ228" s="58"/>
      <c r="FOR228" s="58"/>
      <c r="FOS228" s="58"/>
      <c r="FOT228" s="58"/>
      <c r="FOU228" s="58"/>
      <c r="FOV228" s="58"/>
      <c r="FOW228" s="58"/>
      <c r="FOX228" s="58"/>
      <c r="FOY228" s="58"/>
      <c r="FOZ228" s="58"/>
      <c r="FPA228" s="58"/>
      <c r="FPB228" s="58"/>
      <c r="FPC228" s="58"/>
      <c r="FPD228" s="58"/>
      <c r="FPE228" s="58"/>
      <c r="FPF228" s="58"/>
      <c r="FPG228" s="58"/>
      <c r="FPH228" s="58"/>
      <c r="FPI228" s="58"/>
      <c r="FPJ228" s="58"/>
      <c r="FPK228" s="58"/>
      <c r="FPL228" s="58"/>
      <c r="FPM228" s="58"/>
      <c r="FPN228" s="58"/>
      <c r="FPO228" s="58"/>
      <c r="FPP228" s="58"/>
      <c r="FPQ228" s="58"/>
      <c r="FPR228" s="58"/>
      <c r="FPS228" s="58"/>
      <c r="FPT228" s="58"/>
      <c r="FPU228" s="58"/>
      <c r="FPV228" s="58"/>
      <c r="FPW228" s="58"/>
      <c r="FPX228" s="58"/>
      <c r="FPY228" s="58"/>
      <c r="FPZ228" s="58"/>
      <c r="FQA228" s="58"/>
      <c r="FQB228" s="58"/>
      <c r="FQC228" s="58"/>
      <c r="FQD228" s="58"/>
      <c r="FQE228" s="58"/>
      <c r="FQF228" s="58"/>
      <c r="FQG228" s="58"/>
      <c r="FQH228" s="58"/>
      <c r="FQI228" s="58"/>
      <c r="FQJ228" s="58"/>
      <c r="FQK228" s="58"/>
      <c r="FQL228" s="58"/>
      <c r="FQM228" s="58"/>
      <c r="FQN228" s="58"/>
      <c r="FQO228" s="58"/>
      <c r="FQP228" s="58"/>
      <c r="FQQ228" s="58"/>
      <c r="FQR228" s="58"/>
      <c r="FQS228" s="58"/>
      <c r="FQT228" s="58"/>
      <c r="FQU228" s="58"/>
      <c r="FQV228" s="58"/>
      <c r="FQW228" s="58"/>
      <c r="FQX228" s="58"/>
      <c r="FQY228" s="58"/>
      <c r="FQZ228" s="58"/>
      <c r="FRA228" s="58"/>
      <c r="FRB228" s="58"/>
      <c r="FRC228" s="58"/>
      <c r="FRD228" s="58"/>
      <c r="FRE228" s="58"/>
      <c r="FRF228" s="58"/>
      <c r="FRG228" s="58"/>
      <c r="FRH228" s="58"/>
      <c r="FRI228" s="58"/>
      <c r="FRJ228" s="58"/>
      <c r="FRK228" s="58"/>
      <c r="FRL228" s="58"/>
      <c r="FRM228" s="58"/>
      <c r="FRN228" s="58"/>
      <c r="FRO228" s="58"/>
      <c r="FRP228" s="58"/>
      <c r="FRQ228" s="58"/>
      <c r="FRR228" s="58"/>
      <c r="FRS228" s="58"/>
      <c r="FRT228" s="58"/>
      <c r="FRU228" s="58"/>
      <c r="FRV228" s="58"/>
      <c r="FRW228" s="58"/>
      <c r="FRX228" s="58"/>
      <c r="FRY228" s="58"/>
      <c r="FRZ228" s="58"/>
      <c r="FSA228" s="58"/>
      <c r="FSB228" s="58"/>
      <c r="FSC228" s="58"/>
      <c r="FSD228" s="58"/>
      <c r="FSE228" s="58"/>
      <c r="FSF228" s="58"/>
      <c r="FSG228" s="58"/>
      <c r="FSH228" s="58"/>
      <c r="FSI228" s="58"/>
      <c r="FSJ228" s="58"/>
      <c r="FSK228" s="58"/>
      <c r="FSL228" s="58"/>
      <c r="FSM228" s="58"/>
      <c r="FSN228" s="58"/>
      <c r="FSO228" s="58"/>
      <c r="FSP228" s="58"/>
      <c r="FSQ228" s="58"/>
      <c r="FSR228" s="58"/>
      <c r="FSS228" s="58"/>
      <c r="FST228" s="58"/>
      <c r="FSU228" s="58"/>
      <c r="FSV228" s="58"/>
      <c r="FSW228" s="58"/>
      <c r="FSX228" s="58"/>
      <c r="FSY228" s="58"/>
      <c r="FSZ228" s="58"/>
      <c r="FTA228" s="58"/>
      <c r="FTB228" s="58"/>
      <c r="FTC228" s="58"/>
      <c r="FTD228" s="58"/>
      <c r="FTE228" s="58"/>
      <c r="FTF228" s="58"/>
      <c r="FTG228" s="58"/>
      <c r="FTH228" s="58"/>
      <c r="FTI228" s="58"/>
      <c r="FTJ228" s="58"/>
      <c r="FTK228" s="58"/>
      <c r="FTL228" s="58"/>
      <c r="FTM228" s="58"/>
      <c r="FTN228" s="58"/>
      <c r="FTO228" s="58"/>
      <c r="FTP228" s="58"/>
      <c r="FTQ228" s="58"/>
      <c r="FTR228" s="58"/>
      <c r="FTS228" s="58"/>
      <c r="FTT228" s="58"/>
      <c r="FTU228" s="58"/>
      <c r="FTV228" s="58"/>
      <c r="FTW228" s="58"/>
      <c r="FTX228" s="58"/>
      <c r="FTY228" s="58"/>
      <c r="FTZ228" s="58"/>
      <c r="FUA228" s="58"/>
      <c r="FUB228" s="58"/>
      <c r="FUC228" s="58"/>
      <c r="FUD228" s="58"/>
      <c r="FUE228" s="58"/>
      <c r="FUF228" s="58"/>
      <c r="FUG228" s="58"/>
      <c r="FUH228" s="58"/>
      <c r="FUI228" s="58"/>
      <c r="FUJ228" s="58"/>
      <c r="FUK228" s="58"/>
      <c r="FUL228" s="58"/>
      <c r="FUM228" s="58"/>
      <c r="FUN228" s="58"/>
      <c r="FUO228" s="58"/>
      <c r="FUP228" s="58"/>
      <c r="FUQ228" s="58"/>
      <c r="FUR228" s="58"/>
      <c r="FUS228" s="58"/>
      <c r="FUT228" s="58"/>
      <c r="FUU228" s="58"/>
      <c r="FUV228" s="58"/>
      <c r="FUW228" s="58"/>
      <c r="FUX228" s="58"/>
      <c r="FUY228" s="58"/>
      <c r="FUZ228" s="58"/>
      <c r="FVA228" s="58"/>
      <c r="FVB228" s="58"/>
      <c r="FVC228" s="58"/>
      <c r="FVD228" s="58"/>
      <c r="FVE228" s="58"/>
      <c r="FVF228" s="58"/>
      <c r="FVG228" s="58"/>
      <c r="FVH228" s="58"/>
      <c r="FVI228" s="58"/>
      <c r="FVJ228" s="58"/>
      <c r="FVK228" s="58"/>
      <c r="FVL228" s="58"/>
      <c r="FVM228" s="58"/>
      <c r="FVN228" s="58"/>
      <c r="FVO228" s="58"/>
      <c r="FVP228" s="58"/>
      <c r="FVQ228" s="58"/>
      <c r="FVR228" s="58"/>
      <c r="FVS228" s="58"/>
      <c r="FVT228" s="58"/>
      <c r="FVU228" s="58"/>
      <c r="FVV228" s="58"/>
      <c r="FVW228" s="58"/>
      <c r="FVX228" s="58"/>
      <c r="FVY228" s="58"/>
      <c r="FVZ228" s="58"/>
      <c r="FWA228" s="58"/>
      <c r="FWB228" s="58"/>
      <c r="FWC228" s="58"/>
      <c r="FWD228" s="58"/>
      <c r="FWE228" s="58"/>
      <c r="FWF228" s="58"/>
      <c r="FWG228" s="58"/>
      <c r="FWH228" s="58"/>
      <c r="FWI228" s="58"/>
      <c r="FWJ228" s="58"/>
      <c r="FWK228" s="58"/>
      <c r="FWL228" s="58"/>
      <c r="FWM228" s="58"/>
      <c r="FWN228" s="58"/>
      <c r="FWO228" s="58"/>
      <c r="FWP228" s="58"/>
      <c r="FWQ228" s="58"/>
      <c r="FWR228" s="58"/>
      <c r="FWS228" s="58"/>
      <c r="FWT228" s="58"/>
      <c r="FWU228" s="58"/>
      <c r="FWV228" s="58"/>
      <c r="FWW228" s="58"/>
      <c r="FWX228" s="58"/>
      <c r="FWY228" s="58"/>
      <c r="FWZ228" s="58"/>
      <c r="FXA228" s="58"/>
      <c r="FXB228" s="58"/>
      <c r="FXC228" s="58"/>
      <c r="FXD228" s="58"/>
      <c r="FXE228" s="58"/>
      <c r="FXF228" s="58"/>
      <c r="FXG228" s="58"/>
      <c r="FXH228" s="58"/>
      <c r="FXI228" s="58"/>
      <c r="FXJ228" s="58"/>
      <c r="FXK228" s="58"/>
      <c r="FXL228" s="58"/>
      <c r="FXM228" s="58"/>
      <c r="FXN228" s="58"/>
      <c r="FXO228" s="58"/>
      <c r="FXP228" s="58"/>
      <c r="FXQ228" s="58"/>
      <c r="FXR228" s="58"/>
      <c r="FXS228" s="58"/>
      <c r="FXT228" s="58"/>
      <c r="FXU228" s="58"/>
      <c r="FXV228" s="58"/>
      <c r="FXW228" s="58"/>
      <c r="FXX228" s="58"/>
      <c r="FXY228" s="58"/>
      <c r="FXZ228" s="58"/>
      <c r="FYA228" s="58"/>
      <c r="FYB228" s="58"/>
      <c r="FYC228" s="58"/>
      <c r="FYD228" s="58"/>
      <c r="FYE228" s="58"/>
      <c r="FYF228" s="58"/>
      <c r="FYG228" s="58"/>
      <c r="FYH228" s="58"/>
      <c r="FYI228" s="58"/>
      <c r="FYJ228" s="58"/>
      <c r="FYK228" s="58"/>
      <c r="FYL228" s="58"/>
      <c r="FYM228" s="58"/>
      <c r="FYN228" s="58"/>
      <c r="FYO228" s="58"/>
      <c r="FYP228" s="58"/>
      <c r="FYQ228" s="58"/>
      <c r="FYR228" s="58"/>
      <c r="FYS228" s="58"/>
      <c r="FYT228" s="58"/>
      <c r="FYU228" s="58"/>
      <c r="FYV228" s="58"/>
      <c r="FYW228" s="58"/>
      <c r="FYX228" s="58"/>
      <c r="FYY228" s="58"/>
      <c r="FYZ228" s="58"/>
      <c r="FZA228" s="58"/>
      <c r="FZB228" s="58"/>
      <c r="FZC228" s="58"/>
      <c r="FZD228" s="58"/>
      <c r="FZE228" s="58"/>
      <c r="FZF228" s="58"/>
      <c r="FZG228" s="58"/>
      <c r="FZH228" s="58"/>
      <c r="FZI228" s="58"/>
      <c r="FZJ228" s="58"/>
      <c r="FZK228" s="58"/>
      <c r="FZL228" s="58"/>
      <c r="FZM228" s="58"/>
      <c r="FZN228" s="58"/>
      <c r="FZO228" s="58"/>
      <c r="FZP228" s="58"/>
      <c r="FZQ228" s="58"/>
      <c r="FZR228" s="58"/>
      <c r="FZS228" s="58"/>
      <c r="FZT228" s="58"/>
      <c r="FZU228" s="58"/>
      <c r="FZV228" s="58"/>
      <c r="FZW228" s="58"/>
      <c r="FZX228" s="58"/>
      <c r="FZY228" s="58"/>
      <c r="FZZ228" s="58"/>
      <c r="GAA228" s="58"/>
      <c r="GAB228" s="58"/>
      <c r="GAC228" s="58"/>
      <c r="GAD228" s="58"/>
      <c r="GAE228" s="58"/>
      <c r="GAF228" s="58"/>
      <c r="GAG228" s="58"/>
      <c r="GAH228" s="58"/>
      <c r="GAI228" s="58"/>
      <c r="GAJ228" s="58"/>
      <c r="GAK228" s="58"/>
      <c r="GAL228" s="58"/>
      <c r="GAM228" s="58"/>
      <c r="GAN228" s="58"/>
      <c r="GAO228" s="58"/>
      <c r="GAP228" s="58"/>
      <c r="GAQ228" s="58"/>
      <c r="GAR228" s="58"/>
      <c r="GAS228" s="58"/>
      <c r="GAT228" s="58"/>
      <c r="GAU228" s="58"/>
      <c r="GAV228" s="58"/>
      <c r="GAW228" s="58"/>
      <c r="GAX228" s="58"/>
      <c r="GAY228" s="58"/>
      <c r="GAZ228" s="58"/>
      <c r="GBA228" s="58"/>
      <c r="GBB228" s="58"/>
      <c r="GBC228" s="58"/>
      <c r="GBD228" s="58"/>
      <c r="GBE228" s="58"/>
      <c r="GBF228" s="58"/>
      <c r="GBG228" s="58"/>
      <c r="GBH228" s="58"/>
      <c r="GBI228" s="58"/>
      <c r="GBJ228" s="58"/>
      <c r="GBK228" s="58"/>
      <c r="GBL228" s="58"/>
      <c r="GBM228" s="58"/>
      <c r="GBN228" s="58"/>
      <c r="GBO228" s="58"/>
      <c r="GBP228" s="58"/>
      <c r="GBQ228" s="58"/>
      <c r="GBR228" s="58"/>
      <c r="GBS228" s="58"/>
      <c r="GBT228" s="58"/>
      <c r="GBU228" s="58"/>
      <c r="GBV228" s="58"/>
      <c r="GBW228" s="58"/>
      <c r="GBX228" s="58"/>
      <c r="GBY228" s="58"/>
      <c r="GBZ228" s="58"/>
      <c r="GCA228" s="58"/>
      <c r="GCB228" s="58"/>
      <c r="GCC228" s="58"/>
      <c r="GCD228" s="58"/>
      <c r="GCE228" s="58"/>
      <c r="GCF228" s="58"/>
      <c r="GCG228" s="58"/>
      <c r="GCH228" s="58"/>
      <c r="GCI228" s="58"/>
      <c r="GCJ228" s="58"/>
      <c r="GCK228" s="58"/>
      <c r="GCL228" s="58"/>
      <c r="GCM228" s="58"/>
      <c r="GCN228" s="58"/>
      <c r="GCO228" s="58"/>
      <c r="GCP228" s="58"/>
      <c r="GCQ228" s="58"/>
      <c r="GCR228" s="58"/>
      <c r="GCS228" s="58"/>
      <c r="GCT228" s="58"/>
      <c r="GCU228" s="58"/>
      <c r="GCV228" s="58"/>
      <c r="GCW228" s="58"/>
      <c r="GCX228" s="58"/>
      <c r="GCY228" s="58"/>
      <c r="GCZ228" s="58"/>
      <c r="GDA228" s="58"/>
      <c r="GDB228" s="58"/>
      <c r="GDC228" s="58"/>
      <c r="GDD228" s="58"/>
      <c r="GDE228" s="58"/>
      <c r="GDF228" s="58"/>
      <c r="GDG228" s="58"/>
      <c r="GDH228" s="58"/>
      <c r="GDI228" s="58"/>
      <c r="GDJ228" s="58"/>
      <c r="GDK228" s="58"/>
      <c r="GDL228" s="58"/>
      <c r="GDM228" s="58"/>
      <c r="GDN228" s="58"/>
      <c r="GDO228" s="58"/>
      <c r="GDP228" s="58"/>
      <c r="GDQ228" s="58"/>
      <c r="GDR228" s="58"/>
      <c r="GDS228" s="58"/>
      <c r="GDT228" s="58"/>
      <c r="GDU228" s="58"/>
      <c r="GDV228" s="58"/>
      <c r="GDW228" s="58"/>
      <c r="GDX228" s="58"/>
      <c r="GDY228" s="58"/>
      <c r="GDZ228" s="58"/>
      <c r="GEA228" s="58"/>
      <c r="GEB228" s="58"/>
      <c r="GEC228" s="58"/>
      <c r="GED228" s="58"/>
      <c r="GEE228" s="58"/>
      <c r="GEF228" s="58"/>
      <c r="GEG228" s="58"/>
      <c r="GEH228" s="58"/>
      <c r="GEI228" s="58"/>
      <c r="GEJ228" s="58"/>
      <c r="GEK228" s="58"/>
      <c r="GEL228" s="58"/>
      <c r="GEM228" s="58"/>
      <c r="GEN228" s="58"/>
      <c r="GEO228" s="58"/>
      <c r="GEP228" s="58"/>
      <c r="GEQ228" s="58"/>
      <c r="GER228" s="58"/>
      <c r="GES228" s="58"/>
      <c r="GET228" s="58"/>
      <c r="GEU228" s="58"/>
      <c r="GEV228" s="58"/>
      <c r="GEW228" s="58"/>
      <c r="GEX228" s="58"/>
      <c r="GEY228" s="58"/>
      <c r="GEZ228" s="58"/>
      <c r="GFA228" s="58"/>
      <c r="GFB228" s="58"/>
      <c r="GFC228" s="58"/>
      <c r="GFD228" s="58"/>
      <c r="GFE228" s="58"/>
      <c r="GFF228" s="58"/>
      <c r="GFG228" s="58"/>
      <c r="GFH228" s="58"/>
      <c r="GFI228" s="58"/>
      <c r="GFJ228" s="58"/>
      <c r="GFK228" s="58"/>
      <c r="GFL228" s="58"/>
      <c r="GFM228" s="58"/>
      <c r="GFN228" s="58"/>
      <c r="GFO228" s="58"/>
      <c r="GFP228" s="58"/>
      <c r="GFQ228" s="58"/>
      <c r="GFR228" s="58"/>
      <c r="GFS228" s="58"/>
      <c r="GFT228" s="58"/>
      <c r="GFU228" s="58"/>
      <c r="GFV228" s="58"/>
      <c r="GFW228" s="58"/>
      <c r="GFX228" s="58"/>
      <c r="GFY228" s="58"/>
      <c r="GFZ228" s="58"/>
      <c r="GGA228" s="58"/>
      <c r="GGB228" s="58"/>
      <c r="GGC228" s="58"/>
      <c r="GGD228" s="58"/>
      <c r="GGE228" s="58"/>
      <c r="GGF228" s="58"/>
      <c r="GGG228" s="58"/>
      <c r="GGH228" s="58"/>
      <c r="GGI228" s="58"/>
      <c r="GGJ228" s="58"/>
      <c r="GGK228" s="58"/>
      <c r="GGL228" s="58"/>
      <c r="GGM228" s="58"/>
      <c r="GGN228" s="58"/>
      <c r="GGO228" s="58"/>
      <c r="GGP228" s="58"/>
      <c r="GGQ228" s="58"/>
      <c r="GGR228" s="58"/>
      <c r="GGS228" s="58"/>
      <c r="GGT228" s="58"/>
      <c r="GGU228" s="58"/>
      <c r="GGV228" s="58"/>
      <c r="GGW228" s="58"/>
      <c r="GGX228" s="58"/>
      <c r="GGY228" s="58"/>
      <c r="GGZ228" s="58"/>
      <c r="GHA228" s="58"/>
      <c r="GHB228" s="58"/>
      <c r="GHC228" s="58"/>
      <c r="GHD228" s="58"/>
      <c r="GHE228" s="58"/>
      <c r="GHF228" s="58"/>
      <c r="GHG228" s="58"/>
      <c r="GHH228" s="58"/>
      <c r="GHI228" s="58"/>
      <c r="GHJ228" s="58"/>
      <c r="GHK228" s="58"/>
      <c r="GHL228" s="58"/>
      <c r="GHM228" s="58"/>
      <c r="GHN228" s="58"/>
      <c r="GHO228" s="58"/>
      <c r="GHP228" s="58"/>
      <c r="GHQ228" s="58"/>
      <c r="GHR228" s="58"/>
      <c r="GHS228" s="58"/>
      <c r="GHT228" s="58"/>
      <c r="GHU228" s="58"/>
      <c r="GHV228" s="58"/>
      <c r="GHW228" s="58"/>
      <c r="GHX228" s="58"/>
      <c r="GHY228" s="58"/>
      <c r="GHZ228" s="58"/>
      <c r="GIA228" s="58"/>
      <c r="GIB228" s="58"/>
      <c r="GIC228" s="58"/>
      <c r="GID228" s="58"/>
      <c r="GIE228" s="58"/>
      <c r="GIF228" s="58"/>
      <c r="GIG228" s="58"/>
      <c r="GIH228" s="58"/>
      <c r="GII228" s="58"/>
      <c r="GIJ228" s="58"/>
      <c r="GIK228" s="58"/>
      <c r="GIL228" s="58"/>
      <c r="GIM228" s="58"/>
      <c r="GIN228" s="58"/>
      <c r="GIO228" s="58"/>
      <c r="GIP228" s="58"/>
      <c r="GIQ228" s="58"/>
      <c r="GIR228" s="58"/>
      <c r="GIS228" s="58"/>
      <c r="GIT228" s="58"/>
      <c r="GIU228" s="58"/>
      <c r="GIV228" s="58"/>
      <c r="GIW228" s="58"/>
      <c r="GIX228" s="58"/>
      <c r="GIY228" s="58"/>
      <c r="GIZ228" s="58"/>
      <c r="GJA228" s="58"/>
      <c r="GJB228" s="58"/>
      <c r="GJC228" s="58"/>
      <c r="GJD228" s="58"/>
      <c r="GJE228" s="58"/>
      <c r="GJF228" s="58"/>
      <c r="GJG228" s="58"/>
      <c r="GJH228" s="58"/>
      <c r="GJI228" s="58"/>
      <c r="GJJ228" s="58"/>
      <c r="GJK228" s="58"/>
      <c r="GJL228" s="58"/>
      <c r="GJM228" s="58"/>
      <c r="GJN228" s="58"/>
      <c r="GJO228" s="58"/>
      <c r="GJP228" s="58"/>
      <c r="GJQ228" s="58"/>
      <c r="GJR228" s="58"/>
      <c r="GJS228" s="58"/>
      <c r="GJT228" s="58"/>
      <c r="GJU228" s="58"/>
      <c r="GJV228" s="58"/>
      <c r="GJW228" s="58"/>
      <c r="GJX228" s="58"/>
      <c r="GJY228" s="58"/>
      <c r="GJZ228" s="58"/>
      <c r="GKA228" s="58"/>
      <c r="GKB228" s="58"/>
      <c r="GKC228" s="58"/>
      <c r="GKD228" s="58"/>
      <c r="GKE228" s="58"/>
      <c r="GKF228" s="58"/>
      <c r="GKG228" s="58"/>
      <c r="GKH228" s="58"/>
      <c r="GKI228" s="58"/>
      <c r="GKJ228" s="58"/>
      <c r="GKK228" s="58"/>
      <c r="GKL228" s="58"/>
      <c r="GKM228" s="58"/>
      <c r="GKN228" s="58"/>
      <c r="GKO228" s="58"/>
      <c r="GKP228" s="58"/>
      <c r="GKQ228" s="58"/>
      <c r="GKR228" s="58"/>
      <c r="GKS228" s="58"/>
      <c r="GKT228" s="58"/>
      <c r="GKU228" s="58"/>
      <c r="GKV228" s="58"/>
      <c r="GKW228" s="58"/>
      <c r="GKX228" s="58"/>
      <c r="GKY228" s="58"/>
      <c r="GKZ228" s="58"/>
      <c r="GLA228" s="58"/>
      <c r="GLB228" s="58"/>
      <c r="GLC228" s="58"/>
      <c r="GLD228" s="58"/>
      <c r="GLE228" s="58"/>
      <c r="GLF228" s="58"/>
      <c r="GLG228" s="58"/>
      <c r="GLH228" s="58"/>
      <c r="GLI228" s="58"/>
      <c r="GLJ228" s="58"/>
      <c r="GLK228" s="58"/>
      <c r="GLL228" s="58"/>
      <c r="GLM228" s="58"/>
      <c r="GLN228" s="58"/>
      <c r="GLO228" s="58"/>
      <c r="GLP228" s="58"/>
      <c r="GLQ228" s="58"/>
      <c r="GLR228" s="58"/>
      <c r="GLS228" s="58"/>
      <c r="GLT228" s="58"/>
      <c r="GLU228" s="58"/>
      <c r="GLV228" s="58"/>
      <c r="GLW228" s="58"/>
      <c r="GLX228" s="58"/>
      <c r="GLY228" s="58"/>
      <c r="GLZ228" s="58"/>
      <c r="GMA228" s="58"/>
      <c r="GMB228" s="58"/>
      <c r="GMC228" s="58"/>
      <c r="GMD228" s="58"/>
      <c r="GME228" s="58"/>
      <c r="GMF228" s="58"/>
      <c r="GMG228" s="58"/>
      <c r="GMH228" s="58"/>
      <c r="GMI228" s="58"/>
      <c r="GMJ228" s="58"/>
      <c r="GMK228" s="58"/>
      <c r="GML228" s="58"/>
      <c r="GMM228" s="58"/>
      <c r="GMN228" s="58"/>
      <c r="GMO228" s="58"/>
      <c r="GMP228" s="58"/>
      <c r="GMQ228" s="58"/>
      <c r="GMR228" s="58"/>
      <c r="GMS228" s="58"/>
      <c r="GMT228" s="58"/>
      <c r="GMU228" s="58"/>
      <c r="GMV228" s="58"/>
      <c r="GMW228" s="58"/>
      <c r="GMX228" s="58"/>
      <c r="GMY228" s="58"/>
      <c r="GMZ228" s="58"/>
      <c r="GNA228" s="58"/>
      <c r="GNB228" s="58"/>
      <c r="GNC228" s="58"/>
      <c r="GND228" s="58"/>
      <c r="GNE228" s="58"/>
      <c r="GNF228" s="58"/>
      <c r="GNG228" s="58"/>
      <c r="GNH228" s="58"/>
      <c r="GNI228" s="58"/>
      <c r="GNJ228" s="58"/>
      <c r="GNK228" s="58"/>
      <c r="GNL228" s="58"/>
      <c r="GNM228" s="58"/>
      <c r="GNN228" s="58"/>
      <c r="GNO228" s="58"/>
      <c r="GNP228" s="58"/>
      <c r="GNQ228" s="58"/>
      <c r="GNR228" s="58"/>
      <c r="GNS228" s="58"/>
      <c r="GNT228" s="58"/>
      <c r="GNU228" s="58"/>
      <c r="GNV228" s="58"/>
      <c r="GNW228" s="58"/>
      <c r="GNX228" s="58"/>
      <c r="GNY228" s="58"/>
      <c r="GNZ228" s="58"/>
      <c r="GOA228" s="58"/>
      <c r="GOB228" s="58"/>
      <c r="GOC228" s="58"/>
      <c r="GOD228" s="58"/>
      <c r="GOE228" s="58"/>
      <c r="GOF228" s="58"/>
      <c r="GOG228" s="58"/>
      <c r="GOH228" s="58"/>
      <c r="GOI228" s="58"/>
      <c r="GOJ228" s="58"/>
      <c r="GOK228" s="58"/>
      <c r="GOL228" s="58"/>
      <c r="GOM228" s="58"/>
      <c r="GON228" s="58"/>
      <c r="GOO228" s="58"/>
      <c r="GOP228" s="58"/>
      <c r="GOQ228" s="58"/>
      <c r="GOR228" s="58"/>
      <c r="GOS228" s="58"/>
      <c r="GOT228" s="58"/>
      <c r="GOU228" s="58"/>
      <c r="GOV228" s="58"/>
      <c r="GOW228" s="58"/>
      <c r="GOX228" s="58"/>
      <c r="GOY228" s="58"/>
      <c r="GOZ228" s="58"/>
      <c r="GPA228" s="58"/>
      <c r="GPB228" s="58"/>
      <c r="GPC228" s="58"/>
      <c r="GPD228" s="58"/>
      <c r="GPE228" s="58"/>
      <c r="GPF228" s="58"/>
      <c r="GPG228" s="58"/>
      <c r="GPH228" s="58"/>
      <c r="GPI228" s="58"/>
      <c r="GPJ228" s="58"/>
      <c r="GPK228" s="58"/>
      <c r="GPL228" s="58"/>
      <c r="GPM228" s="58"/>
      <c r="GPN228" s="58"/>
      <c r="GPO228" s="58"/>
      <c r="GPP228" s="58"/>
      <c r="GPQ228" s="58"/>
      <c r="GPR228" s="58"/>
      <c r="GPS228" s="58"/>
      <c r="GPT228" s="58"/>
      <c r="GPU228" s="58"/>
      <c r="GPV228" s="58"/>
      <c r="GPW228" s="58"/>
      <c r="GPX228" s="58"/>
      <c r="GPY228" s="58"/>
      <c r="GPZ228" s="58"/>
      <c r="GQA228" s="58"/>
      <c r="GQB228" s="58"/>
      <c r="GQC228" s="58"/>
      <c r="GQD228" s="58"/>
      <c r="GQE228" s="58"/>
      <c r="GQF228" s="58"/>
      <c r="GQG228" s="58"/>
      <c r="GQH228" s="58"/>
      <c r="GQI228" s="58"/>
      <c r="GQJ228" s="58"/>
      <c r="GQK228" s="58"/>
      <c r="GQL228" s="58"/>
      <c r="GQM228" s="58"/>
      <c r="GQN228" s="58"/>
      <c r="GQO228" s="58"/>
      <c r="GQP228" s="58"/>
      <c r="GQQ228" s="58"/>
      <c r="GQR228" s="58"/>
      <c r="GQS228" s="58"/>
      <c r="GQT228" s="58"/>
      <c r="GQU228" s="58"/>
      <c r="GQV228" s="58"/>
      <c r="GQW228" s="58"/>
      <c r="GQX228" s="58"/>
      <c r="GQY228" s="58"/>
      <c r="GQZ228" s="58"/>
      <c r="GRA228" s="58"/>
      <c r="GRB228" s="58"/>
      <c r="GRC228" s="58"/>
      <c r="GRD228" s="58"/>
      <c r="GRE228" s="58"/>
      <c r="GRF228" s="58"/>
      <c r="GRG228" s="58"/>
      <c r="GRH228" s="58"/>
      <c r="GRI228" s="58"/>
      <c r="GRJ228" s="58"/>
      <c r="GRK228" s="58"/>
      <c r="GRL228" s="58"/>
      <c r="GRM228" s="58"/>
      <c r="GRN228" s="58"/>
      <c r="GRO228" s="58"/>
      <c r="GRP228" s="58"/>
      <c r="GRQ228" s="58"/>
      <c r="GRR228" s="58"/>
      <c r="GRS228" s="58"/>
      <c r="GRT228" s="58"/>
      <c r="GRU228" s="58"/>
      <c r="GRV228" s="58"/>
      <c r="GRW228" s="58"/>
      <c r="GRX228" s="58"/>
      <c r="GRY228" s="58"/>
      <c r="GRZ228" s="58"/>
      <c r="GSA228" s="58"/>
      <c r="GSB228" s="58"/>
      <c r="GSC228" s="58"/>
      <c r="GSD228" s="58"/>
      <c r="GSE228" s="58"/>
      <c r="GSF228" s="58"/>
      <c r="GSG228" s="58"/>
      <c r="GSH228" s="58"/>
      <c r="GSI228" s="58"/>
      <c r="GSJ228" s="58"/>
      <c r="GSK228" s="58"/>
      <c r="GSL228" s="58"/>
      <c r="GSM228" s="58"/>
      <c r="GSN228" s="58"/>
      <c r="GSO228" s="58"/>
      <c r="GSP228" s="58"/>
      <c r="GSQ228" s="58"/>
      <c r="GSR228" s="58"/>
      <c r="GSS228" s="58"/>
      <c r="GST228" s="58"/>
      <c r="GSU228" s="58"/>
      <c r="GSV228" s="58"/>
      <c r="GSW228" s="58"/>
      <c r="GSX228" s="58"/>
      <c r="GSY228" s="58"/>
      <c r="GSZ228" s="58"/>
      <c r="GTA228" s="58"/>
      <c r="GTB228" s="58"/>
      <c r="GTC228" s="58"/>
      <c r="GTD228" s="58"/>
      <c r="GTE228" s="58"/>
      <c r="GTF228" s="58"/>
      <c r="GTG228" s="58"/>
      <c r="GTH228" s="58"/>
      <c r="GTI228" s="58"/>
      <c r="GTJ228" s="58"/>
      <c r="GTK228" s="58"/>
      <c r="GTL228" s="58"/>
      <c r="GTM228" s="58"/>
      <c r="GTN228" s="58"/>
      <c r="GTO228" s="58"/>
      <c r="GTP228" s="58"/>
      <c r="GTQ228" s="58"/>
      <c r="GTR228" s="58"/>
      <c r="GTS228" s="58"/>
      <c r="GTT228" s="58"/>
      <c r="GTU228" s="58"/>
      <c r="GTV228" s="58"/>
      <c r="GTW228" s="58"/>
      <c r="GTX228" s="58"/>
      <c r="GTY228" s="58"/>
      <c r="GTZ228" s="58"/>
      <c r="GUA228" s="58"/>
      <c r="GUB228" s="58"/>
      <c r="GUC228" s="58"/>
      <c r="GUD228" s="58"/>
      <c r="GUE228" s="58"/>
      <c r="GUF228" s="58"/>
      <c r="GUG228" s="58"/>
      <c r="GUH228" s="58"/>
      <c r="GUI228" s="58"/>
      <c r="GUJ228" s="58"/>
      <c r="GUK228" s="58"/>
      <c r="GUL228" s="58"/>
      <c r="GUM228" s="58"/>
      <c r="GUN228" s="58"/>
      <c r="GUO228" s="58"/>
      <c r="GUP228" s="58"/>
      <c r="GUQ228" s="58"/>
      <c r="GUR228" s="58"/>
      <c r="GUS228" s="58"/>
      <c r="GUT228" s="58"/>
      <c r="GUU228" s="58"/>
      <c r="GUV228" s="58"/>
      <c r="GUW228" s="58"/>
      <c r="GUX228" s="58"/>
      <c r="GUY228" s="58"/>
      <c r="GUZ228" s="58"/>
      <c r="GVA228" s="58"/>
      <c r="GVB228" s="58"/>
      <c r="GVC228" s="58"/>
      <c r="GVD228" s="58"/>
      <c r="GVE228" s="58"/>
      <c r="GVF228" s="58"/>
      <c r="GVG228" s="58"/>
      <c r="GVH228" s="58"/>
      <c r="GVI228" s="58"/>
      <c r="GVJ228" s="58"/>
      <c r="GVK228" s="58"/>
      <c r="GVL228" s="58"/>
      <c r="GVM228" s="58"/>
      <c r="GVN228" s="58"/>
      <c r="GVO228" s="58"/>
      <c r="GVP228" s="58"/>
      <c r="GVQ228" s="58"/>
      <c r="GVR228" s="58"/>
      <c r="GVS228" s="58"/>
      <c r="GVT228" s="58"/>
      <c r="GVU228" s="58"/>
      <c r="GVV228" s="58"/>
      <c r="GVW228" s="58"/>
      <c r="GVX228" s="58"/>
      <c r="GVY228" s="58"/>
      <c r="GVZ228" s="58"/>
      <c r="GWA228" s="58"/>
      <c r="GWB228" s="58"/>
      <c r="GWC228" s="58"/>
      <c r="GWD228" s="58"/>
      <c r="GWE228" s="58"/>
      <c r="GWF228" s="58"/>
      <c r="GWG228" s="58"/>
      <c r="GWH228" s="58"/>
      <c r="GWI228" s="58"/>
      <c r="GWJ228" s="58"/>
      <c r="GWK228" s="58"/>
      <c r="GWL228" s="58"/>
      <c r="GWM228" s="58"/>
      <c r="GWN228" s="58"/>
      <c r="GWO228" s="58"/>
      <c r="GWP228" s="58"/>
      <c r="GWQ228" s="58"/>
      <c r="GWR228" s="58"/>
      <c r="GWS228" s="58"/>
      <c r="GWT228" s="58"/>
      <c r="GWU228" s="58"/>
      <c r="GWV228" s="58"/>
      <c r="GWW228" s="58"/>
      <c r="GWX228" s="58"/>
      <c r="GWY228" s="58"/>
      <c r="GWZ228" s="58"/>
      <c r="GXA228" s="58"/>
      <c r="GXB228" s="58"/>
      <c r="GXC228" s="58"/>
      <c r="GXD228" s="58"/>
      <c r="GXE228" s="58"/>
      <c r="GXF228" s="58"/>
      <c r="GXG228" s="58"/>
      <c r="GXH228" s="58"/>
      <c r="GXI228" s="58"/>
      <c r="GXJ228" s="58"/>
      <c r="GXK228" s="58"/>
      <c r="GXL228" s="58"/>
      <c r="GXM228" s="58"/>
      <c r="GXN228" s="58"/>
      <c r="GXO228" s="58"/>
      <c r="GXP228" s="58"/>
      <c r="GXQ228" s="58"/>
      <c r="GXR228" s="58"/>
      <c r="GXS228" s="58"/>
      <c r="GXT228" s="58"/>
      <c r="GXU228" s="58"/>
      <c r="GXV228" s="58"/>
      <c r="GXW228" s="58"/>
      <c r="GXX228" s="58"/>
      <c r="GXY228" s="58"/>
      <c r="GXZ228" s="58"/>
      <c r="GYA228" s="58"/>
      <c r="GYB228" s="58"/>
      <c r="GYC228" s="58"/>
      <c r="GYD228" s="58"/>
      <c r="GYE228" s="58"/>
      <c r="GYF228" s="58"/>
      <c r="GYG228" s="58"/>
      <c r="GYH228" s="58"/>
      <c r="GYI228" s="58"/>
      <c r="GYJ228" s="58"/>
      <c r="GYK228" s="58"/>
      <c r="GYL228" s="58"/>
      <c r="GYM228" s="58"/>
      <c r="GYN228" s="58"/>
      <c r="GYO228" s="58"/>
      <c r="GYP228" s="58"/>
      <c r="GYQ228" s="58"/>
      <c r="GYR228" s="58"/>
      <c r="GYS228" s="58"/>
      <c r="GYT228" s="58"/>
      <c r="GYU228" s="58"/>
      <c r="GYV228" s="58"/>
      <c r="GYW228" s="58"/>
      <c r="GYX228" s="58"/>
      <c r="GYY228" s="58"/>
      <c r="GYZ228" s="58"/>
      <c r="GZA228" s="58"/>
      <c r="GZB228" s="58"/>
      <c r="GZC228" s="58"/>
      <c r="GZD228" s="58"/>
      <c r="GZE228" s="58"/>
      <c r="GZF228" s="58"/>
      <c r="GZG228" s="58"/>
      <c r="GZH228" s="58"/>
      <c r="GZI228" s="58"/>
      <c r="GZJ228" s="58"/>
      <c r="GZK228" s="58"/>
      <c r="GZL228" s="58"/>
      <c r="GZM228" s="58"/>
      <c r="GZN228" s="58"/>
      <c r="GZO228" s="58"/>
      <c r="GZP228" s="58"/>
      <c r="GZQ228" s="58"/>
      <c r="GZR228" s="58"/>
      <c r="GZS228" s="58"/>
      <c r="GZT228" s="58"/>
      <c r="GZU228" s="58"/>
      <c r="GZV228" s="58"/>
      <c r="GZW228" s="58"/>
      <c r="GZX228" s="58"/>
      <c r="GZY228" s="58"/>
      <c r="GZZ228" s="58"/>
      <c r="HAA228" s="58"/>
      <c r="HAB228" s="58"/>
      <c r="HAC228" s="58"/>
      <c r="HAD228" s="58"/>
      <c r="HAE228" s="58"/>
      <c r="HAF228" s="58"/>
      <c r="HAG228" s="58"/>
      <c r="HAH228" s="58"/>
      <c r="HAI228" s="58"/>
      <c r="HAJ228" s="58"/>
      <c r="HAK228" s="58"/>
      <c r="HAL228" s="58"/>
      <c r="HAM228" s="58"/>
      <c r="HAN228" s="58"/>
      <c r="HAO228" s="58"/>
      <c r="HAP228" s="58"/>
      <c r="HAQ228" s="58"/>
      <c r="HAR228" s="58"/>
      <c r="HAS228" s="58"/>
      <c r="HAT228" s="58"/>
      <c r="HAU228" s="58"/>
      <c r="HAV228" s="58"/>
      <c r="HAW228" s="58"/>
      <c r="HAX228" s="58"/>
      <c r="HAY228" s="58"/>
      <c r="HAZ228" s="58"/>
      <c r="HBA228" s="58"/>
      <c r="HBB228" s="58"/>
      <c r="HBC228" s="58"/>
      <c r="HBD228" s="58"/>
      <c r="HBE228" s="58"/>
      <c r="HBF228" s="58"/>
      <c r="HBG228" s="58"/>
      <c r="HBH228" s="58"/>
      <c r="HBI228" s="58"/>
      <c r="HBJ228" s="58"/>
      <c r="HBK228" s="58"/>
      <c r="HBL228" s="58"/>
      <c r="HBM228" s="58"/>
      <c r="HBN228" s="58"/>
      <c r="HBO228" s="58"/>
      <c r="HBP228" s="58"/>
      <c r="HBQ228" s="58"/>
      <c r="HBR228" s="58"/>
      <c r="HBS228" s="58"/>
      <c r="HBT228" s="58"/>
      <c r="HBU228" s="58"/>
      <c r="HBV228" s="58"/>
      <c r="HBW228" s="58"/>
      <c r="HBX228" s="58"/>
      <c r="HBY228" s="58"/>
      <c r="HBZ228" s="58"/>
      <c r="HCA228" s="58"/>
      <c r="HCB228" s="58"/>
      <c r="HCC228" s="58"/>
      <c r="HCD228" s="58"/>
      <c r="HCE228" s="58"/>
      <c r="HCF228" s="58"/>
      <c r="HCG228" s="58"/>
      <c r="HCH228" s="58"/>
      <c r="HCI228" s="58"/>
      <c r="HCJ228" s="58"/>
      <c r="HCK228" s="58"/>
      <c r="HCL228" s="58"/>
      <c r="HCM228" s="58"/>
      <c r="HCN228" s="58"/>
      <c r="HCO228" s="58"/>
      <c r="HCP228" s="58"/>
      <c r="HCQ228" s="58"/>
      <c r="HCR228" s="58"/>
      <c r="HCS228" s="58"/>
      <c r="HCT228" s="58"/>
      <c r="HCU228" s="58"/>
      <c r="HCV228" s="58"/>
      <c r="HCW228" s="58"/>
      <c r="HCX228" s="58"/>
      <c r="HCY228" s="58"/>
      <c r="HCZ228" s="58"/>
      <c r="HDA228" s="58"/>
      <c r="HDB228" s="58"/>
      <c r="HDC228" s="58"/>
      <c r="HDD228" s="58"/>
      <c r="HDE228" s="58"/>
      <c r="HDF228" s="58"/>
      <c r="HDG228" s="58"/>
      <c r="HDH228" s="58"/>
      <c r="HDI228" s="58"/>
      <c r="HDJ228" s="58"/>
      <c r="HDK228" s="58"/>
      <c r="HDL228" s="58"/>
      <c r="HDM228" s="58"/>
      <c r="HDN228" s="58"/>
      <c r="HDO228" s="58"/>
      <c r="HDP228" s="58"/>
      <c r="HDQ228" s="58"/>
      <c r="HDR228" s="58"/>
      <c r="HDS228" s="58"/>
      <c r="HDT228" s="58"/>
      <c r="HDU228" s="58"/>
      <c r="HDV228" s="58"/>
      <c r="HDW228" s="58"/>
      <c r="HDX228" s="58"/>
      <c r="HDY228" s="58"/>
      <c r="HDZ228" s="58"/>
      <c r="HEA228" s="58"/>
      <c r="HEB228" s="58"/>
      <c r="HEC228" s="58"/>
      <c r="HED228" s="58"/>
      <c r="HEE228" s="58"/>
      <c r="HEF228" s="58"/>
      <c r="HEG228" s="58"/>
      <c r="HEH228" s="58"/>
      <c r="HEI228" s="58"/>
      <c r="HEJ228" s="58"/>
      <c r="HEK228" s="58"/>
      <c r="HEL228" s="58"/>
      <c r="HEM228" s="58"/>
      <c r="HEN228" s="58"/>
      <c r="HEO228" s="58"/>
      <c r="HEP228" s="58"/>
      <c r="HEQ228" s="58"/>
      <c r="HER228" s="58"/>
      <c r="HES228" s="58"/>
      <c r="HET228" s="58"/>
      <c r="HEU228" s="58"/>
      <c r="HEV228" s="58"/>
      <c r="HEW228" s="58"/>
      <c r="HEX228" s="58"/>
      <c r="HEY228" s="58"/>
      <c r="HEZ228" s="58"/>
      <c r="HFA228" s="58"/>
      <c r="HFB228" s="58"/>
      <c r="HFC228" s="58"/>
      <c r="HFD228" s="58"/>
      <c r="HFE228" s="58"/>
      <c r="HFF228" s="58"/>
      <c r="HFG228" s="58"/>
      <c r="HFH228" s="58"/>
      <c r="HFI228" s="58"/>
      <c r="HFJ228" s="58"/>
      <c r="HFK228" s="58"/>
      <c r="HFL228" s="58"/>
      <c r="HFM228" s="58"/>
      <c r="HFN228" s="58"/>
      <c r="HFO228" s="58"/>
      <c r="HFP228" s="58"/>
      <c r="HFQ228" s="58"/>
      <c r="HFR228" s="58"/>
      <c r="HFS228" s="58"/>
      <c r="HFT228" s="58"/>
      <c r="HFU228" s="58"/>
      <c r="HFV228" s="58"/>
      <c r="HFW228" s="58"/>
      <c r="HFX228" s="58"/>
      <c r="HFY228" s="58"/>
      <c r="HFZ228" s="58"/>
      <c r="HGA228" s="58"/>
      <c r="HGB228" s="58"/>
      <c r="HGC228" s="58"/>
      <c r="HGD228" s="58"/>
      <c r="HGE228" s="58"/>
      <c r="HGF228" s="58"/>
      <c r="HGG228" s="58"/>
      <c r="HGH228" s="58"/>
      <c r="HGI228" s="58"/>
      <c r="HGJ228" s="58"/>
      <c r="HGK228" s="58"/>
      <c r="HGL228" s="58"/>
      <c r="HGM228" s="58"/>
      <c r="HGN228" s="58"/>
      <c r="HGO228" s="58"/>
      <c r="HGP228" s="58"/>
      <c r="HGQ228" s="58"/>
      <c r="HGR228" s="58"/>
      <c r="HGS228" s="58"/>
      <c r="HGT228" s="58"/>
      <c r="HGU228" s="58"/>
      <c r="HGV228" s="58"/>
      <c r="HGW228" s="58"/>
      <c r="HGX228" s="58"/>
      <c r="HGY228" s="58"/>
      <c r="HGZ228" s="58"/>
      <c r="HHA228" s="58"/>
      <c r="HHB228" s="58"/>
      <c r="HHC228" s="58"/>
      <c r="HHD228" s="58"/>
      <c r="HHE228" s="58"/>
      <c r="HHF228" s="58"/>
      <c r="HHG228" s="58"/>
      <c r="HHH228" s="58"/>
      <c r="HHI228" s="58"/>
      <c r="HHJ228" s="58"/>
      <c r="HHK228" s="58"/>
      <c r="HHL228" s="58"/>
      <c r="HHM228" s="58"/>
      <c r="HHN228" s="58"/>
      <c r="HHO228" s="58"/>
      <c r="HHP228" s="58"/>
      <c r="HHQ228" s="58"/>
      <c r="HHR228" s="58"/>
      <c r="HHS228" s="58"/>
      <c r="HHT228" s="58"/>
      <c r="HHU228" s="58"/>
      <c r="HHV228" s="58"/>
      <c r="HHW228" s="58"/>
      <c r="HHX228" s="58"/>
      <c r="HHY228" s="58"/>
      <c r="HHZ228" s="58"/>
      <c r="HIA228" s="58"/>
      <c r="HIB228" s="58"/>
      <c r="HIC228" s="58"/>
      <c r="HID228" s="58"/>
      <c r="HIE228" s="58"/>
      <c r="HIF228" s="58"/>
      <c r="HIG228" s="58"/>
      <c r="HIH228" s="58"/>
      <c r="HII228" s="58"/>
      <c r="HIJ228" s="58"/>
      <c r="HIK228" s="58"/>
      <c r="HIL228" s="58"/>
      <c r="HIM228" s="58"/>
      <c r="HIN228" s="58"/>
      <c r="HIO228" s="58"/>
      <c r="HIP228" s="58"/>
      <c r="HIQ228" s="58"/>
      <c r="HIR228" s="58"/>
      <c r="HIS228" s="58"/>
      <c r="HIT228" s="58"/>
      <c r="HIU228" s="58"/>
      <c r="HIV228" s="58"/>
      <c r="HIW228" s="58"/>
      <c r="HIX228" s="58"/>
      <c r="HIY228" s="58"/>
      <c r="HIZ228" s="58"/>
      <c r="HJA228" s="58"/>
      <c r="HJB228" s="58"/>
      <c r="HJC228" s="58"/>
      <c r="HJD228" s="58"/>
      <c r="HJE228" s="58"/>
      <c r="HJF228" s="58"/>
      <c r="HJG228" s="58"/>
      <c r="HJH228" s="58"/>
      <c r="HJI228" s="58"/>
      <c r="HJJ228" s="58"/>
      <c r="HJK228" s="58"/>
      <c r="HJL228" s="58"/>
      <c r="HJM228" s="58"/>
      <c r="HJN228" s="58"/>
      <c r="HJO228" s="58"/>
      <c r="HJP228" s="58"/>
      <c r="HJQ228" s="58"/>
      <c r="HJR228" s="58"/>
      <c r="HJS228" s="58"/>
      <c r="HJT228" s="58"/>
      <c r="HJU228" s="58"/>
      <c r="HJV228" s="58"/>
      <c r="HJW228" s="58"/>
      <c r="HJX228" s="58"/>
      <c r="HJY228" s="58"/>
      <c r="HJZ228" s="58"/>
      <c r="HKA228" s="58"/>
      <c r="HKB228" s="58"/>
      <c r="HKC228" s="58"/>
      <c r="HKD228" s="58"/>
      <c r="HKE228" s="58"/>
      <c r="HKF228" s="58"/>
      <c r="HKG228" s="58"/>
      <c r="HKH228" s="58"/>
      <c r="HKI228" s="58"/>
      <c r="HKJ228" s="58"/>
      <c r="HKK228" s="58"/>
      <c r="HKL228" s="58"/>
      <c r="HKM228" s="58"/>
      <c r="HKN228" s="58"/>
      <c r="HKO228" s="58"/>
      <c r="HKP228" s="58"/>
      <c r="HKQ228" s="58"/>
      <c r="HKR228" s="58"/>
      <c r="HKS228" s="58"/>
      <c r="HKT228" s="58"/>
      <c r="HKU228" s="58"/>
      <c r="HKV228" s="58"/>
      <c r="HKW228" s="58"/>
      <c r="HKX228" s="58"/>
      <c r="HKY228" s="58"/>
      <c r="HKZ228" s="58"/>
      <c r="HLA228" s="58"/>
      <c r="HLB228" s="58"/>
      <c r="HLC228" s="58"/>
      <c r="HLD228" s="58"/>
      <c r="HLE228" s="58"/>
      <c r="HLF228" s="58"/>
      <c r="HLG228" s="58"/>
      <c r="HLH228" s="58"/>
      <c r="HLI228" s="58"/>
      <c r="HLJ228" s="58"/>
      <c r="HLK228" s="58"/>
      <c r="HLL228" s="58"/>
      <c r="HLM228" s="58"/>
      <c r="HLN228" s="58"/>
      <c r="HLO228" s="58"/>
      <c r="HLP228" s="58"/>
      <c r="HLQ228" s="58"/>
      <c r="HLR228" s="58"/>
      <c r="HLS228" s="58"/>
      <c r="HLT228" s="58"/>
      <c r="HLU228" s="58"/>
      <c r="HLV228" s="58"/>
      <c r="HLW228" s="58"/>
      <c r="HLX228" s="58"/>
      <c r="HLY228" s="58"/>
      <c r="HLZ228" s="58"/>
      <c r="HMA228" s="58"/>
      <c r="HMB228" s="58"/>
      <c r="HMC228" s="58"/>
      <c r="HMD228" s="58"/>
      <c r="HME228" s="58"/>
      <c r="HMF228" s="58"/>
      <c r="HMG228" s="58"/>
      <c r="HMH228" s="58"/>
      <c r="HMI228" s="58"/>
      <c r="HMJ228" s="58"/>
      <c r="HMK228" s="58"/>
      <c r="HML228" s="58"/>
      <c r="HMM228" s="58"/>
      <c r="HMN228" s="58"/>
      <c r="HMO228" s="58"/>
      <c r="HMP228" s="58"/>
      <c r="HMQ228" s="58"/>
      <c r="HMR228" s="58"/>
      <c r="HMS228" s="58"/>
      <c r="HMT228" s="58"/>
      <c r="HMU228" s="58"/>
      <c r="HMV228" s="58"/>
      <c r="HMW228" s="58"/>
      <c r="HMX228" s="58"/>
      <c r="HMY228" s="58"/>
      <c r="HMZ228" s="58"/>
      <c r="HNA228" s="58"/>
      <c r="HNB228" s="58"/>
      <c r="HNC228" s="58"/>
      <c r="HND228" s="58"/>
      <c r="HNE228" s="58"/>
      <c r="HNF228" s="58"/>
      <c r="HNG228" s="58"/>
      <c r="HNH228" s="58"/>
      <c r="HNI228" s="58"/>
      <c r="HNJ228" s="58"/>
      <c r="HNK228" s="58"/>
      <c r="HNL228" s="58"/>
      <c r="HNM228" s="58"/>
      <c r="HNN228" s="58"/>
      <c r="HNO228" s="58"/>
      <c r="HNP228" s="58"/>
      <c r="HNQ228" s="58"/>
      <c r="HNR228" s="58"/>
      <c r="HNS228" s="58"/>
      <c r="HNT228" s="58"/>
      <c r="HNU228" s="58"/>
      <c r="HNV228" s="58"/>
      <c r="HNW228" s="58"/>
      <c r="HNX228" s="58"/>
      <c r="HNY228" s="58"/>
      <c r="HNZ228" s="58"/>
      <c r="HOA228" s="58"/>
      <c r="HOB228" s="58"/>
      <c r="HOC228" s="58"/>
      <c r="HOD228" s="58"/>
      <c r="HOE228" s="58"/>
      <c r="HOF228" s="58"/>
      <c r="HOG228" s="58"/>
      <c r="HOH228" s="58"/>
      <c r="HOI228" s="58"/>
      <c r="HOJ228" s="58"/>
      <c r="HOK228" s="58"/>
      <c r="HOL228" s="58"/>
      <c r="HOM228" s="58"/>
      <c r="HON228" s="58"/>
      <c r="HOO228" s="58"/>
      <c r="HOP228" s="58"/>
      <c r="HOQ228" s="58"/>
      <c r="HOR228" s="58"/>
      <c r="HOS228" s="58"/>
      <c r="HOT228" s="58"/>
      <c r="HOU228" s="58"/>
      <c r="HOV228" s="58"/>
      <c r="HOW228" s="58"/>
      <c r="HOX228" s="58"/>
      <c r="HOY228" s="58"/>
      <c r="HOZ228" s="58"/>
      <c r="HPA228" s="58"/>
      <c r="HPB228" s="58"/>
      <c r="HPC228" s="58"/>
      <c r="HPD228" s="58"/>
      <c r="HPE228" s="58"/>
      <c r="HPF228" s="58"/>
      <c r="HPG228" s="58"/>
      <c r="HPH228" s="58"/>
      <c r="HPI228" s="58"/>
      <c r="HPJ228" s="58"/>
      <c r="HPK228" s="58"/>
      <c r="HPL228" s="58"/>
      <c r="HPM228" s="58"/>
      <c r="HPN228" s="58"/>
      <c r="HPO228" s="58"/>
      <c r="HPP228" s="58"/>
      <c r="HPQ228" s="58"/>
      <c r="HPR228" s="58"/>
      <c r="HPS228" s="58"/>
      <c r="HPT228" s="58"/>
      <c r="HPU228" s="58"/>
      <c r="HPV228" s="58"/>
      <c r="HPW228" s="58"/>
      <c r="HPX228" s="58"/>
      <c r="HPY228" s="58"/>
      <c r="HPZ228" s="58"/>
      <c r="HQA228" s="58"/>
      <c r="HQB228" s="58"/>
      <c r="HQC228" s="58"/>
      <c r="HQD228" s="58"/>
      <c r="HQE228" s="58"/>
      <c r="HQF228" s="58"/>
      <c r="HQG228" s="58"/>
      <c r="HQH228" s="58"/>
      <c r="HQI228" s="58"/>
      <c r="HQJ228" s="58"/>
      <c r="HQK228" s="58"/>
      <c r="HQL228" s="58"/>
      <c r="HQM228" s="58"/>
      <c r="HQN228" s="58"/>
      <c r="HQO228" s="58"/>
      <c r="HQP228" s="58"/>
      <c r="HQQ228" s="58"/>
      <c r="HQR228" s="58"/>
      <c r="HQS228" s="58"/>
      <c r="HQT228" s="58"/>
      <c r="HQU228" s="58"/>
      <c r="HQV228" s="58"/>
      <c r="HQW228" s="58"/>
      <c r="HQX228" s="58"/>
      <c r="HQY228" s="58"/>
      <c r="HQZ228" s="58"/>
      <c r="HRA228" s="58"/>
      <c r="HRB228" s="58"/>
      <c r="HRC228" s="58"/>
      <c r="HRD228" s="58"/>
      <c r="HRE228" s="58"/>
      <c r="HRF228" s="58"/>
      <c r="HRG228" s="58"/>
      <c r="HRH228" s="58"/>
      <c r="HRI228" s="58"/>
      <c r="HRJ228" s="58"/>
      <c r="HRK228" s="58"/>
      <c r="HRL228" s="58"/>
      <c r="HRM228" s="58"/>
      <c r="HRN228" s="58"/>
      <c r="HRO228" s="58"/>
      <c r="HRP228" s="58"/>
      <c r="HRQ228" s="58"/>
      <c r="HRR228" s="58"/>
      <c r="HRS228" s="58"/>
      <c r="HRT228" s="58"/>
      <c r="HRU228" s="58"/>
      <c r="HRV228" s="58"/>
      <c r="HRW228" s="58"/>
      <c r="HRX228" s="58"/>
      <c r="HRY228" s="58"/>
      <c r="HRZ228" s="58"/>
      <c r="HSA228" s="58"/>
      <c r="HSB228" s="58"/>
      <c r="HSC228" s="58"/>
      <c r="HSD228" s="58"/>
      <c r="HSE228" s="58"/>
      <c r="HSF228" s="58"/>
      <c r="HSG228" s="58"/>
      <c r="HSH228" s="58"/>
      <c r="HSI228" s="58"/>
      <c r="HSJ228" s="58"/>
      <c r="HSK228" s="58"/>
      <c r="HSL228" s="58"/>
      <c r="HSM228" s="58"/>
      <c r="HSN228" s="58"/>
      <c r="HSO228" s="58"/>
      <c r="HSP228" s="58"/>
      <c r="HSQ228" s="58"/>
      <c r="HSR228" s="58"/>
      <c r="HSS228" s="58"/>
      <c r="HST228" s="58"/>
      <c r="HSU228" s="58"/>
      <c r="HSV228" s="58"/>
      <c r="HSW228" s="58"/>
      <c r="HSX228" s="58"/>
      <c r="HSY228" s="58"/>
      <c r="HSZ228" s="58"/>
      <c r="HTA228" s="58"/>
      <c r="HTB228" s="58"/>
      <c r="HTC228" s="58"/>
      <c r="HTD228" s="58"/>
      <c r="HTE228" s="58"/>
      <c r="HTF228" s="58"/>
      <c r="HTG228" s="58"/>
      <c r="HTH228" s="58"/>
      <c r="HTI228" s="58"/>
      <c r="HTJ228" s="58"/>
      <c r="HTK228" s="58"/>
      <c r="HTL228" s="58"/>
      <c r="HTM228" s="58"/>
      <c r="HTN228" s="58"/>
      <c r="HTO228" s="58"/>
      <c r="HTP228" s="58"/>
      <c r="HTQ228" s="58"/>
      <c r="HTR228" s="58"/>
      <c r="HTS228" s="58"/>
      <c r="HTT228" s="58"/>
      <c r="HTU228" s="58"/>
      <c r="HTV228" s="58"/>
      <c r="HTW228" s="58"/>
      <c r="HTX228" s="58"/>
      <c r="HTY228" s="58"/>
      <c r="HTZ228" s="58"/>
      <c r="HUA228" s="58"/>
      <c r="HUB228" s="58"/>
      <c r="HUC228" s="58"/>
      <c r="HUD228" s="58"/>
      <c r="HUE228" s="58"/>
      <c r="HUF228" s="58"/>
      <c r="HUG228" s="58"/>
      <c r="HUH228" s="58"/>
      <c r="HUI228" s="58"/>
      <c r="HUJ228" s="58"/>
      <c r="HUK228" s="58"/>
      <c r="HUL228" s="58"/>
      <c r="HUM228" s="58"/>
      <c r="HUN228" s="58"/>
      <c r="HUO228" s="58"/>
      <c r="HUP228" s="58"/>
      <c r="HUQ228" s="58"/>
      <c r="HUR228" s="58"/>
      <c r="HUS228" s="58"/>
      <c r="HUT228" s="58"/>
      <c r="HUU228" s="58"/>
      <c r="HUV228" s="58"/>
      <c r="HUW228" s="58"/>
      <c r="HUX228" s="58"/>
      <c r="HUY228" s="58"/>
      <c r="HUZ228" s="58"/>
      <c r="HVA228" s="58"/>
      <c r="HVB228" s="58"/>
      <c r="HVC228" s="58"/>
      <c r="HVD228" s="58"/>
      <c r="HVE228" s="58"/>
      <c r="HVF228" s="58"/>
      <c r="HVG228" s="58"/>
      <c r="HVH228" s="58"/>
      <c r="HVI228" s="58"/>
      <c r="HVJ228" s="58"/>
      <c r="HVK228" s="58"/>
      <c r="HVL228" s="58"/>
      <c r="HVM228" s="58"/>
      <c r="HVN228" s="58"/>
      <c r="HVO228" s="58"/>
      <c r="HVP228" s="58"/>
      <c r="HVQ228" s="58"/>
      <c r="HVR228" s="58"/>
      <c r="HVS228" s="58"/>
      <c r="HVT228" s="58"/>
      <c r="HVU228" s="58"/>
      <c r="HVV228" s="58"/>
      <c r="HVW228" s="58"/>
      <c r="HVX228" s="58"/>
      <c r="HVY228" s="58"/>
      <c r="HVZ228" s="58"/>
      <c r="HWA228" s="58"/>
      <c r="HWB228" s="58"/>
      <c r="HWC228" s="58"/>
      <c r="HWD228" s="58"/>
      <c r="HWE228" s="58"/>
      <c r="HWF228" s="58"/>
      <c r="HWG228" s="58"/>
      <c r="HWH228" s="58"/>
      <c r="HWI228" s="58"/>
      <c r="HWJ228" s="58"/>
      <c r="HWK228" s="58"/>
      <c r="HWL228" s="58"/>
      <c r="HWM228" s="58"/>
      <c r="HWN228" s="58"/>
      <c r="HWO228" s="58"/>
      <c r="HWP228" s="58"/>
      <c r="HWQ228" s="58"/>
      <c r="HWR228" s="58"/>
      <c r="HWS228" s="58"/>
      <c r="HWT228" s="58"/>
      <c r="HWU228" s="58"/>
      <c r="HWV228" s="58"/>
      <c r="HWW228" s="58"/>
      <c r="HWX228" s="58"/>
      <c r="HWY228" s="58"/>
      <c r="HWZ228" s="58"/>
      <c r="HXA228" s="58"/>
      <c r="HXB228" s="58"/>
      <c r="HXC228" s="58"/>
      <c r="HXD228" s="58"/>
      <c r="HXE228" s="58"/>
      <c r="HXF228" s="58"/>
      <c r="HXG228" s="58"/>
      <c r="HXH228" s="58"/>
      <c r="HXI228" s="58"/>
      <c r="HXJ228" s="58"/>
      <c r="HXK228" s="58"/>
      <c r="HXL228" s="58"/>
      <c r="HXM228" s="58"/>
      <c r="HXN228" s="58"/>
      <c r="HXO228" s="58"/>
      <c r="HXP228" s="58"/>
      <c r="HXQ228" s="58"/>
      <c r="HXR228" s="58"/>
      <c r="HXS228" s="58"/>
      <c r="HXT228" s="58"/>
      <c r="HXU228" s="58"/>
      <c r="HXV228" s="58"/>
      <c r="HXW228" s="58"/>
      <c r="HXX228" s="58"/>
      <c r="HXY228" s="58"/>
      <c r="HXZ228" s="58"/>
      <c r="HYA228" s="58"/>
      <c r="HYB228" s="58"/>
      <c r="HYC228" s="58"/>
      <c r="HYD228" s="58"/>
      <c r="HYE228" s="58"/>
      <c r="HYF228" s="58"/>
      <c r="HYG228" s="58"/>
      <c r="HYH228" s="58"/>
      <c r="HYI228" s="58"/>
      <c r="HYJ228" s="58"/>
      <c r="HYK228" s="58"/>
      <c r="HYL228" s="58"/>
      <c r="HYM228" s="58"/>
      <c r="HYN228" s="58"/>
      <c r="HYO228" s="58"/>
      <c r="HYP228" s="58"/>
      <c r="HYQ228" s="58"/>
      <c r="HYR228" s="58"/>
      <c r="HYS228" s="58"/>
      <c r="HYT228" s="58"/>
      <c r="HYU228" s="58"/>
      <c r="HYV228" s="58"/>
      <c r="HYW228" s="58"/>
      <c r="HYX228" s="58"/>
      <c r="HYY228" s="58"/>
      <c r="HYZ228" s="58"/>
      <c r="HZA228" s="58"/>
      <c r="HZB228" s="58"/>
      <c r="HZC228" s="58"/>
      <c r="HZD228" s="58"/>
      <c r="HZE228" s="58"/>
      <c r="HZF228" s="58"/>
      <c r="HZG228" s="58"/>
      <c r="HZH228" s="58"/>
      <c r="HZI228" s="58"/>
      <c r="HZJ228" s="58"/>
      <c r="HZK228" s="58"/>
      <c r="HZL228" s="58"/>
      <c r="HZM228" s="58"/>
      <c r="HZN228" s="58"/>
      <c r="HZO228" s="58"/>
      <c r="HZP228" s="58"/>
      <c r="HZQ228" s="58"/>
      <c r="HZR228" s="58"/>
      <c r="HZS228" s="58"/>
      <c r="HZT228" s="58"/>
      <c r="HZU228" s="58"/>
      <c r="HZV228" s="58"/>
      <c r="HZW228" s="58"/>
      <c r="HZX228" s="58"/>
      <c r="HZY228" s="58"/>
      <c r="HZZ228" s="58"/>
      <c r="IAA228" s="58"/>
      <c r="IAB228" s="58"/>
      <c r="IAC228" s="58"/>
      <c r="IAD228" s="58"/>
      <c r="IAE228" s="58"/>
      <c r="IAF228" s="58"/>
      <c r="IAG228" s="58"/>
      <c r="IAH228" s="58"/>
      <c r="IAI228" s="58"/>
      <c r="IAJ228" s="58"/>
      <c r="IAK228" s="58"/>
      <c r="IAL228" s="58"/>
      <c r="IAM228" s="58"/>
      <c r="IAN228" s="58"/>
      <c r="IAO228" s="58"/>
      <c r="IAP228" s="58"/>
      <c r="IAQ228" s="58"/>
      <c r="IAR228" s="58"/>
      <c r="IAS228" s="58"/>
      <c r="IAT228" s="58"/>
      <c r="IAU228" s="58"/>
      <c r="IAV228" s="58"/>
      <c r="IAW228" s="58"/>
      <c r="IAX228" s="58"/>
      <c r="IAY228" s="58"/>
      <c r="IAZ228" s="58"/>
      <c r="IBA228" s="58"/>
      <c r="IBB228" s="58"/>
      <c r="IBC228" s="58"/>
      <c r="IBD228" s="58"/>
      <c r="IBE228" s="58"/>
      <c r="IBF228" s="58"/>
      <c r="IBG228" s="58"/>
      <c r="IBH228" s="58"/>
      <c r="IBI228" s="58"/>
      <c r="IBJ228" s="58"/>
      <c r="IBK228" s="58"/>
      <c r="IBL228" s="58"/>
      <c r="IBM228" s="58"/>
      <c r="IBN228" s="58"/>
      <c r="IBO228" s="58"/>
      <c r="IBP228" s="58"/>
      <c r="IBQ228" s="58"/>
      <c r="IBR228" s="58"/>
      <c r="IBS228" s="58"/>
      <c r="IBT228" s="58"/>
      <c r="IBU228" s="58"/>
      <c r="IBV228" s="58"/>
      <c r="IBW228" s="58"/>
      <c r="IBX228" s="58"/>
      <c r="IBY228" s="58"/>
      <c r="IBZ228" s="58"/>
      <c r="ICA228" s="58"/>
      <c r="ICB228" s="58"/>
      <c r="ICC228" s="58"/>
      <c r="ICD228" s="58"/>
      <c r="ICE228" s="58"/>
      <c r="ICF228" s="58"/>
      <c r="ICG228" s="58"/>
      <c r="ICH228" s="58"/>
      <c r="ICI228" s="58"/>
      <c r="ICJ228" s="58"/>
      <c r="ICK228" s="58"/>
      <c r="ICL228" s="58"/>
      <c r="ICM228" s="58"/>
      <c r="ICN228" s="58"/>
      <c r="ICO228" s="58"/>
      <c r="ICP228" s="58"/>
      <c r="ICQ228" s="58"/>
      <c r="ICR228" s="58"/>
      <c r="ICS228" s="58"/>
      <c r="ICT228" s="58"/>
      <c r="ICU228" s="58"/>
      <c r="ICV228" s="58"/>
      <c r="ICW228" s="58"/>
      <c r="ICX228" s="58"/>
      <c r="ICY228" s="58"/>
      <c r="ICZ228" s="58"/>
      <c r="IDA228" s="58"/>
      <c r="IDB228" s="58"/>
      <c r="IDC228" s="58"/>
      <c r="IDD228" s="58"/>
      <c r="IDE228" s="58"/>
      <c r="IDF228" s="58"/>
      <c r="IDG228" s="58"/>
      <c r="IDH228" s="58"/>
      <c r="IDI228" s="58"/>
      <c r="IDJ228" s="58"/>
      <c r="IDK228" s="58"/>
      <c r="IDL228" s="58"/>
      <c r="IDM228" s="58"/>
      <c r="IDN228" s="58"/>
      <c r="IDO228" s="58"/>
      <c r="IDP228" s="58"/>
      <c r="IDQ228" s="58"/>
      <c r="IDR228" s="58"/>
      <c r="IDS228" s="58"/>
      <c r="IDT228" s="58"/>
      <c r="IDU228" s="58"/>
      <c r="IDV228" s="58"/>
      <c r="IDW228" s="58"/>
      <c r="IDX228" s="58"/>
      <c r="IDY228" s="58"/>
      <c r="IDZ228" s="58"/>
      <c r="IEA228" s="58"/>
      <c r="IEB228" s="58"/>
      <c r="IEC228" s="58"/>
      <c r="IED228" s="58"/>
      <c r="IEE228" s="58"/>
      <c r="IEF228" s="58"/>
      <c r="IEG228" s="58"/>
      <c r="IEH228" s="58"/>
      <c r="IEI228" s="58"/>
      <c r="IEJ228" s="58"/>
      <c r="IEK228" s="58"/>
      <c r="IEL228" s="58"/>
      <c r="IEM228" s="58"/>
      <c r="IEN228" s="58"/>
      <c r="IEO228" s="58"/>
      <c r="IEP228" s="58"/>
      <c r="IEQ228" s="58"/>
      <c r="IER228" s="58"/>
      <c r="IES228" s="58"/>
      <c r="IET228" s="58"/>
      <c r="IEU228" s="58"/>
      <c r="IEV228" s="58"/>
      <c r="IEW228" s="58"/>
      <c r="IEX228" s="58"/>
      <c r="IEY228" s="58"/>
      <c r="IEZ228" s="58"/>
      <c r="IFA228" s="58"/>
      <c r="IFB228" s="58"/>
      <c r="IFC228" s="58"/>
      <c r="IFD228" s="58"/>
      <c r="IFE228" s="58"/>
      <c r="IFF228" s="58"/>
      <c r="IFG228" s="58"/>
      <c r="IFH228" s="58"/>
      <c r="IFI228" s="58"/>
      <c r="IFJ228" s="58"/>
      <c r="IFK228" s="58"/>
      <c r="IFL228" s="58"/>
      <c r="IFM228" s="58"/>
      <c r="IFN228" s="58"/>
      <c r="IFO228" s="58"/>
      <c r="IFP228" s="58"/>
      <c r="IFQ228" s="58"/>
      <c r="IFR228" s="58"/>
      <c r="IFS228" s="58"/>
      <c r="IFT228" s="58"/>
      <c r="IFU228" s="58"/>
      <c r="IFV228" s="58"/>
      <c r="IFW228" s="58"/>
      <c r="IFX228" s="58"/>
      <c r="IFY228" s="58"/>
      <c r="IFZ228" s="58"/>
      <c r="IGA228" s="58"/>
      <c r="IGB228" s="58"/>
      <c r="IGC228" s="58"/>
      <c r="IGD228" s="58"/>
      <c r="IGE228" s="58"/>
      <c r="IGF228" s="58"/>
      <c r="IGG228" s="58"/>
      <c r="IGH228" s="58"/>
      <c r="IGI228" s="58"/>
      <c r="IGJ228" s="58"/>
      <c r="IGK228" s="58"/>
      <c r="IGL228" s="58"/>
      <c r="IGM228" s="58"/>
      <c r="IGN228" s="58"/>
      <c r="IGO228" s="58"/>
      <c r="IGP228" s="58"/>
      <c r="IGQ228" s="58"/>
      <c r="IGR228" s="58"/>
      <c r="IGS228" s="58"/>
      <c r="IGT228" s="58"/>
      <c r="IGU228" s="58"/>
      <c r="IGV228" s="58"/>
      <c r="IGW228" s="58"/>
      <c r="IGX228" s="58"/>
      <c r="IGY228" s="58"/>
      <c r="IGZ228" s="58"/>
      <c r="IHA228" s="58"/>
      <c r="IHB228" s="58"/>
      <c r="IHC228" s="58"/>
      <c r="IHD228" s="58"/>
      <c r="IHE228" s="58"/>
      <c r="IHF228" s="58"/>
      <c r="IHG228" s="58"/>
      <c r="IHH228" s="58"/>
      <c r="IHI228" s="58"/>
      <c r="IHJ228" s="58"/>
      <c r="IHK228" s="58"/>
      <c r="IHL228" s="58"/>
      <c r="IHM228" s="58"/>
      <c r="IHN228" s="58"/>
      <c r="IHO228" s="58"/>
      <c r="IHP228" s="58"/>
      <c r="IHQ228" s="58"/>
      <c r="IHR228" s="58"/>
      <c r="IHS228" s="58"/>
      <c r="IHT228" s="58"/>
      <c r="IHU228" s="58"/>
      <c r="IHV228" s="58"/>
      <c r="IHW228" s="58"/>
      <c r="IHX228" s="58"/>
      <c r="IHY228" s="58"/>
      <c r="IHZ228" s="58"/>
      <c r="IIA228" s="58"/>
      <c r="IIB228" s="58"/>
      <c r="IIC228" s="58"/>
      <c r="IID228" s="58"/>
      <c r="IIE228" s="58"/>
      <c r="IIF228" s="58"/>
      <c r="IIG228" s="58"/>
      <c r="IIH228" s="58"/>
      <c r="III228" s="58"/>
      <c r="IIJ228" s="58"/>
      <c r="IIK228" s="58"/>
      <c r="IIL228" s="58"/>
      <c r="IIM228" s="58"/>
      <c r="IIN228" s="58"/>
      <c r="IIO228" s="58"/>
      <c r="IIP228" s="58"/>
      <c r="IIQ228" s="58"/>
      <c r="IIR228" s="58"/>
      <c r="IIS228" s="58"/>
      <c r="IIT228" s="58"/>
      <c r="IIU228" s="58"/>
      <c r="IIV228" s="58"/>
      <c r="IIW228" s="58"/>
      <c r="IIX228" s="58"/>
      <c r="IIY228" s="58"/>
      <c r="IIZ228" s="58"/>
      <c r="IJA228" s="58"/>
      <c r="IJB228" s="58"/>
      <c r="IJC228" s="58"/>
      <c r="IJD228" s="58"/>
      <c r="IJE228" s="58"/>
      <c r="IJF228" s="58"/>
      <c r="IJG228" s="58"/>
      <c r="IJH228" s="58"/>
      <c r="IJI228" s="58"/>
      <c r="IJJ228" s="58"/>
      <c r="IJK228" s="58"/>
      <c r="IJL228" s="58"/>
      <c r="IJM228" s="58"/>
      <c r="IJN228" s="58"/>
      <c r="IJO228" s="58"/>
      <c r="IJP228" s="58"/>
      <c r="IJQ228" s="58"/>
      <c r="IJR228" s="58"/>
      <c r="IJS228" s="58"/>
      <c r="IJT228" s="58"/>
      <c r="IJU228" s="58"/>
      <c r="IJV228" s="58"/>
      <c r="IJW228" s="58"/>
      <c r="IJX228" s="58"/>
      <c r="IJY228" s="58"/>
      <c r="IJZ228" s="58"/>
      <c r="IKA228" s="58"/>
      <c r="IKB228" s="58"/>
      <c r="IKC228" s="58"/>
      <c r="IKD228" s="58"/>
      <c r="IKE228" s="58"/>
      <c r="IKF228" s="58"/>
      <c r="IKG228" s="58"/>
      <c r="IKH228" s="58"/>
      <c r="IKI228" s="58"/>
      <c r="IKJ228" s="58"/>
      <c r="IKK228" s="58"/>
      <c r="IKL228" s="58"/>
      <c r="IKM228" s="58"/>
      <c r="IKN228" s="58"/>
      <c r="IKO228" s="58"/>
      <c r="IKP228" s="58"/>
      <c r="IKQ228" s="58"/>
      <c r="IKR228" s="58"/>
      <c r="IKS228" s="58"/>
      <c r="IKT228" s="58"/>
      <c r="IKU228" s="58"/>
      <c r="IKV228" s="58"/>
      <c r="IKW228" s="58"/>
      <c r="IKX228" s="58"/>
      <c r="IKY228" s="58"/>
      <c r="IKZ228" s="58"/>
      <c r="ILA228" s="58"/>
      <c r="ILB228" s="58"/>
      <c r="ILC228" s="58"/>
      <c r="ILD228" s="58"/>
      <c r="ILE228" s="58"/>
      <c r="ILF228" s="58"/>
      <c r="ILG228" s="58"/>
      <c r="ILH228" s="58"/>
      <c r="ILI228" s="58"/>
      <c r="ILJ228" s="58"/>
      <c r="ILK228" s="58"/>
      <c r="ILL228" s="58"/>
      <c r="ILM228" s="58"/>
      <c r="ILN228" s="58"/>
      <c r="ILO228" s="58"/>
      <c r="ILP228" s="58"/>
      <c r="ILQ228" s="58"/>
      <c r="ILR228" s="58"/>
      <c r="ILS228" s="58"/>
      <c r="ILT228" s="58"/>
      <c r="ILU228" s="58"/>
      <c r="ILV228" s="58"/>
      <c r="ILW228" s="58"/>
      <c r="ILX228" s="58"/>
      <c r="ILY228" s="58"/>
      <c r="ILZ228" s="58"/>
      <c r="IMA228" s="58"/>
      <c r="IMB228" s="58"/>
      <c r="IMC228" s="58"/>
      <c r="IMD228" s="58"/>
      <c r="IME228" s="58"/>
      <c r="IMF228" s="58"/>
      <c r="IMG228" s="58"/>
      <c r="IMH228" s="58"/>
      <c r="IMI228" s="58"/>
      <c r="IMJ228" s="58"/>
      <c r="IMK228" s="58"/>
      <c r="IML228" s="58"/>
      <c r="IMM228" s="58"/>
      <c r="IMN228" s="58"/>
      <c r="IMO228" s="58"/>
      <c r="IMP228" s="58"/>
      <c r="IMQ228" s="58"/>
      <c r="IMR228" s="58"/>
      <c r="IMS228" s="58"/>
      <c r="IMT228" s="58"/>
      <c r="IMU228" s="58"/>
      <c r="IMV228" s="58"/>
      <c r="IMW228" s="58"/>
      <c r="IMX228" s="58"/>
      <c r="IMY228" s="58"/>
      <c r="IMZ228" s="58"/>
      <c r="INA228" s="58"/>
      <c r="INB228" s="58"/>
      <c r="INC228" s="58"/>
      <c r="IND228" s="58"/>
      <c r="INE228" s="58"/>
      <c r="INF228" s="58"/>
      <c r="ING228" s="58"/>
      <c r="INH228" s="58"/>
      <c r="INI228" s="58"/>
      <c r="INJ228" s="58"/>
      <c r="INK228" s="58"/>
      <c r="INL228" s="58"/>
      <c r="INM228" s="58"/>
      <c r="INN228" s="58"/>
      <c r="INO228" s="58"/>
      <c r="INP228" s="58"/>
      <c r="INQ228" s="58"/>
      <c r="INR228" s="58"/>
      <c r="INS228" s="58"/>
      <c r="INT228" s="58"/>
      <c r="INU228" s="58"/>
      <c r="INV228" s="58"/>
      <c r="INW228" s="58"/>
      <c r="INX228" s="58"/>
      <c r="INY228" s="58"/>
      <c r="INZ228" s="58"/>
      <c r="IOA228" s="58"/>
      <c r="IOB228" s="58"/>
      <c r="IOC228" s="58"/>
      <c r="IOD228" s="58"/>
      <c r="IOE228" s="58"/>
      <c r="IOF228" s="58"/>
      <c r="IOG228" s="58"/>
      <c r="IOH228" s="58"/>
      <c r="IOI228" s="58"/>
      <c r="IOJ228" s="58"/>
      <c r="IOK228" s="58"/>
      <c r="IOL228" s="58"/>
      <c r="IOM228" s="58"/>
      <c r="ION228" s="58"/>
      <c r="IOO228" s="58"/>
      <c r="IOP228" s="58"/>
      <c r="IOQ228" s="58"/>
      <c r="IOR228" s="58"/>
      <c r="IOS228" s="58"/>
      <c r="IOT228" s="58"/>
      <c r="IOU228" s="58"/>
      <c r="IOV228" s="58"/>
      <c r="IOW228" s="58"/>
      <c r="IOX228" s="58"/>
      <c r="IOY228" s="58"/>
      <c r="IOZ228" s="58"/>
      <c r="IPA228" s="58"/>
      <c r="IPB228" s="58"/>
      <c r="IPC228" s="58"/>
      <c r="IPD228" s="58"/>
      <c r="IPE228" s="58"/>
      <c r="IPF228" s="58"/>
      <c r="IPG228" s="58"/>
      <c r="IPH228" s="58"/>
      <c r="IPI228" s="58"/>
      <c r="IPJ228" s="58"/>
      <c r="IPK228" s="58"/>
      <c r="IPL228" s="58"/>
      <c r="IPM228" s="58"/>
      <c r="IPN228" s="58"/>
      <c r="IPO228" s="58"/>
      <c r="IPP228" s="58"/>
      <c r="IPQ228" s="58"/>
      <c r="IPR228" s="58"/>
      <c r="IPS228" s="58"/>
      <c r="IPT228" s="58"/>
      <c r="IPU228" s="58"/>
      <c r="IPV228" s="58"/>
      <c r="IPW228" s="58"/>
      <c r="IPX228" s="58"/>
      <c r="IPY228" s="58"/>
      <c r="IPZ228" s="58"/>
      <c r="IQA228" s="58"/>
      <c r="IQB228" s="58"/>
      <c r="IQC228" s="58"/>
      <c r="IQD228" s="58"/>
      <c r="IQE228" s="58"/>
      <c r="IQF228" s="58"/>
      <c r="IQG228" s="58"/>
      <c r="IQH228" s="58"/>
      <c r="IQI228" s="58"/>
      <c r="IQJ228" s="58"/>
      <c r="IQK228" s="58"/>
      <c r="IQL228" s="58"/>
      <c r="IQM228" s="58"/>
      <c r="IQN228" s="58"/>
      <c r="IQO228" s="58"/>
      <c r="IQP228" s="58"/>
      <c r="IQQ228" s="58"/>
      <c r="IQR228" s="58"/>
      <c r="IQS228" s="58"/>
      <c r="IQT228" s="58"/>
      <c r="IQU228" s="58"/>
      <c r="IQV228" s="58"/>
      <c r="IQW228" s="58"/>
      <c r="IQX228" s="58"/>
      <c r="IQY228" s="58"/>
      <c r="IQZ228" s="58"/>
      <c r="IRA228" s="58"/>
      <c r="IRB228" s="58"/>
      <c r="IRC228" s="58"/>
      <c r="IRD228" s="58"/>
      <c r="IRE228" s="58"/>
      <c r="IRF228" s="58"/>
      <c r="IRG228" s="58"/>
      <c r="IRH228" s="58"/>
      <c r="IRI228" s="58"/>
      <c r="IRJ228" s="58"/>
      <c r="IRK228" s="58"/>
      <c r="IRL228" s="58"/>
      <c r="IRM228" s="58"/>
      <c r="IRN228" s="58"/>
      <c r="IRO228" s="58"/>
      <c r="IRP228" s="58"/>
      <c r="IRQ228" s="58"/>
      <c r="IRR228" s="58"/>
      <c r="IRS228" s="58"/>
      <c r="IRT228" s="58"/>
      <c r="IRU228" s="58"/>
      <c r="IRV228" s="58"/>
      <c r="IRW228" s="58"/>
      <c r="IRX228" s="58"/>
      <c r="IRY228" s="58"/>
      <c r="IRZ228" s="58"/>
      <c r="ISA228" s="58"/>
      <c r="ISB228" s="58"/>
      <c r="ISC228" s="58"/>
      <c r="ISD228" s="58"/>
      <c r="ISE228" s="58"/>
      <c r="ISF228" s="58"/>
      <c r="ISG228" s="58"/>
      <c r="ISH228" s="58"/>
      <c r="ISI228" s="58"/>
      <c r="ISJ228" s="58"/>
      <c r="ISK228" s="58"/>
      <c r="ISL228" s="58"/>
      <c r="ISM228" s="58"/>
      <c r="ISN228" s="58"/>
      <c r="ISO228" s="58"/>
      <c r="ISP228" s="58"/>
      <c r="ISQ228" s="58"/>
      <c r="ISR228" s="58"/>
      <c r="ISS228" s="58"/>
      <c r="IST228" s="58"/>
      <c r="ISU228" s="58"/>
      <c r="ISV228" s="58"/>
      <c r="ISW228" s="58"/>
      <c r="ISX228" s="58"/>
      <c r="ISY228" s="58"/>
      <c r="ISZ228" s="58"/>
      <c r="ITA228" s="58"/>
      <c r="ITB228" s="58"/>
      <c r="ITC228" s="58"/>
      <c r="ITD228" s="58"/>
      <c r="ITE228" s="58"/>
      <c r="ITF228" s="58"/>
      <c r="ITG228" s="58"/>
      <c r="ITH228" s="58"/>
      <c r="ITI228" s="58"/>
      <c r="ITJ228" s="58"/>
      <c r="ITK228" s="58"/>
      <c r="ITL228" s="58"/>
      <c r="ITM228" s="58"/>
      <c r="ITN228" s="58"/>
      <c r="ITO228" s="58"/>
      <c r="ITP228" s="58"/>
      <c r="ITQ228" s="58"/>
      <c r="ITR228" s="58"/>
      <c r="ITS228" s="58"/>
      <c r="ITT228" s="58"/>
      <c r="ITU228" s="58"/>
      <c r="ITV228" s="58"/>
      <c r="ITW228" s="58"/>
      <c r="ITX228" s="58"/>
      <c r="ITY228" s="58"/>
      <c r="ITZ228" s="58"/>
      <c r="IUA228" s="58"/>
      <c r="IUB228" s="58"/>
      <c r="IUC228" s="58"/>
      <c r="IUD228" s="58"/>
      <c r="IUE228" s="58"/>
      <c r="IUF228" s="58"/>
      <c r="IUG228" s="58"/>
      <c r="IUH228" s="58"/>
      <c r="IUI228" s="58"/>
      <c r="IUJ228" s="58"/>
      <c r="IUK228" s="58"/>
      <c r="IUL228" s="58"/>
      <c r="IUM228" s="58"/>
      <c r="IUN228" s="58"/>
      <c r="IUO228" s="58"/>
      <c r="IUP228" s="58"/>
      <c r="IUQ228" s="58"/>
      <c r="IUR228" s="58"/>
      <c r="IUS228" s="58"/>
      <c r="IUT228" s="58"/>
      <c r="IUU228" s="58"/>
      <c r="IUV228" s="58"/>
      <c r="IUW228" s="58"/>
      <c r="IUX228" s="58"/>
      <c r="IUY228" s="58"/>
      <c r="IUZ228" s="58"/>
      <c r="IVA228" s="58"/>
      <c r="IVB228" s="58"/>
      <c r="IVC228" s="58"/>
      <c r="IVD228" s="58"/>
      <c r="IVE228" s="58"/>
      <c r="IVF228" s="58"/>
      <c r="IVG228" s="58"/>
      <c r="IVH228" s="58"/>
      <c r="IVI228" s="58"/>
      <c r="IVJ228" s="58"/>
      <c r="IVK228" s="58"/>
      <c r="IVL228" s="58"/>
      <c r="IVM228" s="58"/>
      <c r="IVN228" s="58"/>
      <c r="IVO228" s="58"/>
      <c r="IVP228" s="58"/>
      <c r="IVQ228" s="58"/>
      <c r="IVR228" s="58"/>
      <c r="IVS228" s="58"/>
      <c r="IVT228" s="58"/>
      <c r="IVU228" s="58"/>
      <c r="IVV228" s="58"/>
      <c r="IVW228" s="58"/>
      <c r="IVX228" s="58"/>
      <c r="IVY228" s="58"/>
      <c r="IVZ228" s="58"/>
      <c r="IWA228" s="58"/>
      <c r="IWB228" s="58"/>
      <c r="IWC228" s="58"/>
      <c r="IWD228" s="58"/>
      <c r="IWE228" s="58"/>
      <c r="IWF228" s="58"/>
      <c r="IWG228" s="58"/>
      <c r="IWH228" s="58"/>
      <c r="IWI228" s="58"/>
      <c r="IWJ228" s="58"/>
      <c r="IWK228" s="58"/>
      <c r="IWL228" s="58"/>
      <c r="IWM228" s="58"/>
      <c r="IWN228" s="58"/>
      <c r="IWO228" s="58"/>
      <c r="IWP228" s="58"/>
      <c r="IWQ228" s="58"/>
      <c r="IWR228" s="58"/>
      <c r="IWS228" s="58"/>
      <c r="IWT228" s="58"/>
      <c r="IWU228" s="58"/>
      <c r="IWV228" s="58"/>
      <c r="IWW228" s="58"/>
      <c r="IWX228" s="58"/>
      <c r="IWY228" s="58"/>
      <c r="IWZ228" s="58"/>
      <c r="IXA228" s="58"/>
      <c r="IXB228" s="58"/>
      <c r="IXC228" s="58"/>
      <c r="IXD228" s="58"/>
      <c r="IXE228" s="58"/>
      <c r="IXF228" s="58"/>
      <c r="IXG228" s="58"/>
      <c r="IXH228" s="58"/>
      <c r="IXI228" s="58"/>
      <c r="IXJ228" s="58"/>
      <c r="IXK228" s="58"/>
      <c r="IXL228" s="58"/>
      <c r="IXM228" s="58"/>
      <c r="IXN228" s="58"/>
      <c r="IXO228" s="58"/>
      <c r="IXP228" s="58"/>
      <c r="IXQ228" s="58"/>
      <c r="IXR228" s="58"/>
      <c r="IXS228" s="58"/>
      <c r="IXT228" s="58"/>
      <c r="IXU228" s="58"/>
      <c r="IXV228" s="58"/>
      <c r="IXW228" s="58"/>
      <c r="IXX228" s="58"/>
      <c r="IXY228" s="58"/>
      <c r="IXZ228" s="58"/>
      <c r="IYA228" s="58"/>
      <c r="IYB228" s="58"/>
      <c r="IYC228" s="58"/>
      <c r="IYD228" s="58"/>
      <c r="IYE228" s="58"/>
      <c r="IYF228" s="58"/>
      <c r="IYG228" s="58"/>
      <c r="IYH228" s="58"/>
      <c r="IYI228" s="58"/>
      <c r="IYJ228" s="58"/>
      <c r="IYK228" s="58"/>
      <c r="IYL228" s="58"/>
      <c r="IYM228" s="58"/>
      <c r="IYN228" s="58"/>
      <c r="IYO228" s="58"/>
      <c r="IYP228" s="58"/>
      <c r="IYQ228" s="58"/>
      <c r="IYR228" s="58"/>
      <c r="IYS228" s="58"/>
      <c r="IYT228" s="58"/>
      <c r="IYU228" s="58"/>
      <c r="IYV228" s="58"/>
      <c r="IYW228" s="58"/>
      <c r="IYX228" s="58"/>
      <c r="IYY228" s="58"/>
      <c r="IYZ228" s="58"/>
      <c r="IZA228" s="58"/>
      <c r="IZB228" s="58"/>
      <c r="IZC228" s="58"/>
      <c r="IZD228" s="58"/>
      <c r="IZE228" s="58"/>
      <c r="IZF228" s="58"/>
      <c r="IZG228" s="58"/>
      <c r="IZH228" s="58"/>
      <c r="IZI228" s="58"/>
      <c r="IZJ228" s="58"/>
      <c r="IZK228" s="58"/>
      <c r="IZL228" s="58"/>
      <c r="IZM228" s="58"/>
      <c r="IZN228" s="58"/>
      <c r="IZO228" s="58"/>
      <c r="IZP228" s="58"/>
      <c r="IZQ228" s="58"/>
      <c r="IZR228" s="58"/>
      <c r="IZS228" s="58"/>
      <c r="IZT228" s="58"/>
      <c r="IZU228" s="58"/>
      <c r="IZV228" s="58"/>
      <c r="IZW228" s="58"/>
      <c r="IZX228" s="58"/>
      <c r="IZY228" s="58"/>
      <c r="IZZ228" s="58"/>
      <c r="JAA228" s="58"/>
      <c r="JAB228" s="58"/>
      <c r="JAC228" s="58"/>
      <c r="JAD228" s="58"/>
      <c r="JAE228" s="58"/>
      <c r="JAF228" s="58"/>
      <c r="JAG228" s="58"/>
      <c r="JAH228" s="58"/>
      <c r="JAI228" s="58"/>
      <c r="JAJ228" s="58"/>
      <c r="JAK228" s="58"/>
      <c r="JAL228" s="58"/>
      <c r="JAM228" s="58"/>
      <c r="JAN228" s="58"/>
      <c r="JAO228" s="58"/>
      <c r="JAP228" s="58"/>
      <c r="JAQ228" s="58"/>
      <c r="JAR228" s="58"/>
      <c r="JAS228" s="58"/>
      <c r="JAT228" s="58"/>
      <c r="JAU228" s="58"/>
      <c r="JAV228" s="58"/>
      <c r="JAW228" s="58"/>
      <c r="JAX228" s="58"/>
      <c r="JAY228" s="58"/>
      <c r="JAZ228" s="58"/>
      <c r="JBA228" s="58"/>
      <c r="JBB228" s="58"/>
      <c r="JBC228" s="58"/>
      <c r="JBD228" s="58"/>
      <c r="JBE228" s="58"/>
      <c r="JBF228" s="58"/>
      <c r="JBG228" s="58"/>
      <c r="JBH228" s="58"/>
      <c r="JBI228" s="58"/>
      <c r="JBJ228" s="58"/>
      <c r="JBK228" s="58"/>
      <c r="JBL228" s="58"/>
      <c r="JBM228" s="58"/>
      <c r="JBN228" s="58"/>
      <c r="JBO228" s="58"/>
      <c r="JBP228" s="58"/>
      <c r="JBQ228" s="58"/>
      <c r="JBR228" s="58"/>
      <c r="JBS228" s="58"/>
      <c r="JBT228" s="58"/>
      <c r="JBU228" s="58"/>
      <c r="JBV228" s="58"/>
      <c r="JBW228" s="58"/>
      <c r="JBX228" s="58"/>
      <c r="JBY228" s="58"/>
      <c r="JBZ228" s="58"/>
      <c r="JCA228" s="58"/>
      <c r="JCB228" s="58"/>
      <c r="JCC228" s="58"/>
      <c r="JCD228" s="58"/>
      <c r="JCE228" s="58"/>
      <c r="JCF228" s="58"/>
      <c r="JCG228" s="58"/>
      <c r="JCH228" s="58"/>
      <c r="JCI228" s="58"/>
      <c r="JCJ228" s="58"/>
      <c r="JCK228" s="58"/>
      <c r="JCL228" s="58"/>
      <c r="JCM228" s="58"/>
      <c r="JCN228" s="58"/>
      <c r="JCO228" s="58"/>
      <c r="JCP228" s="58"/>
      <c r="JCQ228" s="58"/>
      <c r="JCR228" s="58"/>
      <c r="JCS228" s="58"/>
      <c r="JCT228" s="58"/>
      <c r="JCU228" s="58"/>
      <c r="JCV228" s="58"/>
      <c r="JCW228" s="58"/>
      <c r="JCX228" s="58"/>
      <c r="JCY228" s="58"/>
      <c r="JCZ228" s="58"/>
      <c r="JDA228" s="58"/>
      <c r="JDB228" s="58"/>
      <c r="JDC228" s="58"/>
      <c r="JDD228" s="58"/>
      <c r="JDE228" s="58"/>
      <c r="JDF228" s="58"/>
      <c r="JDG228" s="58"/>
      <c r="JDH228" s="58"/>
      <c r="JDI228" s="58"/>
      <c r="JDJ228" s="58"/>
      <c r="JDK228" s="58"/>
      <c r="JDL228" s="58"/>
      <c r="JDM228" s="58"/>
      <c r="JDN228" s="58"/>
      <c r="JDO228" s="58"/>
      <c r="JDP228" s="58"/>
      <c r="JDQ228" s="58"/>
      <c r="JDR228" s="58"/>
      <c r="JDS228" s="58"/>
      <c r="JDT228" s="58"/>
      <c r="JDU228" s="58"/>
      <c r="JDV228" s="58"/>
      <c r="JDW228" s="58"/>
      <c r="JDX228" s="58"/>
      <c r="JDY228" s="58"/>
      <c r="JDZ228" s="58"/>
      <c r="JEA228" s="58"/>
      <c r="JEB228" s="58"/>
      <c r="JEC228" s="58"/>
      <c r="JED228" s="58"/>
      <c r="JEE228" s="58"/>
      <c r="JEF228" s="58"/>
      <c r="JEG228" s="58"/>
      <c r="JEH228" s="58"/>
      <c r="JEI228" s="58"/>
      <c r="JEJ228" s="58"/>
      <c r="JEK228" s="58"/>
      <c r="JEL228" s="58"/>
      <c r="JEM228" s="58"/>
      <c r="JEN228" s="58"/>
      <c r="JEO228" s="58"/>
      <c r="JEP228" s="58"/>
      <c r="JEQ228" s="58"/>
      <c r="JER228" s="58"/>
      <c r="JES228" s="58"/>
      <c r="JET228" s="58"/>
      <c r="JEU228" s="58"/>
      <c r="JEV228" s="58"/>
      <c r="JEW228" s="58"/>
      <c r="JEX228" s="58"/>
      <c r="JEY228" s="58"/>
      <c r="JEZ228" s="58"/>
      <c r="JFA228" s="58"/>
      <c r="JFB228" s="58"/>
      <c r="JFC228" s="58"/>
      <c r="JFD228" s="58"/>
      <c r="JFE228" s="58"/>
      <c r="JFF228" s="58"/>
      <c r="JFG228" s="58"/>
      <c r="JFH228" s="58"/>
      <c r="JFI228" s="58"/>
      <c r="JFJ228" s="58"/>
      <c r="JFK228" s="58"/>
      <c r="JFL228" s="58"/>
      <c r="JFM228" s="58"/>
      <c r="JFN228" s="58"/>
      <c r="JFO228" s="58"/>
      <c r="JFP228" s="58"/>
      <c r="JFQ228" s="58"/>
      <c r="JFR228" s="58"/>
      <c r="JFS228" s="58"/>
      <c r="JFT228" s="58"/>
      <c r="JFU228" s="58"/>
      <c r="JFV228" s="58"/>
      <c r="JFW228" s="58"/>
      <c r="JFX228" s="58"/>
      <c r="JFY228" s="58"/>
      <c r="JFZ228" s="58"/>
      <c r="JGA228" s="58"/>
      <c r="JGB228" s="58"/>
      <c r="JGC228" s="58"/>
      <c r="JGD228" s="58"/>
      <c r="JGE228" s="58"/>
      <c r="JGF228" s="58"/>
      <c r="JGG228" s="58"/>
      <c r="JGH228" s="58"/>
      <c r="JGI228" s="58"/>
      <c r="JGJ228" s="58"/>
      <c r="JGK228" s="58"/>
      <c r="JGL228" s="58"/>
      <c r="JGM228" s="58"/>
      <c r="JGN228" s="58"/>
      <c r="JGO228" s="58"/>
      <c r="JGP228" s="58"/>
      <c r="JGQ228" s="58"/>
      <c r="JGR228" s="58"/>
      <c r="JGS228" s="58"/>
      <c r="JGT228" s="58"/>
      <c r="JGU228" s="58"/>
      <c r="JGV228" s="58"/>
      <c r="JGW228" s="58"/>
      <c r="JGX228" s="58"/>
      <c r="JGY228" s="58"/>
      <c r="JGZ228" s="58"/>
      <c r="JHA228" s="58"/>
      <c r="JHB228" s="58"/>
      <c r="JHC228" s="58"/>
      <c r="JHD228" s="58"/>
      <c r="JHE228" s="58"/>
      <c r="JHF228" s="58"/>
      <c r="JHG228" s="58"/>
      <c r="JHH228" s="58"/>
      <c r="JHI228" s="58"/>
      <c r="JHJ228" s="58"/>
      <c r="JHK228" s="58"/>
      <c r="JHL228" s="58"/>
      <c r="JHM228" s="58"/>
      <c r="JHN228" s="58"/>
      <c r="JHO228" s="58"/>
      <c r="JHP228" s="58"/>
      <c r="JHQ228" s="58"/>
      <c r="JHR228" s="58"/>
      <c r="JHS228" s="58"/>
      <c r="JHT228" s="58"/>
      <c r="JHU228" s="58"/>
      <c r="JHV228" s="58"/>
      <c r="JHW228" s="58"/>
      <c r="JHX228" s="58"/>
      <c r="JHY228" s="58"/>
      <c r="JHZ228" s="58"/>
      <c r="JIA228" s="58"/>
      <c r="JIB228" s="58"/>
      <c r="JIC228" s="58"/>
      <c r="JID228" s="58"/>
      <c r="JIE228" s="58"/>
      <c r="JIF228" s="58"/>
      <c r="JIG228" s="58"/>
      <c r="JIH228" s="58"/>
      <c r="JII228" s="58"/>
      <c r="JIJ228" s="58"/>
      <c r="JIK228" s="58"/>
      <c r="JIL228" s="58"/>
      <c r="JIM228" s="58"/>
      <c r="JIN228" s="58"/>
      <c r="JIO228" s="58"/>
      <c r="JIP228" s="58"/>
      <c r="JIQ228" s="58"/>
      <c r="JIR228" s="58"/>
      <c r="JIS228" s="58"/>
      <c r="JIT228" s="58"/>
      <c r="JIU228" s="58"/>
      <c r="JIV228" s="58"/>
      <c r="JIW228" s="58"/>
      <c r="JIX228" s="58"/>
      <c r="JIY228" s="58"/>
      <c r="JIZ228" s="58"/>
      <c r="JJA228" s="58"/>
      <c r="JJB228" s="58"/>
      <c r="JJC228" s="58"/>
      <c r="JJD228" s="58"/>
      <c r="JJE228" s="58"/>
      <c r="JJF228" s="58"/>
      <c r="JJG228" s="58"/>
      <c r="JJH228" s="58"/>
      <c r="JJI228" s="58"/>
      <c r="JJJ228" s="58"/>
      <c r="JJK228" s="58"/>
      <c r="JJL228" s="58"/>
      <c r="JJM228" s="58"/>
      <c r="JJN228" s="58"/>
      <c r="JJO228" s="58"/>
      <c r="JJP228" s="58"/>
      <c r="JJQ228" s="58"/>
      <c r="JJR228" s="58"/>
      <c r="JJS228" s="58"/>
      <c r="JJT228" s="58"/>
      <c r="JJU228" s="58"/>
      <c r="JJV228" s="58"/>
      <c r="JJW228" s="58"/>
      <c r="JJX228" s="58"/>
      <c r="JJY228" s="58"/>
      <c r="JJZ228" s="58"/>
      <c r="JKA228" s="58"/>
      <c r="JKB228" s="58"/>
      <c r="JKC228" s="58"/>
      <c r="JKD228" s="58"/>
      <c r="JKE228" s="58"/>
      <c r="JKF228" s="58"/>
      <c r="JKG228" s="58"/>
      <c r="JKH228" s="58"/>
      <c r="JKI228" s="58"/>
      <c r="JKJ228" s="58"/>
      <c r="JKK228" s="58"/>
      <c r="JKL228" s="58"/>
      <c r="JKM228" s="58"/>
      <c r="JKN228" s="58"/>
      <c r="JKO228" s="58"/>
      <c r="JKP228" s="58"/>
      <c r="JKQ228" s="58"/>
      <c r="JKR228" s="58"/>
      <c r="JKS228" s="58"/>
      <c r="JKT228" s="58"/>
      <c r="JKU228" s="58"/>
      <c r="JKV228" s="58"/>
      <c r="JKW228" s="58"/>
      <c r="JKX228" s="58"/>
      <c r="JKY228" s="58"/>
      <c r="JKZ228" s="58"/>
      <c r="JLA228" s="58"/>
      <c r="JLB228" s="58"/>
      <c r="JLC228" s="58"/>
      <c r="JLD228" s="58"/>
      <c r="JLE228" s="58"/>
      <c r="JLF228" s="58"/>
      <c r="JLG228" s="58"/>
      <c r="JLH228" s="58"/>
      <c r="JLI228" s="58"/>
      <c r="JLJ228" s="58"/>
      <c r="JLK228" s="58"/>
      <c r="JLL228" s="58"/>
      <c r="JLM228" s="58"/>
      <c r="JLN228" s="58"/>
      <c r="JLO228" s="58"/>
      <c r="JLP228" s="58"/>
      <c r="JLQ228" s="58"/>
      <c r="JLR228" s="58"/>
      <c r="JLS228" s="58"/>
      <c r="JLT228" s="58"/>
      <c r="JLU228" s="58"/>
      <c r="JLV228" s="58"/>
      <c r="JLW228" s="58"/>
      <c r="JLX228" s="58"/>
      <c r="JLY228" s="58"/>
      <c r="JLZ228" s="58"/>
      <c r="JMA228" s="58"/>
      <c r="JMB228" s="58"/>
      <c r="JMC228" s="58"/>
      <c r="JMD228" s="58"/>
      <c r="JME228" s="58"/>
      <c r="JMF228" s="58"/>
      <c r="JMG228" s="58"/>
      <c r="JMH228" s="58"/>
      <c r="JMI228" s="58"/>
      <c r="JMJ228" s="58"/>
      <c r="JMK228" s="58"/>
      <c r="JML228" s="58"/>
      <c r="JMM228" s="58"/>
      <c r="JMN228" s="58"/>
      <c r="JMO228" s="58"/>
      <c r="JMP228" s="58"/>
      <c r="JMQ228" s="58"/>
      <c r="JMR228" s="58"/>
      <c r="JMS228" s="58"/>
      <c r="JMT228" s="58"/>
      <c r="JMU228" s="58"/>
      <c r="JMV228" s="58"/>
      <c r="JMW228" s="58"/>
      <c r="JMX228" s="58"/>
      <c r="JMY228" s="58"/>
      <c r="JMZ228" s="58"/>
      <c r="JNA228" s="58"/>
      <c r="JNB228" s="58"/>
      <c r="JNC228" s="58"/>
      <c r="JND228" s="58"/>
      <c r="JNE228" s="58"/>
      <c r="JNF228" s="58"/>
      <c r="JNG228" s="58"/>
      <c r="JNH228" s="58"/>
      <c r="JNI228" s="58"/>
      <c r="JNJ228" s="58"/>
      <c r="JNK228" s="58"/>
      <c r="JNL228" s="58"/>
      <c r="JNM228" s="58"/>
      <c r="JNN228" s="58"/>
      <c r="JNO228" s="58"/>
      <c r="JNP228" s="58"/>
      <c r="JNQ228" s="58"/>
      <c r="JNR228" s="58"/>
      <c r="JNS228" s="58"/>
      <c r="JNT228" s="58"/>
      <c r="JNU228" s="58"/>
      <c r="JNV228" s="58"/>
      <c r="JNW228" s="58"/>
      <c r="JNX228" s="58"/>
      <c r="JNY228" s="58"/>
      <c r="JNZ228" s="58"/>
      <c r="JOA228" s="58"/>
      <c r="JOB228" s="58"/>
      <c r="JOC228" s="58"/>
      <c r="JOD228" s="58"/>
      <c r="JOE228" s="58"/>
      <c r="JOF228" s="58"/>
      <c r="JOG228" s="58"/>
      <c r="JOH228" s="58"/>
      <c r="JOI228" s="58"/>
      <c r="JOJ228" s="58"/>
      <c r="JOK228" s="58"/>
      <c r="JOL228" s="58"/>
      <c r="JOM228" s="58"/>
      <c r="JON228" s="58"/>
      <c r="JOO228" s="58"/>
      <c r="JOP228" s="58"/>
      <c r="JOQ228" s="58"/>
      <c r="JOR228" s="58"/>
      <c r="JOS228" s="58"/>
      <c r="JOT228" s="58"/>
      <c r="JOU228" s="58"/>
      <c r="JOV228" s="58"/>
      <c r="JOW228" s="58"/>
      <c r="JOX228" s="58"/>
      <c r="JOY228" s="58"/>
      <c r="JOZ228" s="58"/>
      <c r="JPA228" s="58"/>
      <c r="JPB228" s="58"/>
      <c r="JPC228" s="58"/>
      <c r="JPD228" s="58"/>
      <c r="JPE228" s="58"/>
      <c r="JPF228" s="58"/>
      <c r="JPG228" s="58"/>
      <c r="JPH228" s="58"/>
      <c r="JPI228" s="58"/>
      <c r="JPJ228" s="58"/>
      <c r="JPK228" s="58"/>
      <c r="JPL228" s="58"/>
      <c r="JPM228" s="58"/>
      <c r="JPN228" s="58"/>
      <c r="JPO228" s="58"/>
      <c r="JPP228" s="58"/>
      <c r="JPQ228" s="58"/>
      <c r="JPR228" s="58"/>
      <c r="JPS228" s="58"/>
      <c r="JPT228" s="58"/>
      <c r="JPU228" s="58"/>
      <c r="JPV228" s="58"/>
      <c r="JPW228" s="58"/>
      <c r="JPX228" s="58"/>
      <c r="JPY228" s="58"/>
      <c r="JPZ228" s="58"/>
      <c r="JQA228" s="58"/>
      <c r="JQB228" s="58"/>
      <c r="JQC228" s="58"/>
      <c r="JQD228" s="58"/>
      <c r="JQE228" s="58"/>
      <c r="JQF228" s="58"/>
      <c r="JQG228" s="58"/>
      <c r="JQH228" s="58"/>
      <c r="JQI228" s="58"/>
      <c r="JQJ228" s="58"/>
      <c r="JQK228" s="58"/>
      <c r="JQL228" s="58"/>
      <c r="JQM228" s="58"/>
      <c r="JQN228" s="58"/>
      <c r="JQO228" s="58"/>
      <c r="JQP228" s="58"/>
      <c r="JQQ228" s="58"/>
      <c r="JQR228" s="58"/>
      <c r="JQS228" s="58"/>
      <c r="JQT228" s="58"/>
      <c r="JQU228" s="58"/>
      <c r="JQV228" s="58"/>
      <c r="JQW228" s="58"/>
      <c r="JQX228" s="58"/>
      <c r="JQY228" s="58"/>
      <c r="JQZ228" s="58"/>
      <c r="JRA228" s="58"/>
      <c r="JRB228" s="58"/>
      <c r="JRC228" s="58"/>
      <c r="JRD228" s="58"/>
      <c r="JRE228" s="58"/>
      <c r="JRF228" s="58"/>
      <c r="JRG228" s="58"/>
      <c r="JRH228" s="58"/>
      <c r="JRI228" s="58"/>
      <c r="JRJ228" s="58"/>
      <c r="JRK228" s="58"/>
      <c r="JRL228" s="58"/>
      <c r="JRM228" s="58"/>
      <c r="JRN228" s="58"/>
      <c r="JRO228" s="58"/>
      <c r="JRP228" s="58"/>
      <c r="JRQ228" s="58"/>
      <c r="JRR228" s="58"/>
      <c r="JRS228" s="58"/>
      <c r="JRT228" s="58"/>
      <c r="JRU228" s="58"/>
      <c r="JRV228" s="58"/>
      <c r="JRW228" s="58"/>
      <c r="JRX228" s="58"/>
      <c r="JRY228" s="58"/>
      <c r="JRZ228" s="58"/>
      <c r="JSA228" s="58"/>
      <c r="JSB228" s="58"/>
      <c r="JSC228" s="58"/>
      <c r="JSD228" s="58"/>
      <c r="JSE228" s="58"/>
      <c r="JSF228" s="58"/>
      <c r="JSG228" s="58"/>
      <c r="JSH228" s="58"/>
      <c r="JSI228" s="58"/>
      <c r="JSJ228" s="58"/>
      <c r="JSK228" s="58"/>
      <c r="JSL228" s="58"/>
      <c r="JSM228" s="58"/>
      <c r="JSN228" s="58"/>
      <c r="JSO228" s="58"/>
      <c r="JSP228" s="58"/>
      <c r="JSQ228" s="58"/>
      <c r="JSR228" s="58"/>
      <c r="JSS228" s="58"/>
      <c r="JST228" s="58"/>
      <c r="JSU228" s="58"/>
      <c r="JSV228" s="58"/>
      <c r="JSW228" s="58"/>
      <c r="JSX228" s="58"/>
      <c r="JSY228" s="58"/>
      <c r="JSZ228" s="58"/>
      <c r="JTA228" s="58"/>
      <c r="JTB228" s="58"/>
      <c r="JTC228" s="58"/>
      <c r="JTD228" s="58"/>
      <c r="JTE228" s="58"/>
      <c r="JTF228" s="58"/>
      <c r="JTG228" s="58"/>
      <c r="JTH228" s="58"/>
      <c r="JTI228" s="58"/>
      <c r="JTJ228" s="58"/>
      <c r="JTK228" s="58"/>
      <c r="JTL228" s="58"/>
      <c r="JTM228" s="58"/>
      <c r="JTN228" s="58"/>
      <c r="JTO228" s="58"/>
      <c r="JTP228" s="58"/>
      <c r="JTQ228" s="58"/>
      <c r="JTR228" s="58"/>
      <c r="JTS228" s="58"/>
      <c r="JTT228" s="58"/>
      <c r="JTU228" s="58"/>
      <c r="JTV228" s="58"/>
      <c r="JTW228" s="58"/>
      <c r="JTX228" s="58"/>
      <c r="JTY228" s="58"/>
      <c r="JTZ228" s="58"/>
      <c r="JUA228" s="58"/>
      <c r="JUB228" s="58"/>
      <c r="JUC228" s="58"/>
      <c r="JUD228" s="58"/>
      <c r="JUE228" s="58"/>
      <c r="JUF228" s="58"/>
      <c r="JUG228" s="58"/>
      <c r="JUH228" s="58"/>
      <c r="JUI228" s="58"/>
      <c r="JUJ228" s="58"/>
      <c r="JUK228" s="58"/>
      <c r="JUL228" s="58"/>
      <c r="JUM228" s="58"/>
      <c r="JUN228" s="58"/>
      <c r="JUO228" s="58"/>
      <c r="JUP228" s="58"/>
      <c r="JUQ228" s="58"/>
      <c r="JUR228" s="58"/>
      <c r="JUS228" s="58"/>
      <c r="JUT228" s="58"/>
      <c r="JUU228" s="58"/>
      <c r="JUV228" s="58"/>
      <c r="JUW228" s="58"/>
      <c r="JUX228" s="58"/>
      <c r="JUY228" s="58"/>
      <c r="JUZ228" s="58"/>
      <c r="JVA228" s="58"/>
      <c r="JVB228" s="58"/>
      <c r="JVC228" s="58"/>
      <c r="JVD228" s="58"/>
      <c r="JVE228" s="58"/>
      <c r="JVF228" s="58"/>
      <c r="JVG228" s="58"/>
      <c r="JVH228" s="58"/>
      <c r="JVI228" s="58"/>
      <c r="JVJ228" s="58"/>
      <c r="JVK228" s="58"/>
      <c r="JVL228" s="58"/>
      <c r="JVM228" s="58"/>
      <c r="JVN228" s="58"/>
      <c r="JVO228" s="58"/>
      <c r="JVP228" s="58"/>
      <c r="JVQ228" s="58"/>
      <c r="JVR228" s="58"/>
      <c r="JVS228" s="58"/>
      <c r="JVT228" s="58"/>
      <c r="JVU228" s="58"/>
      <c r="JVV228" s="58"/>
      <c r="JVW228" s="58"/>
      <c r="JVX228" s="58"/>
      <c r="JVY228" s="58"/>
      <c r="JVZ228" s="58"/>
      <c r="JWA228" s="58"/>
      <c r="JWB228" s="58"/>
      <c r="JWC228" s="58"/>
      <c r="JWD228" s="58"/>
      <c r="JWE228" s="58"/>
      <c r="JWF228" s="58"/>
      <c r="JWG228" s="58"/>
      <c r="JWH228" s="58"/>
      <c r="JWI228" s="58"/>
      <c r="JWJ228" s="58"/>
      <c r="JWK228" s="58"/>
      <c r="JWL228" s="58"/>
      <c r="JWM228" s="58"/>
      <c r="JWN228" s="58"/>
      <c r="JWO228" s="58"/>
      <c r="JWP228" s="58"/>
      <c r="JWQ228" s="58"/>
      <c r="JWR228" s="58"/>
      <c r="JWS228" s="58"/>
      <c r="JWT228" s="58"/>
      <c r="JWU228" s="58"/>
      <c r="JWV228" s="58"/>
      <c r="JWW228" s="58"/>
      <c r="JWX228" s="58"/>
      <c r="JWY228" s="58"/>
      <c r="JWZ228" s="58"/>
      <c r="JXA228" s="58"/>
      <c r="JXB228" s="58"/>
      <c r="JXC228" s="58"/>
      <c r="JXD228" s="58"/>
      <c r="JXE228" s="58"/>
      <c r="JXF228" s="58"/>
      <c r="JXG228" s="58"/>
      <c r="JXH228" s="58"/>
      <c r="JXI228" s="58"/>
      <c r="JXJ228" s="58"/>
      <c r="JXK228" s="58"/>
      <c r="JXL228" s="58"/>
      <c r="JXM228" s="58"/>
      <c r="JXN228" s="58"/>
      <c r="JXO228" s="58"/>
      <c r="JXP228" s="58"/>
      <c r="JXQ228" s="58"/>
      <c r="JXR228" s="58"/>
      <c r="JXS228" s="58"/>
      <c r="JXT228" s="58"/>
      <c r="JXU228" s="58"/>
      <c r="JXV228" s="58"/>
      <c r="JXW228" s="58"/>
      <c r="JXX228" s="58"/>
      <c r="JXY228" s="58"/>
      <c r="JXZ228" s="58"/>
      <c r="JYA228" s="58"/>
      <c r="JYB228" s="58"/>
      <c r="JYC228" s="58"/>
      <c r="JYD228" s="58"/>
      <c r="JYE228" s="58"/>
      <c r="JYF228" s="58"/>
      <c r="JYG228" s="58"/>
      <c r="JYH228" s="58"/>
      <c r="JYI228" s="58"/>
      <c r="JYJ228" s="58"/>
      <c r="JYK228" s="58"/>
      <c r="JYL228" s="58"/>
      <c r="JYM228" s="58"/>
      <c r="JYN228" s="58"/>
      <c r="JYO228" s="58"/>
      <c r="JYP228" s="58"/>
      <c r="JYQ228" s="58"/>
      <c r="JYR228" s="58"/>
      <c r="JYS228" s="58"/>
      <c r="JYT228" s="58"/>
      <c r="JYU228" s="58"/>
      <c r="JYV228" s="58"/>
      <c r="JYW228" s="58"/>
      <c r="JYX228" s="58"/>
      <c r="JYY228" s="58"/>
      <c r="JYZ228" s="58"/>
      <c r="JZA228" s="58"/>
      <c r="JZB228" s="58"/>
      <c r="JZC228" s="58"/>
      <c r="JZD228" s="58"/>
      <c r="JZE228" s="58"/>
      <c r="JZF228" s="58"/>
      <c r="JZG228" s="58"/>
      <c r="JZH228" s="58"/>
      <c r="JZI228" s="58"/>
      <c r="JZJ228" s="58"/>
      <c r="JZK228" s="58"/>
      <c r="JZL228" s="58"/>
      <c r="JZM228" s="58"/>
      <c r="JZN228" s="58"/>
      <c r="JZO228" s="58"/>
      <c r="JZP228" s="58"/>
      <c r="JZQ228" s="58"/>
      <c r="JZR228" s="58"/>
      <c r="JZS228" s="58"/>
      <c r="JZT228" s="58"/>
      <c r="JZU228" s="58"/>
      <c r="JZV228" s="58"/>
      <c r="JZW228" s="58"/>
      <c r="JZX228" s="58"/>
      <c r="JZY228" s="58"/>
      <c r="JZZ228" s="58"/>
      <c r="KAA228" s="58"/>
      <c r="KAB228" s="58"/>
      <c r="KAC228" s="58"/>
      <c r="KAD228" s="58"/>
      <c r="KAE228" s="58"/>
      <c r="KAF228" s="58"/>
      <c r="KAG228" s="58"/>
      <c r="KAH228" s="58"/>
      <c r="KAI228" s="58"/>
      <c r="KAJ228" s="58"/>
      <c r="KAK228" s="58"/>
      <c r="KAL228" s="58"/>
      <c r="KAM228" s="58"/>
      <c r="KAN228" s="58"/>
      <c r="KAO228" s="58"/>
      <c r="KAP228" s="58"/>
      <c r="KAQ228" s="58"/>
      <c r="KAR228" s="58"/>
      <c r="KAS228" s="58"/>
      <c r="KAT228" s="58"/>
      <c r="KAU228" s="58"/>
      <c r="KAV228" s="58"/>
      <c r="KAW228" s="58"/>
      <c r="KAX228" s="58"/>
      <c r="KAY228" s="58"/>
      <c r="KAZ228" s="58"/>
      <c r="KBA228" s="58"/>
      <c r="KBB228" s="58"/>
      <c r="KBC228" s="58"/>
      <c r="KBD228" s="58"/>
      <c r="KBE228" s="58"/>
      <c r="KBF228" s="58"/>
      <c r="KBG228" s="58"/>
      <c r="KBH228" s="58"/>
      <c r="KBI228" s="58"/>
      <c r="KBJ228" s="58"/>
      <c r="KBK228" s="58"/>
      <c r="KBL228" s="58"/>
      <c r="KBM228" s="58"/>
      <c r="KBN228" s="58"/>
      <c r="KBO228" s="58"/>
      <c r="KBP228" s="58"/>
      <c r="KBQ228" s="58"/>
      <c r="KBR228" s="58"/>
      <c r="KBS228" s="58"/>
      <c r="KBT228" s="58"/>
      <c r="KBU228" s="58"/>
      <c r="KBV228" s="58"/>
      <c r="KBW228" s="58"/>
      <c r="KBX228" s="58"/>
      <c r="KBY228" s="58"/>
      <c r="KBZ228" s="58"/>
      <c r="KCA228" s="58"/>
      <c r="KCB228" s="58"/>
      <c r="KCC228" s="58"/>
      <c r="KCD228" s="58"/>
      <c r="KCE228" s="58"/>
      <c r="KCF228" s="58"/>
      <c r="KCG228" s="58"/>
      <c r="KCH228" s="58"/>
      <c r="KCI228" s="58"/>
      <c r="KCJ228" s="58"/>
      <c r="KCK228" s="58"/>
      <c r="KCL228" s="58"/>
      <c r="KCM228" s="58"/>
      <c r="KCN228" s="58"/>
      <c r="KCO228" s="58"/>
      <c r="KCP228" s="58"/>
      <c r="KCQ228" s="58"/>
      <c r="KCR228" s="58"/>
      <c r="KCS228" s="58"/>
      <c r="KCT228" s="58"/>
      <c r="KCU228" s="58"/>
      <c r="KCV228" s="58"/>
      <c r="KCW228" s="58"/>
      <c r="KCX228" s="58"/>
      <c r="KCY228" s="58"/>
      <c r="KCZ228" s="58"/>
      <c r="KDA228" s="58"/>
      <c r="KDB228" s="58"/>
      <c r="KDC228" s="58"/>
      <c r="KDD228" s="58"/>
      <c r="KDE228" s="58"/>
      <c r="KDF228" s="58"/>
      <c r="KDG228" s="58"/>
      <c r="KDH228" s="58"/>
      <c r="KDI228" s="58"/>
      <c r="KDJ228" s="58"/>
      <c r="KDK228" s="58"/>
      <c r="KDL228" s="58"/>
      <c r="KDM228" s="58"/>
      <c r="KDN228" s="58"/>
      <c r="KDO228" s="58"/>
      <c r="KDP228" s="58"/>
      <c r="KDQ228" s="58"/>
      <c r="KDR228" s="58"/>
      <c r="KDS228" s="58"/>
      <c r="KDT228" s="58"/>
      <c r="KDU228" s="58"/>
      <c r="KDV228" s="58"/>
      <c r="KDW228" s="58"/>
      <c r="KDX228" s="58"/>
      <c r="KDY228" s="58"/>
      <c r="KDZ228" s="58"/>
      <c r="KEA228" s="58"/>
      <c r="KEB228" s="58"/>
      <c r="KEC228" s="58"/>
      <c r="KED228" s="58"/>
      <c r="KEE228" s="58"/>
      <c r="KEF228" s="58"/>
      <c r="KEG228" s="58"/>
      <c r="KEH228" s="58"/>
      <c r="KEI228" s="58"/>
      <c r="KEJ228" s="58"/>
      <c r="KEK228" s="58"/>
      <c r="KEL228" s="58"/>
      <c r="KEM228" s="58"/>
      <c r="KEN228" s="58"/>
      <c r="KEO228" s="58"/>
      <c r="KEP228" s="58"/>
      <c r="KEQ228" s="58"/>
      <c r="KER228" s="58"/>
      <c r="KES228" s="58"/>
      <c r="KET228" s="58"/>
      <c r="KEU228" s="58"/>
      <c r="KEV228" s="58"/>
      <c r="KEW228" s="58"/>
      <c r="KEX228" s="58"/>
      <c r="KEY228" s="58"/>
      <c r="KEZ228" s="58"/>
      <c r="KFA228" s="58"/>
      <c r="KFB228" s="58"/>
      <c r="KFC228" s="58"/>
      <c r="KFD228" s="58"/>
      <c r="KFE228" s="58"/>
      <c r="KFF228" s="58"/>
      <c r="KFG228" s="58"/>
      <c r="KFH228" s="58"/>
      <c r="KFI228" s="58"/>
      <c r="KFJ228" s="58"/>
      <c r="KFK228" s="58"/>
      <c r="KFL228" s="58"/>
      <c r="KFM228" s="58"/>
      <c r="KFN228" s="58"/>
      <c r="KFO228" s="58"/>
      <c r="KFP228" s="58"/>
      <c r="KFQ228" s="58"/>
      <c r="KFR228" s="58"/>
      <c r="KFS228" s="58"/>
      <c r="KFT228" s="58"/>
      <c r="KFU228" s="58"/>
      <c r="KFV228" s="58"/>
      <c r="KFW228" s="58"/>
      <c r="KFX228" s="58"/>
      <c r="KFY228" s="58"/>
      <c r="KFZ228" s="58"/>
      <c r="KGA228" s="58"/>
      <c r="KGB228" s="58"/>
      <c r="KGC228" s="58"/>
      <c r="KGD228" s="58"/>
      <c r="KGE228" s="58"/>
      <c r="KGF228" s="58"/>
      <c r="KGG228" s="58"/>
      <c r="KGH228" s="58"/>
      <c r="KGI228" s="58"/>
      <c r="KGJ228" s="58"/>
      <c r="KGK228" s="58"/>
      <c r="KGL228" s="58"/>
      <c r="KGM228" s="58"/>
      <c r="KGN228" s="58"/>
      <c r="KGO228" s="58"/>
      <c r="KGP228" s="58"/>
      <c r="KGQ228" s="58"/>
      <c r="KGR228" s="58"/>
      <c r="KGS228" s="58"/>
      <c r="KGT228" s="58"/>
      <c r="KGU228" s="58"/>
      <c r="KGV228" s="58"/>
      <c r="KGW228" s="58"/>
      <c r="KGX228" s="58"/>
      <c r="KGY228" s="58"/>
      <c r="KGZ228" s="58"/>
      <c r="KHA228" s="58"/>
      <c r="KHB228" s="58"/>
      <c r="KHC228" s="58"/>
      <c r="KHD228" s="58"/>
      <c r="KHE228" s="58"/>
      <c r="KHF228" s="58"/>
      <c r="KHG228" s="58"/>
      <c r="KHH228" s="58"/>
      <c r="KHI228" s="58"/>
      <c r="KHJ228" s="58"/>
      <c r="KHK228" s="58"/>
      <c r="KHL228" s="58"/>
      <c r="KHM228" s="58"/>
      <c r="KHN228" s="58"/>
      <c r="KHO228" s="58"/>
      <c r="KHP228" s="58"/>
      <c r="KHQ228" s="58"/>
      <c r="KHR228" s="58"/>
      <c r="KHS228" s="58"/>
      <c r="KHT228" s="58"/>
      <c r="KHU228" s="58"/>
      <c r="KHV228" s="58"/>
      <c r="KHW228" s="58"/>
      <c r="KHX228" s="58"/>
      <c r="KHY228" s="58"/>
      <c r="KHZ228" s="58"/>
      <c r="KIA228" s="58"/>
      <c r="KIB228" s="58"/>
      <c r="KIC228" s="58"/>
      <c r="KID228" s="58"/>
      <c r="KIE228" s="58"/>
      <c r="KIF228" s="58"/>
      <c r="KIG228" s="58"/>
      <c r="KIH228" s="58"/>
      <c r="KII228" s="58"/>
      <c r="KIJ228" s="58"/>
      <c r="KIK228" s="58"/>
      <c r="KIL228" s="58"/>
      <c r="KIM228" s="58"/>
      <c r="KIN228" s="58"/>
      <c r="KIO228" s="58"/>
      <c r="KIP228" s="58"/>
      <c r="KIQ228" s="58"/>
      <c r="KIR228" s="58"/>
      <c r="KIS228" s="58"/>
      <c r="KIT228" s="58"/>
      <c r="KIU228" s="58"/>
      <c r="KIV228" s="58"/>
      <c r="KIW228" s="58"/>
      <c r="KIX228" s="58"/>
      <c r="KIY228" s="58"/>
      <c r="KIZ228" s="58"/>
      <c r="KJA228" s="58"/>
      <c r="KJB228" s="58"/>
      <c r="KJC228" s="58"/>
      <c r="KJD228" s="58"/>
      <c r="KJE228" s="58"/>
      <c r="KJF228" s="58"/>
      <c r="KJG228" s="58"/>
      <c r="KJH228" s="58"/>
      <c r="KJI228" s="58"/>
      <c r="KJJ228" s="58"/>
      <c r="KJK228" s="58"/>
      <c r="KJL228" s="58"/>
      <c r="KJM228" s="58"/>
      <c r="KJN228" s="58"/>
      <c r="KJO228" s="58"/>
      <c r="KJP228" s="58"/>
      <c r="KJQ228" s="58"/>
      <c r="KJR228" s="58"/>
      <c r="KJS228" s="58"/>
      <c r="KJT228" s="58"/>
      <c r="KJU228" s="58"/>
      <c r="KJV228" s="58"/>
      <c r="KJW228" s="58"/>
      <c r="KJX228" s="58"/>
      <c r="KJY228" s="58"/>
      <c r="KJZ228" s="58"/>
      <c r="KKA228" s="58"/>
      <c r="KKB228" s="58"/>
      <c r="KKC228" s="58"/>
      <c r="KKD228" s="58"/>
      <c r="KKE228" s="58"/>
      <c r="KKF228" s="58"/>
      <c r="KKG228" s="58"/>
      <c r="KKH228" s="58"/>
      <c r="KKI228" s="58"/>
      <c r="KKJ228" s="58"/>
      <c r="KKK228" s="58"/>
      <c r="KKL228" s="58"/>
      <c r="KKM228" s="58"/>
      <c r="KKN228" s="58"/>
      <c r="KKO228" s="58"/>
      <c r="KKP228" s="58"/>
      <c r="KKQ228" s="58"/>
      <c r="KKR228" s="58"/>
      <c r="KKS228" s="58"/>
      <c r="KKT228" s="58"/>
      <c r="KKU228" s="58"/>
      <c r="KKV228" s="58"/>
      <c r="KKW228" s="58"/>
      <c r="KKX228" s="58"/>
      <c r="KKY228" s="58"/>
      <c r="KKZ228" s="58"/>
      <c r="KLA228" s="58"/>
      <c r="KLB228" s="58"/>
      <c r="KLC228" s="58"/>
      <c r="KLD228" s="58"/>
      <c r="KLE228" s="58"/>
      <c r="KLF228" s="58"/>
      <c r="KLG228" s="58"/>
      <c r="KLH228" s="58"/>
      <c r="KLI228" s="58"/>
      <c r="KLJ228" s="58"/>
      <c r="KLK228" s="58"/>
      <c r="KLL228" s="58"/>
      <c r="KLM228" s="58"/>
      <c r="KLN228" s="58"/>
      <c r="KLO228" s="58"/>
      <c r="KLP228" s="58"/>
      <c r="KLQ228" s="58"/>
      <c r="KLR228" s="58"/>
      <c r="KLS228" s="58"/>
      <c r="KLT228" s="58"/>
      <c r="KLU228" s="58"/>
      <c r="KLV228" s="58"/>
      <c r="KLW228" s="58"/>
      <c r="KLX228" s="58"/>
      <c r="KLY228" s="58"/>
      <c r="KLZ228" s="58"/>
      <c r="KMA228" s="58"/>
      <c r="KMB228" s="58"/>
      <c r="KMC228" s="58"/>
      <c r="KMD228" s="58"/>
      <c r="KME228" s="58"/>
      <c r="KMF228" s="58"/>
      <c r="KMG228" s="58"/>
      <c r="KMH228" s="58"/>
      <c r="KMI228" s="58"/>
      <c r="KMJ228" s="58"/>
      <c r="KMK228" s="58"/>
      <c r="KML228" s="58"/>
      <c r="KMM228" s="58"/>
      <c r="KMN228" s="58"/>
      <c r="KMO228" s="58"/>
      <c r="KMP228" s="58"/>
      <c r="KMQ228" s="58"/>
      <c r="KMR228" s="58"/>
      <c r="KMS228" s="58"/>
      <c r="KMT228" s="58"/>
      <c r="KMU228" s="58"/>
      <c r="KMV228" s="58"/>
      <c r="KMW228" s="58"/>
      <c r="KMX228" s="58"/>
      <c r="KMY228" s="58"/>
      <c r="KMZ228" s="58"/>
      <c r="KNA228" s="58"/>
      <c r="KNB228" s="58"/>
      <c r="KNC228" s="58"/>
      <c r="KND228" s="58"/>
      <c r="KNE228" s="58"/>
      <c r="KNF228" s="58"/>
      <c r="KNG228" s="58"/>
      <c r="KNH228" s="58"/>
      <c r="KNI228" s="58"/>
      <c r="KNJ228" s="58"/>
      <c r="KNK228" s="58"/>
      <c r="KNL228" s="58"/>
      <c r="KNM228" s="58"/>
      <c r="KNN228" s="58"/>
      <c r="KNO228" s="58"/>
      <c r="KNP228" s="58"/>
      <c r="KNQ228" s="58"/>
      <c r="KNR228" s="58"/>
      <c r="KNS228" s="58"/>
      <c r="KNT228" s="58"/>
      <c r="KNU228" s="58"/>
      <c r="KNV228" s="58"/>
      <c r="KNW228" s="58"/>
      <c r="KNX228" s="58"/>
      <c r="KNY228" s="58"/>
      <c r="KNZ228" s="58"/>
      <c r="KOA228" s="58"/>
      <c r="KOB228" s="58"/>
      <c r="KOC228" s="58"/>
      <c r="KOD228" s="58"/>
      <c r="KOE228" s="58"/>
      <c r="KOF228" s="58"/>
      <c r="KOG228" s="58"/>
      <c r="KOH228" s="58"/>
      <c r="KOI228" s="58"/>
      <c r="KOJ228" s="58"/>
      <c r="KOK228" s="58"/>
      <c r="KOL228" s="58"/>
      <c r="KOM228" s="58"/>
      <c r="KON228" s="58"/>
      <c r="KOO228" s="58"/>
      <c r="KOP228" s="58"/>
      <c r="KOQ228" s="58"/>
      <c r="KOR228" s="58"/>
      <c r="KOS228" s="58"/>
      <c r="KOT228" s="58"/>
      <c r="KOU228" s="58"/>
      <c r="KOV228" s="58"/>
      <c r="KOW228" s="58"/>
      <c r="KOX228" s="58"/>
      <c r="KOY228" s="58"/>
      <c r="KOZ228" s="58"/>
      <c r="KPA228" s="58"/>
      <c r="KPB228" s="58"/>
      <c r="KPC228" s="58"/>
      <c r="KPD228" s="58"/>
      <c r="KPE228" s="58"/>
      <c r="KPF228" s="58"/>
      <c r="KPG228" s="58"/>
      <c r="KPH228" s="58"/>
      <c r="KPI228" s="58"/>
      <c r="KPJ228" s="58"/>
      <c r="KPK228" s="58"/>
      <c r="KPL228" s="58"/>
      <c r="KPM228" s="58"/>
      <c r="KPN228" s="58"/>
      <c r="KPO228" s="58"/>
      <c r="KPP228" s="58"/>
      <c r="KPQ228" s="58"/>
      <c r="KPR228" s="58"/>
      <c r="KPS228" s="58"/>
      <c r="KPT228" s="58"/>
      <c r="KPU228" s="58"/>
      <c r="KPV228" s="58"/>
      <c r="KPW228" s="58"/>
      <c r="KPX228" s="58"/>
      <c r="KPY228" s="58"/>
      <c r="KPZ228" s="58"/>
      <c r="KQA228" s="58"/>
      <c r="KQB228" s="58"/>
      <c r="KQC228" s="58"/>
      <c r="KQD228" s="58"/>
      <c r="KQE228" s="58"/>
      <c r="KQF228" s="58"/>
      <c r="KQG228" s="58"/>
      <c r="KQH228" s="58"/>
      <c r="KQI228" s="58"/>
      <c r="KQJ228" s="58"/>
      <c r="KQK228" s="58"/>
      <c r="KQL228" s="58"/>
      <c r="KQM228" s="58"/>
      <c r="KQN228" s="58"/>
      <c r="KQO228" s="58"/>
      <c r="KQP228" s="58"/>
      <c r="KQQ228" s="58"/>
      <c r="KQR228" s="58"/>
      <c r="KQS228" s="58"/>
      <c r="KQT228" s="58"/>
      <c r="KQU228" s="58"/>
      <c r="KQV228" s="58"/>
      <c r="KQW228" s="58"/>
      <c r="KQX228" s="58"/>
      <c r="KQY228" s="58"/>
      <c r="KQZ228" s="58"/>
      <c r="KRA228" s="58"/>
      <c r="KRB228" s="58"/>
      <c r="KRC228" s="58"/>
      <c r="KRD228" s="58"/>
      <c r="KRE228" s="58"/>
      <c r="KRF228" s="58"/>
      <c r="KRG228" s="58"/>
      <c r="KRH228" s="58"/>
      <c r="KRI228" s="58"/>
      <c r="KRJ228" s="58"/>
      <c r="KRK228" s="58"/>
      <c r="KRL228" s="58"/>
      <c r="KRM228" s="58"/>
      <c r="KRN228" s="58"/>
      <c r="KRO228" s="58"/>
      <c r="KRP228" s="58"/>
      <c r="KRQ228" s="58"/>
      <c r="KRR228" s="58"/>
      <c r="KRS228" s="58"/>
      <c r="KRT228" s="58"/>
      <c r="KRU228" s="58"/>
      <c r="KRV228" s="58"/>
      <c r="KRW228" s="58"/>
      <c r="KRX228" s="58"/>
      <c r="KRY228" s="58"/>
      <c r="KRZ228" s="58"/>
      <c r="KSA228" s="58"/>
      <c r="KSB228" s="58"/>
      <c r="KSC228" s="58"/>
      <c r="KSD228" s="58"/>
      <c r="KSE228" s="58"/>
      <c r="KSF228" s="58"/>
      <c r="KSG228" s="58"/>
      <c r="KSH228" s="58"/>
      <c r="KSI228" s="58"/>
      <c r="KSJ228" s="58"/>
      <c r="KSK228" s="58"/>
      <c r="KSL228" s="58"/>
      <c r="KSM228" s="58"/>
      <c r="KSN228" s="58"/>
      <c r="KSO228" s="58"/>
      <c r="KSP228" s="58"/>
      <c r="KSQ228" s="58"/>
      <c r="KSR228" s="58"/>
      <c r="KSS228" s="58"/>
      <c r="KST228" s="58"/>
      <c r="KSU228" s="58"/>
      <c r="KSV228" s="58"/>
      <c r="KSW228" s="58"/>
      <c r="KSX228" s="58"/>
      <c r="KSY228" s="58"/>
      <c r="KSZ228" s="58"/>
      <c r="KTA228" s="58"/>
      <c r="KTB228" s="58"/>
      <c r="KTC228" s="58"/>
      <c r="KTD228" s="58"/>
      <c r="KTE228" s="58"/>
      <c r="KTF228" s="58"/>
      <c r="KTG228" s="58"/>
      <c r="KTH228" s="58"/>
      <c r="KTI228" s="58"/>
      <c r="KTJ228" s="58"/>
      <c r="KTK228" s="58"/>
      <c r="KTL228" s="58"/>
      <c r="KTM228" s="58"/>
      <c r="KTN228" s="58"/>
      <c r="KTO228" s="58"/>
      <c r="KTP228" s="58"/>
      <c r="KTQ228" s="58"/>
      <c r="KTR228" s="58"/>
      <c r="KTS228" s="58"/>
      <c r="KTT228" s="58"/>
      <c r="KTU228" s="58"/>
      <c r="KTV228" s="58"/>
      <c r="KTW228" s="58"/>
      <c r="KTX228" s="58"/>
      <c r="KTY228" s="58"/>
      <c r="KTZ228" s="58"/>
      <c r="KUA228" s="58"/>
      <c r="KUB228" s="58"/>
      <c r="KUC228" s="58"/>
      <c r="KUD228" s="58"/>
      <c r="KUE228" s="58"/>
      <c r="KUF228" s="58"/>
      <c r="KUG228" s="58"/>
      <c r="KUH228" s="58"/>
      <c r="KUI228" s="58"/>
      <c r="KUJ228" s="58"/>
      <c r="KUK228" s="58"/>
      <c r="KUL228" s="58"/>
      <c r="KUM228" s="58"/>
      <c r="KUN228" s="58"/>
      <c r="KUO228" s="58"/>
      <c r="KUP228" s="58"/>
      <c r="KUQ228" s="58"/>
      <c r="KUR228" s="58"/>
      <c r="KUS228" s="58"/>
      <c r="KUT228" s="58"/>
      <c r="KUU228" s="58"/>
      <c r="KUV228" s="58"/>
      <c r="KUW228" s="58"/>
      <c r="KUX228" s="58"/>
      <c r="KUY228" s="58"/>
      <c r="KUZ228" s="58"/>
      <c r="KVA228" s="58"/>
      <c r="KVB228" s="58"/>
      <c r="KVC228" s="58"/>
      <c r="KVD228" s="58"/>
      <c r="KVE228" s="58"/>
      <c r="KVF228" s="58"/>
      <c r="KVG228" s="58"/>
      <c r="KVH228" s="58"/>
      <c r="KVI228" s="58"/>
      <c r="KVJ228" s="58"/>
      <c r="KVK228" s="58"/>
      <c r="KVL228" s="58"/>
      <c r="KVM228" s="58"/>
      <c r="KVN228" s="58"/>
      <c r="KVO228" s="58"/>
      <c r="KVP228" s="58"/>
      <c r="KVQ228" s="58"/>
      <c r="KVR228" s="58"/>
      <c r="KVS228" s="58"/>
      <c r="KVT228" s="58"/>
      <c r="KVU228" s="58"/>
      <c r="KVV228" s="58"/>
      <c r="KVW228" s="58"/>
      <c r="KVX228" s="58"/>
      <c r="KVY228" s="58"/>
      <c r="KVZ228" s="58"/>
      <c r="KWA228" s="58"/>
      <c r="KWB228" s="58"/>
      <c r="KWC228" s="58"/>
      <c r="KWD228" s="58"/>
      <c r="KWE228" s="58"/>
      <c r="KWF228" s="58"/>
      <c r="KWG228" s="58"/>
      <c r="KWH228" s="58"/>
      <c r="KWI228" s="58"/>
      <c r="KWJ228" s="58"/>
      <c r="KWK228" s="58"/>
      <c r="KWL228" s="58"/>
      <c r="KWM228" s="58"/>
      <c r="KWN228" s="58"/>
      <c r="KWO228" s="58"/>
      <c r="KWP228" s="58"/>
      <c r="KWQ228" s="58"/>
      <c r="KWR228" s="58"/>
      <c r="KWS228" s="58"/>
      <c r="KWT228" s="58"/>
      <c r="KWU228" s="58"/>
      <c r="KWV228" s="58"/>
      <c r="KWW228" s="58"/>
      <c r="KWX228" s="58"/>
      <c r="KWY228" s="58"/>
      <c r="KWZ228" s="58"/>
      <c r="KXA228" s="58"/>
      <c r="KXB228" s="58"/>
      <c r="KXC228" s="58"/>
      <c r="KXD228" s="58"/>
      <c r="KXE228" s="58"/>
      <c r="KXF228" s="58"/>
      <c r="KXG228" s="58"/>
      <c r="KXH228" s="58"/>
      <c r="KXI228" s="58"/>
      <c r="KXJ228" s="58"/>
      <c r="KXK228" s="58"/>
      <c r="KXL228" s="58"/>
      <c r="KXM228" s="58"/>
      <c r="KXN228" s="58"/>
      <c r="KXO228" s="58"/>
      <c r="KXP228" s="58"/>
      <c r="KXQ228" s="58"/>
      <c r="KXR228" s="58"/>
      <c r="KXS228" s="58"/>
      <c r="KXT228" s="58"/>
      <c r="KXU228" s="58"/>
      <c r="KXV228" s="58"/>
      <c r="KXW228" s="58"/>
      <c r="KXX228" s="58"/>
      <c r="KXY228" s="58"/>
      <c r="KXZ228" s="58"/>
      <c r="KYA228" s="58"/>
      <c r="KYB228" s="58"/>
      <c r="KYC228" s="58"/>
      <c r="KYD228" s="58"/>
      <c r="KYE228" s="58"/>
      <c r="KYF228" s="58"/>
      <c r="KYG228" s="58"/>
      <c r="KYH228" s="58"/>
      <c r="KYI228" s="58"/>
      <c r="KYJ228" s="58"/>
      <c r="KYK228" s="58"/>
      <c r="KYL228" s="58"/>
      <c r="KYM228" s="58"/>
      <c r="KYN228" s="58"/>
      <c r="KYO228" s="58"/>
      <c r="KYP228" s="58"/>
      <c r="KYQ228" s="58"/>
      <c r="KYR228" s="58"/>
      <c r="KYS228" s="58"/>
      <c r="KYT228" s="58"/>
      <c r="KYU228" s="58"/>
      <c r="KYV228" s="58"/>
      <c r="KYW228" s="58"/>
      <c r="KYX228" s="58"/>
      <c r="KYY228" s="58"/>
      <c r="KYZ228" s="58"/>
      <c r="KZA228" s="58"/>
      <c r="KZB228" s="58"/>
      <c r="KZC228" s="58"/>
      <c r="KZD228" s="58"/>
      <c r="KZE228" s="58"/>
      <c r="KZF228" s="58"/>
      <c r="KZG228" s="58"/>
      <c r="KZH228" s="58"/>
      <c r="KZI228" s="58"/>
      <c r="KZJ228" s="58"/>
      <c r="KZK228" s="58"/>
      <c r="KZL228" s="58"/>
      <c r="KZM228" s="58"/>
      <c r="KZN228" s="58"/>
      <c r="KZO228" s="58"/>
      <c r="KZP228" s="58"/>
      <c r="KZQ228" s="58"/>
      <c r="KZR228" s="58"/>
      <c r="KZS228" s="58"/>
      <c r="KZT228" s="58"/>
      <c r="KZU228" s="58"/>
      <c r="KZV228" s="58"/>
      <c r="KZW228" s="58"/>
      <c r="KZX228" s="58"/>
      <c r="KZY228" s="58"/>
      <c r="KZZ228" s="58"/>
      <c r="LAA228" s="58"/>
      <c r="LAB228" s="58"/>
      <c r="LAC228" s="58"/>
      <c r="LAD228" s="58"/>
      <c r="LAE228" s="58"/>
      <c r="LAF228" s="58"/>
      <c r="LAG228" s="58"/>
      <c r="LAH228" s="58"/>
      <c r="LAI228" s="58"/>
      <c r="LAJ228" s="58"/>
      <c r="LAK228" s="58"/>
      <c r="LAL228" s="58"/>
      <c r="LAM228" s="58"/>
      <c r="LAN228" s="58"/>
      <c r="LAO228" s="58"/>
      <c r="LAP228" s="58"/>
      <c r="LAQ228" s="58"/>
      <c r="LAR228" s="58"/>
      <c r="LAS228" s="58"/>
      <c r="LAT228" s="58"/>
      <c r="LAU228" s="58"/>
      <c r="LAV228" s="58"/>
      <c r="LAW228" s="58"/>
      <c r="LAX228" s="58"/>
      <c r="LAY228" s="58"/>
      <c r="LAZ228" s="58"/>
      <c r="LBA228" s="58"/>
      <c r="LBB228" s="58"/>
      <c r="LBC228" s="58"/>
      <c r="LBD228" s="58"/>
      <c r="LBE228" s="58"/>
      <c r="LBF228" s="58"/>
      <c r="LBG228" s="58"/>
      <c r="LBH228" s="58"/>
      <c r="LBI228" s="58"/>
      <c r="LBJ228" s="58"/>
      <c r="LBK228" s="58"/>
      <c r="LBL228" s="58"/>
      <c r="LBM228" s="58"/>
      <c r="LBN228" s="58"/>
      <c r="LBO228" s="58"/>
      <c r="LBP228" s="58"/>
      <c r="LBQ228" s="58"/>
      <c r="LBR228" s="58"/>
      <c r="LBS228" s="58"/>
      <c r="LBT228" s="58"/>
      <c r="LBU228" s="58"/>
      <c r="LBV228" s="58"/>
      <c r="LBW228" s="58"/>
      <c r="LBX228" s="58"/>
      <c r="LBY228" s="58"/>
      <c r="LBZ228" s="58"/>
      <c r="LCA228" s="58"/>
      <c r="LCB228" s="58"/>
      <c r="LCC228" s="58"/>
      <c r="LCD228" s="58"/>
      <c r="LCE228" s="58"/>
      <c r="LCF228" s="58"/>
      <c r="LCG228" s="58"/>
      <c r="LCH228" s="58"/>
      <c r="LCI228" s="58"/>
      <c r="LCJ228" s="58"/>
      <c r="LCK228" s="58"/>
      <c r="LCL228" s="58"/>
      <c r="LCM228" s="58"/>
      <c r="LCN228" s="58"/>
      <c r="LCO228" s="58"/>
      <c r="LCP228" s="58"/>
      <c r="LCQ228" s="58"/>
      <c r="LCR228" s="58"/>
      <c r="LCS228" s="58"/>
      <c r="LCT228" s="58"/>
      <c r="LCU228" s="58"/>
      <c r="LCV228" s="58"/>
      <c r="LCW228" s="58"/>
      <c r="LCX228" s="58"/>
      <c r="LCY228" s="58"/>
      <c r="LCZ228" s="58"/>
      <c r="LDA228" s="58"/>
      <c r="LDB228" s="58"/>
      <c r="LDC228" s="58"/>
      <c r="LDD228" s="58"/>
      <c r="LDE228" s="58"/>
      <c r="LDF228" s="58"/>
      <c r="LDG228" s="58"/>
      <c r="LDH228" s="58"/>
      <c r="LDI228" s="58"/>
      <c r="LDJ228" s="58"/>
      <c r="LDK228" s="58"/>
      <c r="LDL228" s="58"/>
      <c r="LDM228" s="58"/>
      <c r="LDN228" s="58"/>
      <c r="LDO228" s="58"/>
      <c r="LDP228" s="58"/>
      <c r="LDQ228" s="58"/>
      <c r="LDR228" s="58"/>
      <c r="LDS228" s="58"/>
      <c r="LDT228" s="58"/>
      <c r="LDU228" s="58"/>
      <c r="LDV228" s="58"/>
      <c r="LDW228" s="58"/>
      <c r="LDX228" s="58"/>
      <c r="LDY228" s="58"/>
      <c r="LDZ228" s="58"/>
      <c r="LEA228" s="58"/>
      <c r="LEB228" s="58"/>
      <c r="LEC228" s="58"/>
      <c r="LED228" s="58"/>
      <c r="LEE228" s="58"/>
      <c r="LEF228" s="58"/>
      <c r="LEG228" s="58"/>
      <c r="LEH228" s="58"/>
      <c r="LEI228" s="58"/>
      <c r="LEJ228" s="58"/>
      <c r="LEK228" s="58"/>
      <c r="LEL228" s="58"/>
      <c r="LEM228" s="58"/>
      <c r="LEN228" s="58"/>
      <c r="LEO228" s="58"/>
      <c r="LEP228" s="58"/>
      <c r="LEQ228" s="58"/>
      <c r="LER228" s="58"/>
      <c r="LES228" s="58"/>
      <c r="LET228" s="58"/>
      <c r="LEU228" s="58"/>
      <c r="LEV228" s="58"/>
      <c r="LEW228" s="58"/>
      <c r="LEX228" s="58"/>
      <c r="LEY228" s="58"/>
      <c r="LEZ228" s="58"/>
      <c r="LFA228" s="58"/>
      <c r="LFB228" s="58"/>
      <c r="LFC228" s="58"/>
      <c r="LFD228" s="58"/>
      <c r="LFE228" s="58"/>
      <c r="LFF228" s="58"/>
      <c r="LFG228" s="58"/>
      <c r="LFH228" s="58"/>
      <c r="LFI228" s="58"/>
      <c r="LFJ228" s="58"/>
      <c r="LFK228" s="58"/>
      <c r="LFL228" s="58"/>
      <c r="LFM228" s="58"/>
      <c r="LFN228" s="58"/>
      <c r="LFO228" s="58"/>
      <c r="LFP228" s="58"/>
      <c r="LFQ228" s="58"/>
      <c r="LFR228" s="58"/>
      <c r="LFS228" s="58"/>
      <c r="LFT228" s="58"/>
      <c r="LFU228" s="58"/>
      <c r="LFV228" s="58"/>
      <c r="LFW228" s="58"/>
      <c r="LFX228" s="58"/>
      <c r="LFY228" s="58"/>
      <c r="LFZ228" s="58"/>
      <c r="LGA228" s="58"/>
      <c r="LGB228" s="58"/>
      <c r="LGC228" s="58"/>
      <c r="LGD228" s="58"/>
      <c r="LGE228" s="58"/>
      <c r="LGF228" s="58"/>
      <c r="LGG228" s="58"/>
      <c r="LGH228" s="58"/>
      <c r="LGI228" s="58"/>
      <c r="LGJ228" s="58"/>
      <c r="LGK228" s="58"/>
      <c r="LGL228" s="58"/>
      <c r="LGM228" s="58"/>
      <c r="LGN228" s="58"/>
      <c r="LGO228" s="58"/>
      <c r="LGP228" s="58"/>
      <c r="LGQ228" s="58"/>
      <c r="LGR228" s="58"/>
      <c r="LGS228" s="58"/>
      <c r="LGT228" s="58"/>
      <c r="LGU228" s="58"/>
      <c r="LGV228" s="58"/>
      <c r="LGW228" s="58"/>
      <c r="LGX228" s="58"/>
      <c r="LGY228" s="58"/>
      <c r="LGZ228" s="58"/>
      <c r="LHA228" s="58"/>
      <c r="LHB228" s="58"/>
      <c r="LHC228" s="58"/>
      <c r="LHD228" s="58"/>
      <c r="LHE228" s="58"/>
      <c r="LHF228" s="58"/>
      <c r="LHG228" s="58"/>
      <c r="LHH228" s="58"/>
      <c r="LHI228" s="58"/>
      <c r="LHJ228" s="58"/>
      <c r="LHK228" s="58"/>
      <c r="LHL228" s="58"/>
      <c r="LHM228" s="58"/>
      <c r="LHN228" s="58"/>
      <c r="LHO228" s="58"/>
      <c r="LHP228" s="58"/>
      <c r="LHQ228" s="58"/>
      <c r="LHR228" s="58"/>
      <c r="LHS228" s="58"/>
      <c r="LHT228" s="58"/>
      <c r="LHU228" s="58"/>
      <c r="LHV228" s="58"/>
      <c r="LHW228" s="58"/>
      <c r="LHX228" s="58"/>
      <c r="LHY228" s="58"/>
      <c r="LHZ228" s="58"/>
      <c r="LIA228" s="58"/>
      <c r="LIB228" s="58"/>
      <c r="LIC228" s="58"/>
      <c r="LID228" s="58"/>
      <c r="LIE228" s="58"/>
      <c r="LIF228" s="58"/>
      <c r="LIG228" s="58"/>
      <c r="LIH228" s="58"/>
      <c r="LII228" s="58"/>
      <c r="LIJ228" s="58"/>
      <c r="LIK228" s="58"/>
      <c r="LIL228" s="58"/>
      <c r="LIM228" s="58"/>
      <c r="LIN228" s="58"/>
      <c r="LIO228" s="58"/>
      <c r="LIP228" s="58"/>
      <c r="LIQ228" s="58"/>
      <c r="LIR228" s="58"/>
      <c r="LIS228" s="58"/>
      <c r="LIT228" s="58"/>
      <c r="LIU228" s="58"/>
      <c r="LIV228" s="58"/>
      <c r="LIW228" s="58"/>
      <c r="LIX228" s="58"/>
      <c r="LIY228" s="58"/>
      <c r="LIZ228" s="58"/>
      <c r="LJA228" s="58"/>
      <c r="LJB228" s="58"/>
      <c r="LJC228" s="58"/>
      <c r="LJD228" s="58"/>
      <c r="LJE228" s="58"/>
      <c r="LJF228" s="58"/>
      <c r="LJG228" s="58"/>
      <c r="LJH228" s="58"/>
      <c r="LJI228" s="58"/>
      <c r="LJJ228" s="58"/>
      <c r="LJK228" s="58"/>
      <c r="LJL228" s="58"/>
      <c r="LJM228" s="58"/>
      <c r="LJN228" s="58"/>
      <c r="LJO228" s="58"/>
      <c r="LJP228" s="58"/>
      <c r="LJQ228" s="58"/>
      <c r="LJR228" s="58"/>
      <c r="LJS228" s="58"/>
      <c r="LJT228" s="58"/>
      <c r="LJU228" s="58"/>
      <c r="LJV228" s="58"/>
      <c r="LJW228" s="58"/>
      <c r="LJX228" s="58"/>
      <c r="LJY228" s="58"/>
      <c r="LJZ228" s="58"/>
      <c r="LKA228" s="58"/>
      <c r="LKB228" s="58"/>
      <c r="LKC228" s="58"/>
      <c r="LKD228" s="58"/>
      <c r="LKE228" s="58"/>
      <c r="LKF228" s="58"/>
      <c r="LKG228" s="58"/>
      <c r="LKH228" s="58"/>
      <c r="LKI228" s="58"/>
      <c r="LKJ228" s="58"/>
      <c r="LKK228" s="58"/>
      <c r="LKL228" s="58"/>
      <c r="LKM228" s="58"/>
      <c r="LKN228" s="58"/>
      <c r="LKO228" s="58"/>
      <c r="LKP228" s="58"/>
      <c r="LKQ228" s="58"/>
      <c r="LKR228" s="58"/>
      <c r="LKS228" s="58"/>
      <c r="LKT228" s="58"/>
      <c r="LKU228" s="58"/>
      <c r="LKV228" s="58"/>
      <c r="LKW228" s="58"/>
      <c r="LKX228" s="58"/>
      <c r="LKY228" s="58"/>
      <c r="LKZ228" s="58"/>
      <c r="LLA228" s="58"/>
      <c r="LLB228" s="58"/>
      <c r="LLC228" s="58"/>
      <c r="LLD228" s="58"/>
      <c r="LLE228" s="58"/>
      <c r="LLF228" s="58"/>
      <c r="LLG228" s="58"/>
      <c r="LLH228" s="58"/>
      <c r="LLI228" s="58"/>
      <c r="LLJ228" s="58"/>
      <c r="LLK228" s="58"/>
      <c r="LLL228" s="58"/>
      <c r="LLM228" s="58"/>
      <c r="LLN228" s="58"/>
      <c r="LLO228" s="58"/>
      <c r="LLP228" s="58"/>
      <c r="LLQ228" s="58"/>
      <c r="LLR228" s="58"/>
      <c r="LLS228" s="58"/>
      <c r="LLT228" s="58"/>
      <c r="LLU228" s="58"/>
      <c r="LLV228" s="58"/>
      <c r="LLW228" s="58"/>
      <c r="LLX228" s="58"/>
      <c r="LLY228" s="58"/>
      <c r="LLZ228" s="58"/>
      <c r="LMA228" s="58"/>
      <c r="LMB228" s="58"/>
      <c r="LMC228" s="58"/>
      <c r="LMD228" s="58"/>
      <c r="LME228" s="58"/>
      <c r="LMF228" s="58"/>
      <c r="LMG228" s="58"/>
      <c r="LMH228" s="58"/>
      <c r="LMI228" s="58"/>
      <c r="LMJ228" s="58"/>
      <c r="LMK228" s="58"/>
      <c r="LML228" s="58"/>
      <c r="LMM228" s="58"/>
      <c r="LMN228" s="58"/>
      <c r="LMO228" s="58"/>
      <c r="LMP228" s="58"/>
      <c r="LMQ228" s="58"/>
      <c r="LMR228" s="58"/>
      <c r="LMS228" s="58"/>
      <c r="LMT228" s="58"/>
      <c r="LMU228" s="58"/>
      <c r="LMV228" s="58"/>
      <c r="LMW228" s="58"/>
      <c r="LMX228" s="58"/>
      <c r="LMY228" s="58"/>
      <c r="LMZ228" s="58"/>
      <c r="LNA228" s="58"/>
      <c r="LNB228" s="58"/>
      <c r="LNC228" s="58"/>
      <c r="LND228" s="58"/>
      <c r="LNE228" s="58"/>
      <c r="LNF228" s="58"/>
      <c r="LNG228" s="58"/>
      <c r="LNH228" s="58"/>
      <c r="LNI228" s="58"/>
      <c r="LNJ228" s="58"/>
      <c r="LNK228" s="58"/>
      <c r="LNL228" s="58"/>
      <c r="LNM228" s="58"/>
      <c r="LNN228" s="58"/>
      <c r="LNO228" s="58"/>
      <c r="LNP228" s="58"/>
      <c r="LNQ228" s="58"/>
      <c r="LNR228" s="58"/>
      <c r="LNS228" s="58"/>
      <c r="LNT228" s="58"/>
      <c r="LNU228" s="58"/>
      <c r="LNV228" s="58"/>
      <c r="LNW228" s="58"/>
      <c r="LNX228" s="58"/>
      <c r="LNY228" s="58"/>
      <c r="LNZ228" s="58"/>
      <c r="LOA228" s="58"/>
      <c r="LOB228" s="58"/>
      <c r="LOC228" s="58"/>
      <c r="LOD228" s="58"/>
      <c r="LOE228" s="58"/>
      <c r="LOF228" s="58"/>
      <c r="LOG228" s="58"/>
      <c r="LOH228" s="58"/>
      <c r="LOI228" s="58"/>
      <c r="LOJ228" s="58"/>
      <c r="LOK228" s="58"/>
      <c r="LOL228" s="58"/>
      <c r="LOM228" s="58"/>
      <c r="LON228" s="58"/>
      <c r="LOO228" s="58"/>
      <c r="LOP228" s="58"/>
      <c r="LOQ228" s="58"/>
      <c r="LOR228" s="58"/>
      <c r="LOS228" s="58"/>
      <c r="LOT228" s="58"/>
      <c r="LOU228" s="58"/>
      <c r="LOV228" s="58"/>
      <c r="LOW228" s="58"/>
      <c r="LOX228" s="58"/>
      <c r="LOY228" s="58"/>
      <c r="LOZ228" s="58"/>
      <c r="LPA228" s="58"/>
      <c r="LPB228" s="58"/>
      <c r="LPC228" s="58"/>
      <c r="LPD228" s="58"/>
      <c r="LPE228" s="58"/>
      <c r="LPF228" s="58"/>
      <c r="LPG228" s="58"/>
      <c r="LPH228" s="58"/>
      <c r="LPI228" s="58"/>
      <c r="LPJ228" s="58"/>
      <c r="LPK228" s="58"/>
      <c r="LPL228" s="58"/>
      <c r="LPM228" s="58"/>
      <c r="LPN228" s="58"/>
      <c r="LPO228" s="58"/>
      <c r="LPP228" s="58"/>
      <c r="LPQ228" s="58"/>
      <c r="LPR228" s="58"/>
      <c r="LPS228" s="58"/>
      <c r="LPT228" s="58"/>
      <c r="LPU228" s="58"/>
      <c r="LPV228" s="58"/>
      <c r="LPW228" s="58"/>
      <c r="LPX228" s="58"/>
      <c r="LPY228" s="58"/>
      <c r="LPZ228" s="58"/>
      <c r="LQA228" s="58"/>
      <c r="LQB228" s="58"/>
      <c r="LQC228" s="58"/>
      <c r="LQD228" s="58"/>
      <c r="LQE228" s="58"/>
      <c r="LQF228" s="58"/>
      <c r="LQG228" s="58"/>
      <c r="LQH228" s="58"/>
      <c r="LQI228" s="58"/>
      <c r="LQJ228" s="58"/>
      <c r="LQK228" s="58"/>
      <c r="LQL228" s="58"/>
      <c r="LQM228" s="58"/>
      <c r="LQN228" s="58"/>
      <c r="LQO228" s="58"/>
      <c r="LQP228" s="58"/>
      <c r="LQQ228" s="58"/>
      <c r="LQR228" s="58"/>
      <c r="LQS228" s="58"/>
      <c r="LQT228" s="58"/>
      <c r="LQU228" s="58"/>
      <c r="LQV228" s="58"/>
      <c r="LQW228" s="58"/>
      <c r="LQX228" s="58"/>
      <c r="LQY228" s="58"/>
      <c r="LQZ228" s="58"/>
      <c r="LRA228" s="58"/>
      <c r="LRB228" s="58"/>
      <c r="LRC228" s="58"/>
      <c r="LRD228" s="58"/>
      <c r="LRE228" s="58"/>
      <c r="LRF228" s="58"/>
      <c r="LRG228" s="58"/>
      <c r="LRH228" s="58"/>
      <c r="LRI228" s="58"/>
      <c r="LRJ228" s="58"/>
      <c r="LRK228" s="58"/>
      <c r="LRL228" s="58"/>
      <c r="LRM228" s="58"/>
      <c r="LRN228" s="58"/>
      <c r="LRO228" s="58"/>
      <c r="LRP228" s="58"/>
      <c r="LRQ228" s="58"/>
      <c r="LRR228" s="58"/>
      <c r="LRS228" s="58"/>
      <c r="LRT228" s="58"/>
      <c r="LRU228" s="58"/>
      <c r="LRV228" s="58"/>
      <c r="LRW228" s="58"/>
      <c r="LRX228" s="58"/>
      <c r="LRY228" s="58"/>
      <c r="LRZ228" s="58"/>
      <c r="LSA228" s="58"/>
      <c r="LSB228" s="58"/>
      <c r="LSC228" s="58"/>
      <c r="LSD228" s="58"/>
      <c r="LSE228" s="58"/>
      <c r="LSF228" s="58"/>
      <c r="LSG228" s="58"/>
      <c r="LSH228" s="58"/>
      <c r="LSI228" s="58"/>
      <c r="LSJ228" s="58"/>
      <c r="LSK228" s="58"/>
      <c r="LSL228" s="58"/>
      <c r="LSM228" s="58"/>
      <c r="LSN228" s="58"/>
      <c r="LSO228" s="58"/>
      <c r="LSP228" s="58"/>
      <c r="LSQ228" s="58"/>
      <c r="LSR228" s="58"/>
      <c r="LSS228" s="58"/>
      <c r="LST228" s="58"/>
      <c r="LSU228" s="58"/>
      <c r="LSV228" s="58"/>
      <c r="LSW228" s="58"/>
      <c r="LSX228" s="58"/>
      <c r="LSY228" s="58"/>
      <c r="LSZ228" s="58"/>
      <c r="LTA228" s="58"/>
      <c r="LTB228" s="58"/>
      <c r="LTC228" s="58"/>
      <c r="LTD228" s="58"/>
      <c r="LTE228" s="58"/>
      <c r="LTF228" s="58"/>
      <c r="LTG228" s="58"/>
      <c r="LTH228" s="58"/>
      <c r="LTI228" s="58"/>
      <c r="LTJ228" s="58"/>
      <c r="LTK228" s="58"/>
      <c r="LTL228" s="58"/>
      <c r="LTM228" s="58"/>
      <c r="LTN228" s="58"/>
      <c r="LTO228" s="58"/>
      <c r="LTP228" s="58"/>
      <c r="LTQ228" s="58"/>
      <c r="LTR228" s="58"/>
      <c r="LTS228" s="58"/>
      <c r="LTT228" s="58"/>
      <c r="LTU228" s="58"/>
      <c r="LTV228" s="58"/>
      <c r="LTW228" s="58"/>
      <c r="LTX228" s="58"/>
      <c r="LTY228" s="58"/>
      <c r="LTZ228" s="58"/>
      <c r="LUA228" s="58"/>
      <c r="LUB228" s="58"/>
      <c r="LUC228" s="58"/>
      <c r="LUD228" s="58"/>
      <c r="LUE228" s="58"/>
      <c r="LUF228" s="58"/>
      <c r="LUG228" s="58"/>
      <c r="LUH228" s="58"/>
      <c r="LUI228" s="58"/>
      <c r="LUJ228" s="58"/>
      <c r="LUK228" s="58"/>
      <c r="LUL228" s="58"/>
      <c r="LUM228" s="58"/>
      <c r="LUN228" s="58"/>
      <c r="LUO228" s="58"/>
      <c r="LUP228" s="58"/>
      <c r="LUQ228" s="58"/>
      <c r="LUR228" s="58"/>
      <c r="LUS228" s="58"/>
      <c r="LUT228" s="58"/>
      <c r="LUU228" s="58"/>
      <c r="LUV228" s="58"/>
      <c r="LUW228" s="58"/>
      <c r="LUX228" s="58"/>
      <c r="LUY228" s="58"/>
      <c r="LUZ228" s="58"/>
      <c r="LVA228" s="58"/>
      <c r="LVB228" s="58"/>
      <c r="LVC228" s="58"/>
      <c r="LVD228" s="58"/>
      <c r="LVE228" s="58"/>
      <c r="LVF228" s="58"/>
      <c r="LVG228" s="58"/>
      <c r="LVH228" s="58"/>
      <c r="LVI228" s="58"/>
      <c r="LVJ228" s="58"/>
      <c r="LVK228" s="58"/>
      <c r="LVL228" s="58"/>
      <c r="LVM228" s="58"/>
      <c r="LVN228" s="58"/>
      <c r="LVO228" s="58"/>
      <c r="LVP228" s="58"/>
      <c r="LVQ228" s="58"/>
      <c r="LVR228" s="58"/>
      <c r="LVS228" s="58"/>
      <c r="LVT228" s="58"/>
      <c r="LVU228" s="58"/>
      <c r="LVV228" s="58"/>
      <c r="LVW228" s="58"/>
      <c r="LVX228" s="58"/>
      <c r="LVY228" s="58"/>
      <c r="LVZ228" s="58"/>
      <c r="LWA228" s="58"/>
      <c r="LWB228" s="58"/>
      <c r="LWC228" s="58"/>
      <c r="LWD228" s="58"/>
      <c r="LWE228" s="58"/>
      <c r="LWF228" s="58"/>
      <c r="LWG228" s="58"/>
      <c r="LWH228" s="58"/>
      <c r="LWI228" s="58"/>
      <c r="LWJ228" s="58"/>
      <c r="LWK228" s="58"/>
      <c r="LWL228" s="58"/>
      <c r="LWM228" s="58"/>
      <c r="LWN228" s="58"/>
      <c r="LWO228" s="58"/>
      <c r="LWP228" s="58"/>
      <c r="LWQ228" s="58"/>
      <c r="LWR228" s="58"/>
      <c r="LWS228" s="58"/>
      <c r="LWT228" s="58"/>
      <c r="LWU228" s="58"/>
      <c r="LWV228" s="58"/>
      <c r="LWW228" s="58"/>
      <c r="LWX228" s="58"/>
      <c r="LWY228" s="58"/>
      <c r="LWZ228" s="58"/>
      <c r="LXA228" s="58"/>
      <c r="LXB228" s="58"/>
      <c r="LXC228" s="58"/>
      <c r="LXD228" s="58"/>
      <c r="LXE228" s="58"/>
      <c r="LXF228" s="58"/>
      <c r="LXG228" s="58"/>
      <c r="LXH228" s="58"/>
      <c r="LXI228" s="58"/>
      <c r="LXJ228" s="58"/>
      <c r="LXK228" s="58"/>
      <c r="LXL228" s="58"/>
      <c r="LXM228" s="58"/>
      <c r="LXN228" s="58"/>
      <c r="LXO228" s="58"/>
      <c r="LXP228" s="58"/>
      <c r="LXQ228" s="58"/>
      <c r="LXR228" s="58"/>
      <c r="LXS228" s="58"/>
      <c r="LXT228" s="58"/>
      <c r="LXU228" s="58"/>
      <c r="LXV228" s="58"/>
      <c r="LXW228" s="58"/>
      <c r="LXX228" s="58"/>
      <c r="LXY228" s="58"/>
      <c r="LXZ228" s="58"/>
      <c r="LYA228" s="58"/>
      <c r="LYB228" s="58"/>
      <c r="LYC228" s="58"/>
      <c r="LYD228" s="58"/>
      <c r="LYE228" s="58"/>
      <c r="LYF228" s="58"/>
      <c r="LYG228" s="58"/>
      <c r="LYH228" s="58"/>
      <c r="LYI228" s="58"/>
      <c r="LYJ228" s="58"/>
      <c r="LYK228" s="58"/>
      <c r="LYL228" s="58"/>
      <c r="LYM228" s="58"/>
      <c r="LYN228" s="58"/>
      <c r="LYO228" s="58"/>
      <c r="LYP228" s="58"/>
      <c r="LYQ228" s="58"/>
      <c r="LYR228" s="58"/>
      <c r="LYS228" s="58"/>
      <c r="LYT228" s="58"/>
      <c r="LYU228" s="58"/>
      <c r="LYV228" s="58"/>
      <c r="LYW228" s="58"/>
      <c r="LYX228" s="58"/>
      <c r="LYY228" s="58"/>
      <c r="LYZ228" s="58"/>
      <c r="LZA228" s="58"/>
      <c r="LZB228" s="58"/>
      <c r="LZC228" s="58"/>
      <c r="LZD228" s="58"/>
      <c r="LZE228" s="58"/>
      <c r="LZF228" s="58"/>
      <c r="LZG228" s="58"/>
      <c r="LZH228" s="58"/>
      <c r="LZI228" s="58"/>
      <c r="LZJ228" s="58"/>
      <c r="LZK228" s="58"/>
      <c r="LZL228" s="58"/>
      <c r="LZM228" s="58"/>
      <c r="LZN228" s="58"/>
      <c r="LZO228" s="58"/>
      <c r="LZP228" s="58"/>
      <c r="LZQ228" s="58"/>
      <c r="LZR228" s="58"/>
      <c r="LZS228" s="58"/>
      <c r="LZT228" s="58"/>
      <c r="LZU228" s="58"/>
      <c r="LZV228" s="58"/>
      <c r="LZW228" s="58"/>
      <c r="LZX228" s="58"/>
      <c r="LZY228" s="58"/>
      <c r="LZZ228" s="58"/>
      <c r="MAA228" s="58"/>
      <c r="MAB228" s="58"/>
      <c r="MAC228" s="58"/>
      <c r="MAD228" s="58"/>
      <c r="MAE228" s="58"/>
      <c r="MAF228" s="58"/>
      <c r="MAG228" s="58"/>
      <c r="MAH228" s="58"/>
      <c r="MAI228" s="58"/>
      <c r="MAJ228" s="58"/>
      <c r="MAK228" s="58"/>
      <c r="MAL228" s="58"/>
      <c r="MAM228" s="58"/>
      <c r="MAN228" s="58"/>
      <c r="MAO228" s="58"/>
      <c r="MAP228" s="58"/>
      <c r="MAQ228" s="58"/>
      <c r="MAR228" s="58"/>
      <c r="MAS228" s="58"/>
      <c r="MAT228" s="58"/>
      <c r="MAU228" s="58"/>
      <c r="MAV228" s="58"/>
      <c r="MAW228" s="58"/>
      <c r="MAX228" s="58"/>
      <c r="MAY228" s="58"/>
      <c r="MAZ228" s="58"/>
      <c r="MBA228" s="58"/>
      <c r="MBB228" s="58"/>
      <c r="MBC228" s="58"/>
      <c r="MBD228" s="58"/>
      <c r="MBE228" s="58"/>
      <c r="MBF228" s="58"/>
      <c r="MBG228" s="58"/>
      <c r="MBH228" s="58"/>
      <c r="MBI228" s="58"/>
      <c r="MBJ228" s="58"/>
      <c r="MBK228" s="58"/>
      <c r="MBL228" s="58"/>
      <c r="MBM228" s="58"/>
      <c r="MBN228" s="58"/>
      <c r="MBO228" s="58"/>
      <c r="MBP228" s="58"/>
      <c r="MBQ228" s="58"/>
      <c r="MBR228" s="58"/>
      <c r="MBS228" s="58"/>
      <c r="MBT228" s="58"/>
      <c r="MBU228" s="58"/>
      <c r="MBV228" s="58"/>
      <c r="MBW228" s="58"/>
      <c r="MBX228" s="58"/>
      <c r="MBY228" s="58"/>
      <c r="MBZ228" s="58"/>
      <c r="MCA228" s="58"/>
      <c r="MCB228" s="58"/>
      <c r="MCC228" s="58"/>
      <c r="MCD228" s="58"/>
      <c r="MCE228" s="58"/>
      <c r="MCF228" s="58"/>
      <c r="MCG228" s="58"/>
      <c r="MCH228" s="58"/>
      <c r="MCI228" s="58"/>
      <c r="MCJ228" s="58"/>
      <c r="MCK228" s="58"/>
      <c r="MCL228" s="58"/>
      <c r="MCM228" s="58"/>
      <c r="MCN228" s="58"/>
      <c r="MCO228" s="58"/>
      <c r="MCP228" s="58"/>
      <c r="MCQ228" s="58"/>
      <c r="MCR228" s="58"/>
      <c r="MCS228" s="58"/>
      <c r="MCT228" s="58"/>
      <c r="MCU228" s="58"/>
      <c r="MCV228" s="58"/>
      <c r="MCW228" s="58"/>
      <c r="MCX228" s="58"/>
      <c r="MCY228" s="58"/>
      <c r="MCZ228" s="58"/>
      <c r="MDA228" s="58"/>
      <c r="MDB228" s="58"/>
      <c r="MDC228" s="58"/>
      <c r="MDD228" s="58"/>
      <c r="MDE228" s="58"/>
      <c r="MDF228" s="58"/>
      <c r="MDG228" s="58"/>
      <c r="MDH228" s="58"/>
      <c r="MDI228" s="58"/>
      <c r="MDJ228" s="58"/>
      <c r="MDK228" s="58"/>
      <c r="MDL228" s="58"/>
      <c r="MDM228" s="58"/>
      <c r="MDN228" s="58"/>
      <c r="MDO228" s="58"/>
      <c r="MDP228" s="58"/>
      <c r="MDQ228" s="58"/>
      <c r="MDR228" s="58"/>
      <c r="MDS228" s="58"/>
      <c r="MDT228" s="58"/>
      <c r="MDU228" s="58"/>
      <c r="MDV228" s="58"/>
      <c r="MDW228" s="58"/>
      <c r="MDX228" s="58"/>
      <c r="MDY228" s="58"/>
      <c r="MDZ228" s="58"/>
      <c r="MEA228" s="58"/>
      <c r="MEB228" s="58"/>
      <c r="MEC228" s="58"/>
      <c r="MED228" s="58"/>
      <c r="MEE228" s="58"/>
      <c r="MEF228" s="58"/>
      <c r="MEG228" s="58"/>
      <c r="MEH228" s="58"/>
      <c r="MEI228" s="58"/>
      <c r="MEJ228" s="58"/>
      <c r="MEK228" s="58"/>
      <c r="MEL228" s="58"/>
      <c r="MEM228" s="58"/>
      <c r="MEN228" s="58"/>
      <c r="MEO228" s="58"/>
      <c r="MEP228" s="58"/>
      <c r="MEQ228" s="58"/>
      <c r="MER228" s="58"/>
      <c r="MES228" s="58"/>
      <c r="MET228" s="58"/>
      <c r="MEU228" s="58"/>
      <c r="MEV228" s="58"/>
      <c r="MEW228" s="58"/>
      <c r="MEX228" s="58"/>
      <c r="MEY228" s="58"/>
      <c r="MEZ228" s="58"/>
      <c r="MFA228" s="58"/>
      <c r="MFB228" s="58"/>
      <c r="MFC228" s="58"/>
      <c r="MFD228" s="58"/>
      <c r="MFE228" s="58"/>
      <c r="MFF228" s="58"/>
      <c r="MFG228" s="58"/>
      <c r="MFH228" s="58"/>
      <c r="MFI228" s="58"/>
      <c r="MFJ228" s="58"/>
      <c r="MFK228" s="58"/>
      <c r="MFL228" s="58"/>
      <c r="MFM228" s="58"/>
      <c r="MFN228" s="58"/>
      <c r="MFO228" s="58"/>
      <c r="MFP228" s="58"/>
      <c r="MFQ228" s="58"/>
      <c r="MFR228" s="58"/>
      <c r="MFS228" s="58"/>
      <c r="MFT228" s="58"/>
      <c r="MFU228" s="58"/>
      <c r="MFV228" s="58"/>
      <c r="MFW228" s="58"/>
      <c r="MFX228" s="58"/>
      <c r="MFY228" s="58"/>
      <c r="MFZ228" s="58"/>
      <c r="MGA228" s="58"/>
      <c r="MGB228" s="58"/>
      <c r="MGC228" s="58"/>
      <c r="MGD228" s="58"/>
      <c r="MGE228" s="58"/>
      <c r="MGF228" s="58"/>
      <c r="MGG228" s="58"/>
      <c r="MGH228" s="58"/>
      <c r="MGI228" s="58"/>
      <c r="MGJ228" s="58"/>
      <c r="MGK228" s="58"/>
      <c r="MGL228" s="58"/>
      <c r="MGM228" s="58"/>
      <c r="MGN228" s="58"/>
      <c r="MGO228" s="58"/>
      <c r="MGP228" s="58"/>
      <c r="MGQ228" s="58"/>
      <c r="MGR228" s="58"/>
      <c r="MGS228" s="58"/>
      <c r="MGT228" s="58"/>
      <c r="MGU228" s="58"/>
      <c r="MGV228" s="58"/>
      <c r="MGW228" s="58"/>
      <c r="MGX228" s="58"/>
      <c r="MGY228" s="58"/>
      <c r="MGZ228" s="58"/>
      <c r="MHA228" s="58"/>
      <c r="MHB228" s="58"/>
      <c r="MHC228" s="58"/>
      <c r="MHD228" s="58"/>
      <c r="MHE228" s="58"/>
      <c r="MHF228" s="58"/>
      <c r="MHG228" s="58"/>
      <c r="MHH228" s="58"/>
      <c r="MHI228" s="58"/>
      <c r="MHJ228" s="58"/>
      <c r="MHK228" s="58"/>
      <c r="MHL228" s="58"/>
      <c r="MHM228" s="58"/>
      <c r="MHN228" s="58"/>
      <c r="MHO228" s="58"/>
      <c r="MHP228" s="58"/>
      <c r="MHQ228" s="58"/>
      <c r="MHR228" s="58"/>
      <c r="MHS228" s="58"/>
      <c r="MHT228" s="58"/>
      <c r="MHU228" s="58"/>
      <c r="MHV228" s="58"/>
      <c r="MHW228" s="58"/>
      <c r="MHX228" s="58"/>
      <c r="MHY228" s="58"/>
      <c r="MHZ228" s="58"/>
      <c r="MIA228" s="58"/>
      <c r="MIB228" s="58"/>
      <c r="MIC228" s="58"/>
      <c r="MID228" s="58"/>
      <c r="MIE228" s="58"/>
      <c r="MIF228" s="58"/>
      <c r="MIG228" s="58"/>
      <c r="MIH228" s="58"/>
      <c r="MII228" s="58"/>
      <c r="MIJ228" s="58"/>
      <c r="MIK228" s="58"/>
      <c r="MIL228" s="58"/>
      <c r="MIM228" s="58"/>
      <c r="MIN228" s="58"/>
      <c r="MIO228" s="58"/>
      <c r="MIP228" s="58"/>
      <c r="MIQ228" s="58"/>
      <c r="MIR228" s="58"/>
      <c r="MIS228" s="58"/>
      <c r="MIT228" s="58"/>
      <c r="MIU228" s="58"/>
      <c r="MIV228" s="58"/>
      <c r="MIW228" s="58"/>
      <c r="MIX228" s="58"/>
      <c r="MIY228" s="58"/>
      <c r="MIZ228" s="58"/>
      <c r="MJA228" s="58"/>
      <c r="MJB228" s="58"/>
      <c r="MJC228" s="58"/>
      <c r="MJD228" s="58"/>
      <c r="MJE228" s="58"/>
      <c r="MJF228" s="58"/>
      <c r="MJG228" s="58"/>
      <c r="MJH228" s="58"/>
      <c r="MJI228" s="58"/>
      <c r="MJJ228" s="58"/>
      <c r="MJK228" s="58"/>
      <c r="MJL228" s="58"/>
      <c r="MJM228" s="58"/>
      <c r="MJN228" s="58"/>
      <c r="MJO228" s="58"/>
      <c r="MJP228" s="58"/>
      <c r="MJQ228" s="58"/>
      <c r="MJR228" s="58"/>
      <c r="MJS228" s="58"/>
      <c r="MJT228" s="58"/>
      <c r="MJU228" s="58"/>
      <c r="MJV228" s="58"/>
      <c r="MJW228" s="58"/>
      <c r="MJX228" s="58"/>
      <c r="MJY228" s="58"/>
      <c r="MJZ228" s="58"/>
      <c r="MKA228" s="58"/>
      <c r="MKB228" s="58"/>
      <c r="MKC228" s="58"/>
      <c r="MKD228" s="58"/>
      <c r="MKE228" s="58"/>
      <c r="MKF228" s="58"/>
      <c r="MKG228" s="58"/>
      <c r="MKH228" s="58"/>
      <c r="MKI228" s="58"/>
      <c r="MKJ228" s="58"/>
      <c r="MKK228" s="58"/>
      <c r="MKL228" s="58"/>
      <c r="MKM228" s="58"/>
      <c r="MKN228" s="58"/>
      <c r="MKO228" s="58"/>
      <c r="MKP228" s="58"/>
      <c r="MKQ228" s="58"/>
      <c r="MKR228" s="58"/>
      <c r="MKS228" s="58"/>
      <c r="MKT228" s="58"/>
      <c r="MKU228" s="58"/>
      <c r="MKV228" s="58"/>
      <c r="MKW228" s="58"/>
      <c r="MKX228" s="58"/>
      <c r="MKY228" s="58"/>
      <c r="MKZ228" s="58"/>
      <c r="MLA228" s="58"/>
      <c r="MLB228" s="58"/>
      <c r="MLC228" s="58"/>
      <c r="MLD228" s="58"/>
      <c r="MLE228" s="58"/>
      <c r="MLF228" s="58"/>
      <c r="MLG228" s="58"/>
      <c r="MLH228" s="58"/>
      <c r="MLI228" s="58"/>
      <c r="MLJ228" s="58"/>
      <c r="MLK228" s="58"/>
      <c r="MLL228" s="58"/>
      <c r="MLM228" s="58"/>
      <c r="MLN228" s="58"/>
      <c r="MLO228" s="58"/>
      <c r="MLP228" s="58"/>
      <c r="MLQ228" s="58"/>
      <c r="MLR228" s="58"/>
      <c r="MLS228" s="58"/>
      <c r="MLT228" s="58"/>
      <c r="MLU228" s="58"/>
      <c r="MLV228" s="58"/>
      <c r="MLW228" s="58"/>
      <c r="MLX228" s="58"/>
      <c r="MLY228" s="58"/>
      <c r="MLZ228" s="58"/>
      <c r="MMA228" s="58"/>
      <c r="MMB228" s="58"/>
      <c r="MMC228" s="58"/>
      <c r="MMD228" s="58"/>
      <c r="MME228" s="58"/>
      <c r="MMF228" s="58"/>
      <c r="MMG228" s="58"/>
      <c r="MMH228" s="58"/>
      <c r="MMI228" s="58"/>
      <c r="MMJ228" s="58"/>
      <c r="MMK228" s="58"/>
      <c r="MML228" s="58"/>
      <c r="MMM228" s="58"/>
      <c r="MMN228" s="58"/>
      <c r="MMO228" s="58"/>
      <c r="MMP228" s="58"/>
      <c r="MMQ228" s="58"/>
      <c r="MMR228" s="58"/>
      <c r="MMS228" s="58"/>
      <c r="MMT228" s="58"/>
      <c r="MMU228" s="58"/>
      <c r="MMV228" s="58"/>
      <c r="MMW228" s="58"/>
      <c r="MMX228" s="58"/>
      <c r="MMY228" s="58"/>
      <c r="MMZ228" s="58"/>
      <c r="MNA228" s="58"/>
      <c r="MNB228" s="58"/>
      <c r="MNC228" s="58"/>
      <c r="MND228" s="58"/>
      <c r="MNE228" s="58"/>
      <c r="MNF228" s="58"/>
      <c r="MNG228" s="58"/>
      <c r="MNH228" s="58"/>
      <c r="MNI228" s="58"/>
      <c r="MNJ228" s="58"/>
      <c r="MNK228" s="58"/>
      <c r="MNL228" s="58"/>
      <c r="MNM228" s="58"/>
      <c r="MNN228" s="58"/>
      <c r="MNO228" s="58"/>
      <c r="MNP228" s="58"/>
      <c r="MNQ228" s="58"/>
      <c r="MNR228" s="58"/>
      <c r="MNS228" s="58"/>
      <c r="MNT228" s="58"/>
      <c r="MNU228" s="58"/>
      <c r="MNV228" s="58"/>
      <c r="MNW228" s="58"/>
      <c r="MNX228" s="58"/>
      <c r="MNY228" s="58"/>
      <c r="MNZ228" s="58"/>
      <c r="MOA228" s="58"/>
      <c r="MOB228" s="58"/>
      <c r="MOC228" s="58"/>
      <c r="MOD228" s="58"/>
      <c r="MOE228" s="58"/>
      <c r="MOF228" s="58"/>
      <c r="MOG228" s="58"/>
      <c r="MOH228" s="58"/>
      <c r="MOI228" s="58"/>
      <c r="MOJ228" s="58"/>
      <c r="MOK228" s="58"/>
      <c r="MOL228" s="58"/>
      <c r="MOM228" s="58"/>
      <c r="MON228" s="58"/>
      <c r="MOO228" s="58"/>
      <c r="MOP228" s="58"/>
      <c r="MOQ228" s="58"/>
      <c r="MOR228" s="58"/>
      <c r="MOS228" s="58"/>
      <c r="MOT228" s="58"/>
      <c r="MOU228" s="58"/>
      <c r="MOV228" s="58"/>
      <c r="MOW228" s="58"/>
      <c r="MOX228" s="58"/>
      <c r="MOY228" s="58"/>
      <c r="MOZ228" s="58"/>
      <c r="MPA228" s="58"/>
      <c r="MPB228" s="58"/>
      <c r="MPC228" s="58"/>
      <c r="MPD228" s="58"/>
      <c r="MPE228" s="58"/>
      <c r="MPF228" s="58"/>
      <c r="MPG228" s="58"/>
      <c r="MPH228" s="58"/>
      <c r="MPI228" s="58"/>
      <c r="MPJ228" s="58"/>
      <c r="MPK228" s="58"/>
      <c r="MPL228" s="58"/>
      <c r="MPM228" s="58"/>
      <c r="MPN228" s="58"/>
      <c r="MPO228" s="58"/>
      <c r="MPP228" s="58"/>
      <c r="MPQ228" s="58"/>
      <c r="MPR228" s="58"/>
      <c r="MPS228" s="58"/>
      <c r="MPT228" s="58"/>
      <c r="MPU228" s="58"/>
      <c r="MPV228" s="58"/>
      <c r="MPW228" s="58"/>
      <c r="MPX228" s="58"/>
      <c r="MPY228" s="58"/>
      <c r="MPZ228" s="58"/>
      <c r="MQA228" s="58"/>
      <c r="MQB228" s="58"/>
      <c r="MQC228" s="58"/>
      <c r="MQD228" s="58"/>
      <c r="MQE228" s="58"/>
      <c r="MQF228" s="58"/>
      <c r="MQG228" s="58"/>
      <c r="MQH228" s="58"/>
      <c r="MQI228" s="58"/>
      <c r="MQJ228" s="58"/>
      <c r="MQK228" s="58"/>
      <c r="MQL228" s="58"/>
      <c r="MQM228" s="58"/>
      <c r="MQN228" s="58"/>
      <c r="MQO228" s="58"/>
      <c r="MQP228" s="58"/>
      <c r="MQQ228" s="58"/>
      <c r="MQR228" s="58"/>
      <c r="MQS228" s="58"/>
      <c r="MQT228" s="58"/>
      <c r="MQU228" s="58"/>
      <c r="MQV228" s="58"/>
      <c r="MQW228" s="58"/>
      <c r="MQX228" s="58"/>
      <c r="MQY228" s="58"/>
      <c r="MQZ228" s="58"/>
      <c r="MRA228" s="58"/>
      <c r="MRB228" s="58"/>
      <c r="MRC228" s="58"/>
      <c r="MRD228" s="58"/>
      <c r="MRE228" s="58"/>
      <c r="MRF228" s="58"/>
      <c r="MRG228" s="58"/>
      <c r="MRH228" s="58"/>
      <c r="MRI228" s="58"/>
      <c r="MRJ228" s="58"/>
      <c r="MRK228" s="58"/>
      <c r="MRL228" s="58"/>
      <c r="MRM228" s="58"/>
      <c r="MRN228" s="58"/>
      <c r="MRO228" s="58"/>
      <c r="MRP228" s="58"/>
      <c r="MRQ228" s="58"/>
      <c r="MRR228" s="58"/>
      <c r="MRS228" s="58"/>
      <c r="MRT228" s="58"/>
      <c r="MRU228" s="58"/>
      <c r="MRV228" s="58"/>
      <c r="MRW228" s="58"/>
      <c r="MRX228" s="58"/>
      <c r="MRY228" s="58"/>
      <c r="MRZ228" s="58"/>
      <c r="MSA228" s="58"/>
      <c r="MSB228" s="58"/>
      <c r="MSC228" s="58"/>
      <c r="MSD228" s="58"/>
      <c r="MSE228" s="58"/>
      <c r="MSF228" s="58"/>
      <c r="MSG228" s="58"/>
      <c r="MSH228" s="58"/>
      <c r="MSI228" s="58"/>
      <c r="MSJ228" s="58"/>
      <c r="MSK228" s="58"/>
      <c r="MSL228" s="58"/>
      <c r="MSM228" s="58"/>
      <c r="MSN228" s="58"/>
      <c r="MSO228" s="58"/>
      <c r="MSP228" s="58"/>
      <c r="MSQ228" s="58"/>
      <c r="MSR228" s="58"/>
      <c r="MSS228" s="58"/>
      <c r="MST228" s="58"/>
      <c r="MSU228" s="58"/>
      <c r="MSV228" s="58"/>
      <c r="MSW228" s="58"/>
      <c r="MSX228" s="58"/>
      <c r="MSY228" s="58"/>
      <c r="MSZ228" s="58"/>
      <c r="MTA228" s="58"/>
      <c r="MTB228" s="58"/>
      <c r="MTC228" s="58"/>
      <c r="MTD228" s="58"/>
      <c r="MTE228" s="58"/>
      <c r="MTF228" s="58"/>
      <c r="MTG228" s="58"/>
      <c r="MTH228" s="58"/>
      <c r="MTI228" s="58"/>
      <c r="MTJ228" s="58"/>
      <c r="MTK228" s="58"/>
      <c r="MTL228" s="58"/>
      <c r="MTM228" s="58"/>
      <c r="MTN228" s="58"/>
      <c r="MTO228" s="58"/>
      <c r="MTP228" s="58"/>
      <c r="MTQ228" s="58"/>
      <c r="MTR228" s="58"/>
      <c r="MTS228" s="58"/>
      <c r="MTT228" s="58"/>
      <c r="MTU228" s="58"/>
      <c r="MTV228" s="58"/>
      <c r="MTW228" s="58"/>
      <c r="MTX228" s="58"/>
      <c r="MTY228" s="58"/>
      <c r="MTZ228" s="58"/>
      <c r="MUA228" s="58"/>
      <c r="MUB228" s="58"/>
      <c r="MUC228" s="58"/>
      <c r="MUD228" s="58"/>
      <c r="MUE228" s="58"/>
      <c r="MUF228" s="58"/>
      <c r="MUG228" s="58"/>
      <c r="MUH228" s="58"/>
      <c r="MUI228" s="58"/>
      <c r="MUJ228" s="58"/>
      <c r="MUK228" s="58"/>
      <c r="MUL228" s="58"/>
      <c r="MUM228" s="58"/>
      <c r="MUN228" s="58"/>
      <c r="MUO228" s="58"/>
      <c r="MUP228" s="58"/>
      <c r="MUQ228" s="58"/>
      <c r="MUR228" s="58"/>
      <c r="MUS228" s="58"/>
      <c r="MUT228" s="58"/>
      <c r="MUU228" s="58"/>
      <c r="MUV228" s="58"/>
      <c r="MUW228" s="58"/>
      <c r="MUX228" s="58"/>
      <c r="MUY228" s="58"/>
      <c r="MUZ228" s="58"/>
      <c r="MVA228" s="58"/>
      <c r="MVB228" s="58"/>
      <c r="MVC228" s="58"/>
      <c r="MVD228" s="58"/>
      <c r="MVE228" s="58"/>
      <c r="MVF228" s="58"/>
      <c r="MVG228" s="58"/>
      <c r="MVH228" s="58"/>
      <c r="MVI228" s="58"/>
      <c r="MVJ228" s="58"/>
      <c r="MVK228" s="58"/>
      <c r="MVL228" s="58"/>
      <c r="MVM228" s="58"/>
      <c r="MVN228" s="58"/>
      <c r="MVO228" s="58"/>
      <c r="MVP228" s="58"/>
      <c r="MVQ228" s="58"/>
      <c r="MVR228" s="58"/>
      <c r="MVS228" s="58"/>
      <c r="MVT228" s="58"/>
      <c r="MVU228" s="58"/>
      <c r="MVV228" s="58"/>
      <c r="MVW228" s="58"/>
      <c r="MVX228" s="58"/>
      <c r="MVY228" s="58"/>
      <c r="MVZ228" s="58"/>
      <c r="MWA228" s="58"/>
      <c r="MWB228" s="58"/>
      <c r="MWC228" s="58"/>
      <c r="MWD228" s="58"/>
      <c r="MWE228" s="58"/>
      <c r="MWF228" s="58"/>
      <c r="MWG228" s="58"/>
      <c r="MWH228" s="58"/>
      <c r="MWI228" s="58"/>
      <c r="MWJ228" s="58"/>
      <c r="MWK228" s="58"/>
      <c r="MWL228" s="58"/>
      <c r="MWM228" s="58"/>
      <c r="MWN228" s="58"/>
      <c r="MWO228" s="58"/>
      <c r="MWP228" s="58"/>
      <c r="MWQ228" s="58"/>
      <c r="MWR228" s="58"/>
      <c r="MWS228" s="58"/>
      <c r="MWT228" s="58"/>
      <c r="MWU228" s="58"/>
      <c r="MWV228" s="58"/>
      <c r="MWW228" s="58"/>
      <c r="MWX228" s="58"/>
      <c r="MWY228" s="58"/>
      <c r="MWZ228" s="58"/>
      <c r="MXA228" s="58"/>
      <c r="MXB228" s="58"/>
      <c r="MXC228" s="58"/>
      <c r="MXD228" s="58"/>
      <c r="MXE228" s="58"/>
      <c r="MXF228" s="58"/>
      <c r="MXG228" s="58"/>
      <c r="MXH228" s="58"/>
      <c r="MXI228" s="58"/>
      <c r="MXJ228" s="58"/>
      <c r="MXK228" s="58"/>
      <c r="MXL228" s="58"/>
      <c r="MXM228" s="58"/>
      <c r="MXN228" s="58"/>
      <c r="MXO228" s="58"/>
      <c r="MXP228" s="58"/>
      <c r="MXQ228" s="58"/>
      <c r="MXR228" s="58"/>
      <c r="MXS228" s="58"/>
      <c r="MXT228" s="58"/>
      <c r="MXU228" s="58"/>
      <c r="MXV228" s="58"/>
      <c r="MXW228" s="58"/>
      <c r="MXX228" s="58"/>
      <c r="MXY228" s="58"/>
      <c r="MXZ228" s="58"/>
      <c r="MYA228" s="58"/>
      <c r="MYB228" s="58"/>
      <c r="MYC228" s="58"/>
      <c r="MYD228" s="58"/>
      <c r="MYE228" s="58"/>
      <c r="MYF228" s="58"/>
      <c r="MYG228" s="58"/>
      <c r="MYH228" s="58"/>
      <c r="MYI228" s="58"/>
      <c r="MYJ228" s="58"/>
      <c r="MYK228" s="58"/>
      <c r="MYL228" s="58"/>
      <c r="MYM228" s="58"/>
      <c r="MYN228" s="58"/>
      <c r="MYO228" s="58"/>
      <c r="MYP228" s="58"/>
      <c r="MYQ228" s="58"/>
      <c r="MYR228" s="58"/>
      <c r="MYS228" s="58"/>
      <c r="MYT228" s="58"/>
      <c r="MYU228" s="58"/>
      <c r="MYV228" s="58"/>
      <c r="MYW228" s="58"/>
      <c r="MYX228" s="58"/>
      <c r="MYY228" s="58"/>
      <c r="MYZ228" s="58"/>
      <c r="MZA228" s="58"/>
      <c r="MZB228" s="58"/>
      <c r="MZC228" s="58"/>
      <c r="MZD228" s="58"/>
      <c r="MZE228" s="58"/>
      <c r="MZF228" s="58"/>
      <c r="MZG228" s="58"/>
      <c r="MZH228" s="58"/>
      <c r="MZI228" s="58"/>
      <c r="MZJ228" s="58"/>
      <c r="MZK228" s="58"/>
      <c r="MZL228" s="58"/>
      <c r="MZM228" s="58"/>
      <c r="MZN228" s="58"/>
      <c r="MZO228" s="58"/>
      <c r="MZP228" s="58"/>
      <c r="MZQ228" s="58"/>
      <c r="MZR228" s="58"/>
      <c r="MZS228" s="58"/>
      <c r="MZT228" s="58"/>
      <c r="MZU228" s="58"/>
      <c r="MZV228" s="58"/>
      <c r="MZW228" s="58"/>
      <c r="MZX228" s="58"/>
      <c r="MZY228" s="58"/>
      <c r="MZZ228" s="58"/>
      <c r="NAA228" s="58"/>
      <c r="NAB228" s="58"/>
      <c r="NAC228" s="58"/>
      <c r="NAD228" s="58"/>
      <c r="NAE228" s="58"/>
      <c r="NAF228" s="58"/>
      <c r="NAG228" s="58"/>
      <c r="NAH228" s="58"/>
      <c r="NAI228" s="58"/>
      <c r="NAJ228" s="58"/>
      <c r="NAK228" s="58"/>
      <c r="NAL228" s="58"/>
      <c r="NAM228" s="58"/>
      <c r="NAN228" s="58"/>
      <c r="NAO228" s="58"/>
      <c r="NAP228" s="58"/>
      <c r="NAQ228" s="58"/>
      <c r="NAR228" s="58"/>
      <c r="NAS228" s="58"/>
      <c r="NAT228" s="58"/>
      <c r="NAU228" s="58"/>
      <c r="NAV228" s="58"/>
      <c r="NAW228" s="58"/>
      <c r="NAX228" s="58"/>
      <c r="NAY228" s="58"/>
      <c r="NAZ228" s="58"/>
      <c r="NBA228" s="58"/>
      <c r="NBB228" s="58"/>
      <c r="NBC228" s="58"/>
      <c r="NBD228" s="58"/>
      <c r="NBE228" s="58"/>
      <c r="NBF228" s="58"/>
      <c r="NBG228" s="58"/>
      <c r="NBH228" s="58"/>
      <c r="NBI228" s="58"/>
      <c r="NBJ228" s="58"/>
      <c r="NBK228" s="58"/>
      <c r="NBL228" s="58"/>
      <c r="NBM228" s="58"/>
      <c r="NBN228" s="58"/>
      <c r="NBO228" s="58"/>
      <c r="NBP228" s="58"/>
      <c r="NBQ228" s="58"/>
      <c r="NBR228" s="58"/>
      <c r="NBS228" s="58"/>
      <c r="NBT228" s="58"/>
      <c r="NBU228" s="58"/>
      <c r="NBV228" s="58"/>
      <c r="NBW228" s="58"/>
      <c r="NBX228" s="58"/>
      <c r="NBY228" s="58"/>
      <c r="NBZ228" s="58"/>
      <c r="NCA228" s="58"/>
      <c r="NCB228" s="58"/>
      <c r="NCC228" s="58"/>
      <c r="NCD228" s="58"/>
      <c r="NCE228" s="58"/>
      <c r="NCF228" s="58"/>
      <c r="NCG228" s="58"/>
      <c r="NCH228" s="58"/>
      <c r="NCI228" s="58"/>
      <c r="NCJ228" s="58"/>
      <c r="NCK228" s="58"/>
      <c r="NCL228" s="58"/>
      <c r="NCM228" s="58"/>
      <c r="NCN228" s="58"/>
      <c r="NCO228" s="58"/>
      <c r="NCP228" s="58"/>
      <c r="NCQ228" s="58"/>
      <c r="NCR228" s="58"/>
      <c r="NCS228" s="58"/>
      <c r="NCT228" s="58"/>
      <c r="NCU228" s="58"/>
      <c r="NCV228" s="58"/>
      <c r="NCW228" s="58"/>
      <c r="NCX228" s="58"/>
      <c r="NCY228" s="58"/>
      <c r="NCZ228" s="58"/>
      <c r="NDA228" s="58"/>
      <c r="NDB228" s="58"/>
      <c r="NDC228" s="58"/>
      <c r="NDD228" s="58"/>
      <c r="NDE228" s="58"/>
      <c r="NDF228" s="58"/>
      <c r="NDG228" s="58"/>
      <c r="NDH228" s="58"/>
      <c r="NDI228" s="58"/>
      <c r="NDJ228" s="58"/>
      <c r="NDK228" s="58"/>
      <c r="NDL228" s="58"/>
      <c r="NDM228" s="58"/>
      <c r="NDN228" s="58"/>
      <c r="NDO228" s="58"/>
      <c r="NDP228" s="58"/>
      <c r="NDQ228" s="58"/>
      <c r="NDR228" s="58"/>
      <c r="NDS228" s="58"/>
      <c r="NDT228" s="58"/>
      <c r="NDU228" s="58"/>
      <c r="NDV228" s="58"/>
      <c r="NDW228" s="58"/>
      <c r="NDX228" s="58"/>
      <c r="NDY228" s="58"/>
      <c r="NDZ228" s="58"/>
      <c r="NEA228" s="58"/>
      <c r="NEB228" s="58"/>
      <c r="NEC228" s="58"/>
      <c r="NED228" s="58"/>
      <c r="NEE228" s="58"/>
      <c r="NEF228" s="58"/>
      <c r="NEG228" s="58"/>
      <c r="NEH228" s="58"/>
      <c r="NEI228" s="58"/>
      <c r="NEJ228" s="58"/>
      <c r="NEK228" s="58"/>
      <c r="NEL228" s="58"/>
      <c r="NEM228" s="58"/>
      <c r="NEN228" s="58"/>
      <c r="NEO228" s="58"/>
      <c r="NEP228" s="58"/>
      <c r="NEQ228" s="58"/>
      <c r="NER228" s="58"/>
      <c r="NES228" s="58"/>
      <c r="NET228" s="58"/>
      <c r="NEU228" s="58"/>
      <c r="NEV228" s="58"/>
      <c r="NEW228" s="58"/>
      <c r="NEX228" s="58"/>
      <c r="NEY228" s="58"/>
      <c r="NEZ228" s="58"/>
      <c r="NFA228" s="58"/>
      <c r="NFB228" s="58"/>
      <c r="NFC228" s="58"/>
      <c r="NFD228" s="58"/>
      <c r="NFE228" s="58"/>
      <c r="NFF228" s="58"/>
      <c r="NFG228" s="58"/>
      <c r="NFH228" s="58"/>
      <c r="NFI228" s="58"/>
      <c r="NFJ228" s="58"/>
      <c r="NFK228" s="58"/>
      <c r="NFL228" s="58"/>
      <c r="NFM228" s="58"/>
      <c r="NFN228" s="58"/>
      <c r="NFO228" s="58"/>
      <c r="NFP228" s="58"/>
      <c r="NFQ228" s="58"/>
      <c r="NFR228" s="58"/>
      <c r="NFS228" s="58"/>
      <c r="NFT228" s="58"/>
      <c r="NFU228" s="58"/>
      <c r="NFV228" s="58"/>
      <c r="NFW228" s="58"/>
      <c r="NFX228" s="58"/>
      <c r="NFY228" s="58"/>
      <c r="NFZ228" s="58"/>
      <c r="NGA228" s="58"/>
      <c r="NGB228" s="58"/>
      <c r="NGC228" s="58"/>
      <c r="NGD228" s="58"/>
      <c r="NGE228" s="58"/>
      <c r="NGF228" s="58"/>
      <c r="NGG228" s="58"/>
      <c r="NGH228" s="58"/>
      <c r="NGI228" s="58"/>
      <c r="NGJ228" s="58"/>
      <c r="NGK228" s="58"/>
      <c r="NGL228" s="58"/>
      <c r="NGM228" s="58"/>
      <c r="NGN228" s="58"/>
      <c r="NGO228" s="58"/>
      <c r="NGP228" s="58"/>
      <c r="NGQ228" s="58"/>
      <c r="NGR228" s="58"/>
      <c r="NGS228" s="58"/>
      <c r="NGT228" s="58"/>
      <c r="NGU228" s="58"/>
      <c r="NGV228" s="58"/>
      <c r="NGW228" s="58"/>
      <c r="NGX228" s="58"/>
      <c r="NGY228" s="58"/>
      <c r="NGZ228" s="58"/>
      <c r="NHA228" s="58"/>
      <c r="NHB228" s="58"/>
      <c r="NHC228" s="58"/>
      <c r="NHD228" s="58"/>
      <c r="NHE228" s="58"/>
      <c r="NHF228" s="58"/>
      <c r="NHG228" s="58"/>
      <c r="NHH228" s="58"/>
      <c r="NHI228" s="58"/>
      <c r="NHJ228" s="58"/>
      <c r="NHK228" s="58"/>
      <c r="NHL228" s="58"/>
      <c r="NHM228" s="58"/>
      <c r="NHN228" s="58"/>
      <c r="NHO228" s="58"/>
      <c r="NHP228" s="58"/>
      <c r="NHQ228" s="58"/>
      <c r="NHR228" s="58"/>
      <c r="NHS228" s="58"/>
      <c r="NHT228" s="58"/>
      <c r="NHU228" s="58"/>
      <c r="NHV228" s="58"/>
      <c r="NHW228" s="58"/>
      <c r="NHX228" s="58"/>
      <c r="NHY228" s="58"/>
      <c r="NHZ228" s="58"/>
      <c r="NIA228" s="58"/>
      <c r="NIB228" s="58"/>
      <c r="NIC228" s="58"/>
      <c r="NID228" s="58"/>
      <c r="NIE228" s="58"/>
      <c r="NIF228" s="58"/>
      <c r="NIG228" s="58"/>
      <c r="NIH228" s="58"/>
      <c r="NII228" s="58"/>
      <c r="NIJ228" s="58"/>
      <c r="NIK228" s="58"/>
      <c r="NIL228" s="58"/>
      <c r="NIM228" s="58"/>
      <c r="NIN228" s="58"/>
      <c r="NIO228" s="58"/>
      <c r="NIP228" s="58"/>
      <c r="NIQ228" s="58"/>
      <c r="NIR228" s="58"/>
      <c r="NIS228" s="58"/>
      <c r="NIT228" s="58"/>
      <c r="NIU228" s="58"/>
      <c r="NIV228" s="58"/>
      <c r="NIW228" s="58"/>
      <c r="NIX228" s="58"/>
      <c r="NIY228" s="58"/>
      <c r="NIZ228" s="58"/>
      <c r="NJA228" s="58"/>
      <c r="NJB228" s="58"/>
      <c r="NJC228" s="58"/>
      <c r="NJD228" s="58"/>
      <c r="NJE228" s="58"/>
      <c r="NJF228" s="58"/>
      <c r="NJG228" s="58"/>
      <c r="NJH228" s="58"/>
      <c r="NJI228" s="58"/>
      <c r="NJJ228" s="58"/>
      <c r="NJK228" s="58"/>
      <c r="NJL228" s="58"/>
      <c r="NJM228" s="58"/>
      <c r="NJN228" s="58"/>
      <c r="NJO228" s="58"/>
      <c r="NJP228" s="58"/>
      <c r="NJQ228" s="58"/>
      <c r="NJR228" s="58"/>
      <c r="NJS228" s="58"/>
      <c r="NJT228" s="58"/>
      <c r="NJU228" s="58"/>
      <c r="NJV228" s="58"/>
      <c r="NJW228" s="58"/>
      <c r="NJX228" s="58"/>
      <c r="NJY228" s="58"/>
      <c r="NJZ228" s="58"/>
      <c r="NKA228" s="58"/>
      <c r="NKB228" s="58"/>
      <c r="NKC228" s="58"/>
      <c r="NKD228" s="58"/>
      <c r="NKE228" s="58"/>
      <c r="NKF228" s="58"/>
      <c r="NKG228" s="58"/>
      <c r="NKH228" s="58"/>
      <c r="NKI228" s="58"/>
      <c r="NKJ228" s="58"/>
      <c r="NKK228" s="58"/>
      <c r="NKL228" s="58"/>
      <c r="NKM228" s="58"/>
      <c r="NKN228" s="58"/>
      <c r="NKO228" s="58"/>
      <c r="NKP228" s="58"/>
      <c r="NKQ228" s="58"/>
      <c r="NKR228" s="58"/>
      <c r="NKS228" s="58"/>
      <c r="NKT228" s="58"/>
      <c r="NKU228" s="58"/>
      <c r="NKV228" s="58"/>
      <c r="NKW228" s="58"/>
      <c r="NKX228" s="58"/>
      <c r="NKY228" s="58"/>
      <c r="NKZ228" s="58"/>
      <c r="NLA228" s="58"/>
      <c r="NLB228" s="58"/>
      <c r="NLC228" s="58"/>
      <c r="NLD228" s="58"/>
      <c r="NLE228" s="58"/>
      <c r="NLF228" s="58"/>
      <c r="NLG228" s="58"/>
      <c r="NLH228" s="58"/>
      <c r="NLI228" s="58"/>
      <c r="NLJ228" s="58"/>
      <c r="NLK228" s="58"/>
      <c r="NLL228" s="58"/>
      <c r="NLM228" s="58"/>
      <c r="NLN228" s="58"/>
      <c r="NLO228" s="58"/>
      <c r="NLP228" s="58"/>
      <c r="NLQ228" s="58"/>
      <c r="NLR228" s="58"/>
      <c r="NLS228" s="58"/>
      <c r="NLT228" s="58"/>
      <c r="NLU228" s="58"/>
      <c r="NLV228" s="58"/>
      <c r="NLW228" s="58"/>
      <c r="NLX228" s="58"/>
      <c r="NLY228" s="58"/>
      <c r="NLZ228" s="58"/>
      <c r="NMA228" s="58"/>
      <c r="NMB228" s="58"/>
      <c r="NMC228" s="58"/>
      <c r="NMD228" s="58"/>
      <c r="NME228" s="58"/>
      <c r="NMF228" s="58"/>
      <c r="NMG228" s="58"/>
      <c r="NMH228" s="58"/>
      <c r="NMI228" s="58"/>
      <c r="NMJ228" s="58"/>
      <c r="NMK228" s="58"/>
      <c r="NML228" s="58"/>
      <c r="NMM228" s="58"/>
      <c r="NMN228" s="58"/>
      <c r="NMO228" s="58"/>
      <c r="NMP228" s="58"/>
      <c r="NMQ228" s="58"/>
      <c r="NMR228" s="58"/>
      <c r="NMS228" s="58"/>
      <c r="NMT228" s="58"/>
      <c r="NMU228" s="58"/>
      <c r="NMV228" s="58"/>
      <c r="NMW228" s="58"/>
      <c r="NMX228" s="58"/>
      <c r="NMY228" s="58"/>
      <c r="NMZ228" s="58"/>
      <c r="NNA228" s="58"/>
      <c r="NNB228" s="58"/>
      <c r="NNC228" s="58"/>
      <c r="NND228" s="58"/>
      <c r="NNE228" s="58"/>
      <c r="NNF228" s="58"/>
      <c r="NNG228" s="58"/>
      <c r="NNH228" s="58"/>
      <c r="NNI228" s="58"/>
      <c r="NNJ228" s="58"/>
      <c r="NNK228" s="58"/>
      <c r="NNL228" s="58"/>
      <c r="NNM228" s="58"/>
      <c r="NNN228" s="58"/>
      <c r="NNO228" s="58"/>
      <c r="NNP228" s="58"/>
      <c r="NNQ228" s="58"/>
      <c r="NNR228" s="58"/>
      <c r="NNS228" s="58"/>
      <c r="NNT228" s="58"/>
      <c r="NNU228" s="58"/>
      <c r="NNV228" s="58"/>
      <c r="NNW228" s="58"/>
      <c r="NNX228" s="58"/>
      <c r="NNY228" s="58"/>
      <c r="NNZ228" s="58"/>
      <c r="NOA228" s="58"/>
      <c r="NOB228" s="58"/>
      <c r="NOC228" s="58"/>
      <c r="NOD228" s="58"/>
      <c r="NOE228" s="58"/>
      <c r="NOF228" s="58"/>
      <c r="NOG228" s="58"/>
      <c r="NOH228" s="58"/>
      <c r="NOI228" s="58"/>
      <c r="NOJ228" s="58"/>
      <c r="NOK228" s="58"/>
      <c r="NOL228" s="58"/>
      <c r="NOM228" s="58"/>
      <c r="NON228" s="58"/>
      <c r="NOO228" s="58"/>
      <c r="NOP228" s="58"/>
      <c r="NOQ228" s="58"/>
      <c r="NOR228" s="58"/>
      <c r="NOS228" s="58"/>
      <c r="NOT228" s="58"/>
      <c r="NOU228" s="58"/>
      <c r="NOV228" s="58"/>
      <c r="NOW228" s="58"/>
      <c r="NOX228" s="58"/>
      <c r="NOY228" s="58"/>
      <c r="NOZ228" s="58"/>
      <c r="NPA228" s="58"/>
      <c r="NPB228" s="58"/>
      <c r="NPC228" s="58"/>
      <c r="NPD228" s="58"/>
      <c r="NPE228" s="58"/>
      <c r="NPF228" s="58"/>
      <c r="NPG228" s="58"/>
      <c r="NPH228" s="58"/>
      <c r="NPI228" s="58"/>
      <c r="NPJ228" s="58"/>
      <c r="NPK228" s="58"/>
      <c r="NPL228" s="58"/>
      <c r="NPM228" s="58"/>
      <c r="NPN228" s="58"/>
      <c r="NPO228" s="58"/>
      <c r="NPP228" s="58"/>
      <c r="NPQ228" s="58"/>
      <c r="NPR228" s="58"/>
      <c r="NPS228" s="58"/>
      <c r="NPT228" s="58"/>
      <c r="NPU228" s="58"/>
      <c r="NPV228" s="58"/>
      <c r="NPW228" s="58"/>
      <c r="NPX228" s="58"/>
      <c r="NPY228" s="58"/>
      <c r="NPZ228" s="58"/>
      <c r="NQA228" s="58"/>
      <c r="NQB228" s="58"/>
      <c r="NQC228" s="58"/>
      <c r="NQD228" s="58"/>
      <c r="NQE228" s="58"/>
      <c r="NQF228" s="58"/>
      <c r="NQG228" s="58"/>
      <c r="NQH228" s="58"/>
      <c r="NQI228" s="58"/>
      <c r="NQJ228" s="58"/>
      <c r="NQK228" s="58"/>
      <c r="NQL228" s="58"/>
      <c r="NQM228" s="58"/>
      <c r="NQN228" s="58"/>
      <c r="NQO228" s="58"/>
      <c r="NQP228" s="58"/>
      <c r="NQQ228" s="58"/>
      <c r="NQR228" s="58"/>
      <c r="NQS228" s="58"/>
      <c r="NQT228" s="58"/>
      <c r="NQU228" s="58"/>
      <c r="NQV228" s="58"/>
      <c r="NQW228" s="58"/>
      <c r="NQX228" s="58"/>
      <c r="NQY228" s="58"/>
      <c r="NQZ228" s="58"/>
      <c r="NRA228" s="58"/>
      <c r="NRB228" s="58"/>
      <c r="NRC228" s="58"/>
      <c r="NRD228" s="58"/>
      <c r="NRE228" s="58"/>
      <c r="NRF228" s="58"/>
      <c r="NRG228" s="58"/>
      <c r="NRH228" s="58"/>
      <c r="NRI228" s="58"/>
      <c r="NRJ228" s="58"/>
      <c r="NRK228" s="58"/>
      <c r="NRL228" s="58"/>
      <c r="NRM228" s="58"/>
      <c r="NRN228" s="58"/>
      <c r="NRO228" s="58"/>
      <c r="NRP228" s="58"/>
      <c r="NRQ228" s="58"/>
      <c r="NRR228" s="58"/>
      <c r="NRS228" s="58"/>
      <c r="NRT228" s="58"/>
      <c r="NRU228" s="58"/>
      <c r="NRV228" s="58"/>
      <c r="NRW228" s="58"/>
      <c r="NRX228" s="58"/>
      <c r="NRY228" s="58"/>
      <c r="NRZ228" s="58"/>
      <c r="NSA228" s="58"/>
      <c r="NSB228" s="58"/>
      <c r="NSC228" s="58"/>
      <c r="NSD228" s="58"/>
      <c r="NSE228" s="58"/>
      <c r="NSF228" s="58"/>
      <c r="NSG228" s="58"/>
      <c r="NSH228" s="58"/>
      <c r="NSI228" s="58"/>
      <c r="NSJ228" s="58"/>
      <c r="NSK228" s="58"/>
      <c r="NSL228" s="58"/>
      <c r="NSM228" s="58"/>
      <c r="NSN228" s="58"/>
      <c r="NSO228" s="58"/>
      <c r="NSP228" s="58"/>
      <c r="NSQ228" s="58"/>
      <c r="NSR228" s="58"/>
      <c r="NSS228" s="58"/>
      <c r="NST228" s="58"/>
      <c r="NSU228" s="58"/>
      <c r="NSV228" s="58"/>
      <c r="NSW228" s="58"/>
      <c r="NSX228" s="58"/>
      <c r="NSY228" s="58"/>
      <c r="NSZ228" s="58"/>
      <c r="NTA228" s="58"/>
      <c r="NTB228" s="58"/>
      <c r="NTC228" s="58"/>
      <c r="NTD228" s="58"/>
      <c r="NTE228" s="58"/>
      <c r="NTF228" s="58"/>
      <c r="NTG228" s="58"/>
      <c r="NTH228" s="58"/>
      <c r="NTI228" s="58"/>
      <c r="NTJ228" s="58"/>
      <c r="NTK228" s="58"/>
      <c r="NTL228" s="58"/>
      <c r="NTM228" s="58"/>
      <c r="NTN228" s="58"/>
      <c r="NTO228" s="58"/>
      <c r="NTP228" s="58"/>
      <c r="NTQ228" s="58"/>
      <c r="NTR228" s="58"/>
      <c r="NTS228" s="58"/>
      <c r="NTT228" s="58"/>
      <c r="NTU228" s="58"/>
      <c r="NTV228" s="58"/>
      <c r="NTW228" s="58"/>
      <c r="NTX228" s="58"/>
      <c r="NTY228" s="58"/>
      <c r="NTZ228" s="58"/>
      <c r="NUA228" s="58"/>
      <c r="NUB228" s="58"/>
      <c r="NUC228" s="58"/>
      <c r="NUD228" s="58"/>
      <c r="NUE228" s="58"/>
      <c r="NUF228" s="58"/>
      <c r="NUG228" s="58"/>
      <c r="NUH228" s="58"/>
      <c r="NUI228" s="58"/>
      <c r="NUJ228" s="58"/>
      <c r="NUK228" s="58"/>
      <c r="NUL228" s="58"/>
      <c r="NUM228" s="58"/>
      <c r="NUN228" s="58"/>
      <c r="NUO228" s="58"/>
      <c r="NUP228" s="58"/>
      <c r="NUQ228" s="58"/>
      <c r="NUR228" s="58"/>
      <c r="NUS228" s="58"/>
      <c r="NUT228" s="58"/>
      <c r="NUU228" s="58"/>
      <c r="NUV228" s="58"/>
      <c r="NUW228" s="58"/>
      <c r="NUX228" s="58"/>
      <c r="NUY228" s="58"/>
      <c r="NUZ228" s="58"/>
      <c r="NVA228" s="58"/>
      <c r="NVB228" s="58"/>
      <c r="NVC228" s="58"/>
      <c r="NVD228" s="58"/>
      <c r="NVE228" s="58"/>
      <c r="NVF228" s="58"/>
      <c r="NVG228" s="58"/>
      <c r="NVH228" s="58"/>
      <c r="NVI228" s="58"/>
      <c r="NVJ228" s="58"/>
      <c r="NVK228" s="58"/>
      <c r="NVL228" s="58"/>
      <c r="NVM228" s="58"/>
      <c r="NVN228" s="58"/>
      <c r="NVO228" s="58"/>
      <c r="NVP228" s="58"/>
      <c r="NVQ228" s="58"/>
      <c r="NVR228" s="58"/>
      <c r="NVS228" s="58"/>
      <c r="NVT228" s="58"/>
      <c r="NVU228" s="58"/>
      <c r="NVV228" s="58"/>
      <c r="NVW228" s="58"/>
      <c r="NVX228" s="58"/>
      <c r="NVY228" s="58"/>
      <c r="NVZ228" s="58"/>
      <c r="NWA228" s="58"/>
      <c r="NWB228" s="58"/>
      <c r="NWC228" s="58"/>
      <c r="NWD228" s="58"/>
      <c r="NWE228" s="58"/>
      <c r="NWF228" s="58"/>
      <c r="NWG228" s="58"/>
      <c r="NWH228" s="58"/>
      <c r="NWI228" s="58"/>
      <c r="NWJ228" s="58"/>
      <c r="NWK228" s="58"/>
      <c r="NWL228" s="58"/>
      <c r="NWM228" s="58"/>
      <c r="NWN228" s="58"/>
      <c r="NWO228" s="58"/>
      <c r="NWP228" s="58"/>
      <c r="NWQ228" s="58"/>
      <c r="NWR228" s="58"/>
      <c r="NWS228" s="58"/>
      <c r="NWT228" s="58"/>
      <c r="NWU228" s="58"/>
      <c r="NWV228" s="58"/>
      <c r="NWW228" s="58"/>
      <c r="NWX228" s="58"/>
      <c r="NWY228" s="58"/>
      <c r="NWZ228" s="58"/>
      <c r="NXA228" s="58"/>
      <c r="NXB228" s="58"/>
      <c r="NXC228" s="58"/>
      <c r="NXD228" s="58"/>
      <c r="NXE228" s="58"/>
      <c r="NXF228" s="58"/>
      <c r="NXG228" s="58"/>
      <c r="NXH228" s="58"/>
      <c r="NXI228" s="58"/>
      <c r="NXJ228" s="58"/>
      <c r="NXK228" s="58"/>
      <c r="NXL228" s="58"/>
      <c r="NXM228" s="58"/>
      <c r="NXN228" s="58"/>
      <c r="NXO228" s="58"/>
      <c r="NXP228" s="58"/>
      <c r="NXQ228" s="58"/>
      <c r="NXR228" s="58"/>
      <c r="NXS228" s="58"/>
      <c r="NXT228" s="58"/>
      <c r="NXU228" s="58"/>
      <c r="NXV228" s="58"/>
      <c r="NXW228" s="58"/>
      <c r="NXX228" s="58"/>
      <c r="NXY228" s="58"/>
      <c r="NXZ228" s="58"/>
      <c r="NYA228" s="58"/>
      <c r="NYB228" s="58"/>
      <c r="NYC228" s="58"/>
      <c r="NYD228" s="58"/>
      <c r="NYE228" s="58"/>
      <c r="NYF228" s="58"/>
      <c r="NYG228" s="58"/>
      <c r="NYH228" s="58"/>
      <c r="NYI228" s="58"/>
      <c r="NYJ228" s="58"/>
      <c r="NYK228" s="58"/>
      <c r="NYL228" s="58"/>
      <c r="NYM228" s="58"/>
      <c r="NYN228" s="58"/>
      <c r="NYO228" s="58"/>
      <c r="NYP228" s="58"/>
      <c r="NYQ228" s="58"/>
      <c r="NYR228" s="58"/>
      <c r="NYS228" s="58"/>
      <c r="NYT228" s="58"/>
      <c r="NYU228" s="58"/>
      <c r="NYV228" s="58"/>
      <c r="NYW228" s="58"/>
      <c r="NYX228" s="58"/>
      <c r="NYY228" s="58"/>
      <c r="NYZ228" s="58"/>
      <c r="NZA228" s="58"/>
      <c r="NZB228" s="58"/>
      <c r="NZC228" s="58"/>
      <c r="NZD228" s="58"/>
      <c r="NZE228" s="58"/>
      <c r="NZF228" s="58"/>
      <c r="NZG228" s="58"/>
      <c r="NZH228" s="58"/>
      <c r="NZI228" s="58"/>
      <c r="NZJ228" s="58"/>
      <c r="NZK228" s="58"/>
      <c r="NZL228" s="58"/>
      <c r="NZM228" s="58"/>
      <c r="NZN228" s="58"/>
      <c r="NZO228" s="58"/>
      <c r="NZP228" s="58"/>
      <c r="NZQ228" s="58"/>
      <c r="NZR228" s="58"/>
      <c r="NZS228" s="58"/>
      <c r="NZT228" s="58"/>
      <c r="NZU228" s="58"/>
      <c r="NZV228" s="58"/>
      <c r="NZW228" s="58"/>
      <c r="NZX228" s="58"/>
      <c r="NZY228" s="58"/>
      <c r="NZZ228" s="58"/>
      <c r="OAA228" s="58"/>
      <c r="OAB228" s="58"/>
      <c r="OAC228" s="58"/>
      <c r="OAD228" s="58"/>
      <c r="OAE228" s="58"/>
      <c r="OAF228" s="58"/>
      <c r="OAG228" s="58"/>
      <c r="OAH228" s="58"/>
      <c r="OAI228" s="58"/>
      <c r="OAJ228" s="58"/>
      <c r="OAK228" s="58"/>
      <c r="OAL228" s="58"/>
      <c r="OAM228" s="58"/>
      <c r="OAN228" s="58"/>
      <c r="OAO228" s="58"/>
      <c r="OAP228" s="58"/>
      <c r="OAQ228" s="58"/>
      <c r="OAR228" s="58"/>
      <c r="OAS228" s="58"/>
      <c r="OAT228" s="58"/>
      <c r="OAU228" s="58"/>
      <c r="OAV228" s="58"/>
      <c r="OAW228" s="58"/>
      <c r="OAX228" s="58"/>
      <c r="OAY228" s="58"/>
      <c r="OAZ228" s="58"/>
      <c r="OBA228" s="58"/>
      <c r="OBB228" s="58"/>
      <c r="OBC228" s="58"/>
      <c r="OBD228" s="58"/>
      <c r="OBE228" s="58"/>
      <c r="OBF228" s="58"/>
      <c r="OBG228" s="58"/>
      <c r="OBH228" s="58"/>
      <c r="OBI228" s="58"/>
      <c r="OBJ228" s="58"/>
      <c r="OBK228" s="58"/>
      <c r="OBL228" s="58"/>
      <c r="OBM228" s="58"/>
      <c r="OBN228" s="58"/>
      <c r="OBO228" s="58"/>
      <c r="OBP228" s="58"/>
      <c r="OBQ228" s="58"/>
      <c r="OBR228" s="58"/>
      <c r="OBS228" s="58"/>
      <c r="OBT228" s="58"/>
      <c r="OBU228" s="58"/>
      <c r="OBV228" s="58"/>
      <c r="OBW228" s="58"/>
      <c r="OBX228" s="58"/>
      <c r="OBY228" s="58"/>
      <c r="OBZ228" s="58"/>
      <c r="OCA228" s="58"/>
      <c r="OCB228" s="58"/>
      <c r="OCC228" s="58"/>
      <c r="OCD228" s="58"/>
      <c r="OCE228" s="58"/>
      <c r="OCF228" s="58"/>
      <c r="OCG228" s="58"/>
      <c r="OCH228" s="58"/>
      <c r="OCI228" s="58"/>
      <c r="OCJ228" s="58"/>
      <c r="OCK228" s="58"/>
      <c r="OCL228" s="58"/>
      <c r="OCM228" s="58"/>
      <c r="OCN228" s="58"/>
      <c r="OCO228" s="58"/>
      <c r="OCP228" s="58"/>
      <c r="OCQ228" s="58"/>
      <c r="OCR228" s="58"/>
      <c r="OCS228" s="58"/>
      <c r="OCT228" s="58"/>
      <c r="OCU228" s="58"/>
      <c r="OCV228" s="58"/>
      <c r="OCW228" s="58"/>
      <c r="OCX228" s="58"/>
      <c r="OCY228" s="58"/>
      <c r="OCZ228" s="58"/>
      <c r="ODA228" s="58"/>
      <c r="ODB228" s="58"/>
      <c r="ODC228" s="58"/>
      <c r="ODD228" s="58"/>
      <c r="ODE228" s="58"/>
      <c r="ODF228" s="58"/>
      <c r="ODG228" s="58"/>
      <c r="ODH228" s="58"/>
      <c r="ODI228" s="58"/>
      <c r="ODJ228" s="58"/>
      <c r="ODK228" s="58"/>
      <c r="ODL228" s="58"/>
      <c r="ODM228" s="58"/>
      <c r="ODN228" s="58"/>
      <c r="ODO228" s="58"/>
      <c r="ODP228" s="58"/>
      <c r="ODQ228" s="58"/>
      <c r="ODR228" s="58"/>
      <c r="ODS228" s="58"/>
      <c r="ODT228" s="58"/>
      <c r="ODU228" s="58"/>
      <c r="ODV228" s="58"/>
      <c r="ODW228" s="58"/>
      <c r="ODX228" s="58"/>
      <c r="ODY228" s="58"/>
      <c r="ODZ228" s="58"/>
      <c r="OEA228" s="58"/>
      <c r="OEB228" s="58"/>
      <c r="OEC228" s="58"/>
      <c r="OED228" s="58"/>
      <c r="OEE228" s="58"/>
      <c r="OEF228" s="58"/>
      <c r="OEG228" s="58"/>
      <c r="OEH228" s="58"/>
      <c r="OEI228" s="58"/>
      <c r="OEJ228" s="58"/>
      <c r="OEK228" s="58"/>
      <c r="OEL228" s="58"/>
      <c r="OEM228" s="58"/>
      <c r="OEN228" s="58"/>
      <c r="OEO228" s="58"/>
      <c r="OEP228" s="58"/>
      <c r="OEQ228" s="58"/>
      <c r="OER228" s="58"/>
      <c r="OES228" s="58"/>
      <c r="OET228" s="58"/>
      <c r="OEU228" s="58"/>
      <c r="OEV228" s="58"/>
      <c r="OEW228" s="58"/>
      <c r="OEX228" s="58"/>
      <c r="OEY228" s="58"/>
      <c r="OEZ228" s="58"/>
      <c r="OFA228" s="58"/>
      <c r="OFB228" s="58"/>
      <c r="OFC228" s="58"/>
      <c r="OFD228" s="58"/>
      <c r="OFE228" s="58"/>
      <c r="OFF228" s="58"/>
      <c r="OFG228" s="58"/>
      <c r="OFH228" s="58"/>
      <c r="OFI228" s="58"/>
      <c r="OFJ228" s="58"/>
      <c r="OFK228" s="58"/>
      <c r="OFL228" s="58"/>
      <c r="OFM228" s="58"/>
      <c r="OFN228" s="58"/>
      <c r="OFO228" s="58"/>
      <c r="OFP228" s="58"/>
      <c r="OFQ228" s="58"/>
      <c r="OFR228" s="58"/>
      <c r="OFS228" s="58"/>
      <c r="OFT228" s="58"/>
      <c r="OFU228" s="58"/>
      <c r="OFV228" s="58"/>
      <c r="OFW228" s="58"/>
      <c r="OFX228" s="58"/>
      <c r="OFY228" s="58"/>
      <c r="OFZ228" s="58"/>
      <c r="OGA228" s="58"/>
      <c r="OGB228" s="58"/>
      <c r="OGC228" s="58"/>
      <c r="OGD228" s="58"/>
      <c r="OGE228" s="58"/>
      <c r="OGF228" s="58"/>
      <c r="OGG228" s="58"/>
      <c r="OGH228" s="58"/>
      <c r="OGI228" s="58"/>
      <c r="OGJ228" s="58"/>
      <c r="OGK228" s="58"/>
      <c r="OGL228" s="58"/>
      <c r="OGM228" s="58"/>
      <c r="OGN228" s="58"/>
      <c r="OGO228" s="58"/>
      <c r="OGP228" s="58"/>
      <c r="OGQ228" s="58"/>
      <c r="OGR228" s="58"/>
      <c r="OGS228" s="58"/>
      <c r="OGT228" s="58"/>
      <c r="OGU228" s="58"/>
      <c r="OGV228" s="58"/>
      <c r="OGW228" s="58"/>
      <c r="OGX228" s="58"/>
      <c r="OGY228" s="58"/>
      <c r="OGZ228" s="58"/>
      <c r="OHA228" s="58"/>
      <c r="OHB228" s="58"/>
      <c r="OHC228" s="58"/>
      <c r="OHD228" s="58"/>
      <c r="OHE228" s="58"/>
      <c r="OHF228" s="58"/>
      <c r="OHG228" s="58"/>
      <c r="OHH228" s="58"/>
      <c r="OHI228" s="58"/>
      <c r="OHJ228" s="58"/>
      <c r="OHK228" s="58"/>
      <c r="OHL228" s="58"/>
      <c r="OHM228" s="58"/>
      <c r="OHN228" s="58"/>
      <c r="OHO228" s="58"/>
      <c r="OHP228" s="58"/>
      <c r="OHQ228" s="58"/>
      <c r="OHR228" s="58"/>
      <c r="OHS228" s="58"/>
      <c r="OHT228" s="58"/>
      <c r="OHU228" s="58"/>
      <c r="OHV228" s="58"/>
      <c r="OHW228" s="58"/>
      <c r="OHX228" s="58"/>
      <c r="OHY228" s="58"/>
      <c r="OHZ228" s="58"/>
      <c r="OIA228" s="58"/>
      <c r="OIB228" s="58"/>
      <c r="OIC228" s="58"/>
      <c r="OID228" s="58"/>
      <c r="OIE228" s="58"/>
      <c r="OIF228" s="58"/>
      <c r="OIG228" s="58"/>
      <c r="OIH228" s="58"/>
      <c r="OII228" s="58"/>
      <c r="OIJ228" s="58"/>
      <c r="OIK228" s="58"/>
      <c r="OIL228" s="58"/>
      <c r="OIM228" s="58"/>
      <c r="OIN228" s="58"/>
      <c r="OIO228" s="58"/>
      <c r="OIP228" s="58"/>
      <c r="OIQ228" s="58"/>
      <c r="OIR228" s="58"/>
      <c r="OIS228" s="58"/>
      <c r="OIT228" s="58"/>
      <c r="OIU228" s="58"/>
      <c r="OIV228" s="58"/>
      <c r="OIW228" s="58"/>
      <c r="OIX228" s="58"/>
      <c r="OIY228" s="58"/>
      <c r="OIZ228" s="58"/>
      <c r="OJA228" s="58"/>
      <c r="OJB228" s="58"/>
      <c r="OJC228" s="58"/>
      <c r="OJD228" s="58"/>
      <c r="OJE228" s="58"/>
      <c r="OJF228" s="58"/>
      <c r="OJG228" s="58"/>
      <c r="OJH228" s="58"/>
      <c r="OJI228" s="58"/>
      <c r="OJJ228" s="58"/>
      <c r="OJK228" s="58"/>
      <c r="OJL228" s="58"/>
      <c r="OJM228" s="58"/>
      <c r="OJN228" s="58"/>
      <c r="OJO228" s="58"/>
      <c r="OJP228" s="58"/>
      <c r="OJQ228" s="58"/>
      <c r="OJR228" s="58"/>
      <c r="OJS228" s="58"/>
      <c r="OJT228" s="58"/>
      <c r="OJU228" s="58"/>
      <c r="OJV228" s="58"/>
      <c r="OJW228" s="58"/>
      <c r="OJX228" s="58"/>
      <c r="OJY228" s="58"/>
      <c r="OJZ228" s="58"/>
      <c r="OKA228" s="58"/>
      <c r="OKB228" s="58"/>
      <c r="OKC228" s="58"/>
      <c r="OKD228" s="58"/>
      <c r="OKE228" s="58"/>
      <c r="OKF228" s="58"/>
      <c r="OKG228" s="58"/>
      <c r="OKH228" s="58"/>
      <c r="OKI228" s="58"/>
      <c r="OKJ228" s="58"/>
      <c r="OKK228" s="58"/>
      <c r="OKL228" s="58"/>
      <c r="OKM228" s="58"/>
      <c r="OKN228" s="58"/>
      <c r="OKO228" s="58"/>
      <c r="OKP228" s="58"/>
      <c r="OKQ228" s="58"/>
      <c r="OKR228" s="58"/>
      <c r="OKS228" s="58"/>
      <c r="OKT228" s="58"/>
      <c r="OKU228" s="58"/>
      <c r="OKV228" s="58"/>
      <c r="OKW228" s="58"/>
      <c r="OKX228" s="58"/>
      <c r="OKY228" s="58"/>
      <c r="OKZ228" s="58"/>
      <c r="OLA228" s="58"/>
      <c r="OLB228" s="58"/>
      <c r="OLC228" s="58"/>
      <c r="OLD228" s="58"/>
      <c r="OLE228" s="58"/>
      <c r="OLF228" s="58"/>
      <c r="OLG228" s="58"/>
      <c r="OLH228" s="58"/>
      <c r="OLI228" s="58"/>
      <c r="OLJ228" s="58"/>
      <c r="OLK228" s="58"/>
      <c r="OLL228" s="58"/>
      <c r="OLM228" s="58"/>
      <c r="OLN228" s="58"/>
      <c r="OLO228" s="58"/>
      <c r="OLP228" s="58"/>
      <c r="OLQ228" s="58"/>
      <c r="OLR228" s="58"/>
      <c r="OLS228" s="58"/>
      <c r="OLT228" s="58"/>
      <c r="OLU228" s="58"/>
      <c r="OLV228" s="58"/>
      <c r="OLW228" s="58"/>
      <c r="OLX228" s="58"/>
      <c r="OLY228" s="58"/>
      <c r="OLZ228" s="58"/>
      <c r="OMA228" s="58"/>
      <c r="OMB228" s="58"/>
      <c r="OMC228" s="58"/>
      <c r="OMD228" s="58"/>
      <c r="OME228" s="58"/>
      <c r="OMF228" s="58"/>
      <c r="OMG228" s="58"/>
      <c r="OMH228" s="58"/>
      <c r="OMI228" s="58"/>
      <c r="OMJ228" s="58"/>
      <c r="OMK228" s="58"/>
      <c r="OML228" s="58"/>
      <c r="OMM228" s="58"/>
      <c r="OMN228" s="58"/>
      <c r="OMO228" s="58"/>
      <c r="OMP228" s="58"/>
      <c r="OMQ228" s="58"/>
      <c r="OMR228" s="58"/>
      <c r="OMS228" s="58"/>
      <c r="OMT228" s="58"/>
      <c r="OMU228" s="58"/>
      <c r="OMV228" s="58"/>
      <c r="OMW228" s="58"/>
      <c r="OMX228" s="58"/>
      <c r="OMY228" s="58"/>
      <c r="OMZ228" s="58"/>
      <c r="ONA228" s="58"/>
      <c r="ONB228" s="58"/>
      <c r="ONC228" s="58"/>
      <c r="OND228" s="58"/>
      <c r="ONE228" s="58"/>
      <c r="ONF228" s="58"/>
      <c r="ONG228" s="58"/>
      <c r="ONH228" s="58"/>
      <c r="ONI228" s="58"/>
      <c r="ONJ228" s="58"/>
      <c r="ONK228" s="58"/>
      <c r="ONL228" s="58"/>
      <c r="ONM228" s="58"/>
      <c r="ONN228" s="58"/>
      <c r="ONO228" s="58"/>
      <c r="ONP228" s="58"/>
      <c r="ONQ228" s="58"/>
      <c r="ONR228" s="58"/>
      <c r="ONS228" s="58"/>
      <c r="ONT228" s="58"/>
      <c r="ONU228" s="58"/>
      <c r="ONV228" s="58"/>
      <c r="ONW228" s="58"/>
      <c r="ONX228" s="58"/>
      <c r="ONY228" s="58"/>
      <c r="ONZ228" s="58"/>
      <c r="OOA228" s="58"/>
      <c r="OOB228" s="58"/>
      <c r="OOC228" s="58"/>
      <c r="OOD228" s="58"/>
      <c r="OOE228" s="58"/>
      <c r="OOF228" s="58"/>
      <c r="OOG228" s="58"/>
      <c r="OOH228" s="58"/>
      <c r="OOI228" s="58"/>
      <c r="OOJ228" s="58"/>
      <c r="OOK228" s="58"/>
      <c r="OOL228" s="58"/>
      <c r="OOM228" s="58"/>
      <c r="OON228" s="58"/>
      <c r="OOO228" s="58"/>
      <c r="OOP228" s="58"/>
      <c r="OOQ228" s="58"/>
      <c r="OOR228" s="58"/>
      <c r="OOS228" s="58"/>
      <c r="OOT228" s="58"/>
      <c r="OOU228" s="58"/>
      <c r="OOV228" s="58"/>
      <c r="OOW228" s="58"/>
      <c r="OOX228" s="58"/>
      <c r="OOY228" s="58"/>
      <c r="OOZ228" s="58"/>
      <c r="OPA228" s="58"/>
      <c r="OPB228" s="58"/>
      <c r="OPC228" s="58"/>
      <c r="OPD228" s="58"/>
      <c r="OPE228" s="58"/>
      <c r="OPF228" s="58"/>
      <c r="OPG228" s="58"/>
      <c r="OPH228" s="58"/>
      <c r="OPI228" s="58"/>
      <c r="OPJ228" s="58"/>
      <c r="OPK228" s="58"/>
      <c r="OPL228" s="58"/>
      <c r="OPM228" s="58"/>
      <c r="OPN228" s="58"/>
      <c r="OPO228" s="58"/>
      <c r="OPP228" s="58"/>
      <c r="OPQ228" s="58"/>
      <c r="OPR228" s="58"/>
      <c r="OPS228" s="58"/>
      <c r="OPT228" s="58"/>
      <c r="OPU228" s="58"/>
      <c r="OPV228" s="58"/>
      <c r="OPW228" s="58"/>
      <c r="OPX228" s="58"/>
      <c r="OPY228" s="58"/>
      <c r="OPZ228" s="58"/>
      <c r="OQA228" s="58"/>
      <c r="OQB228" s="58"/>
      <c r="OQC228" s="58"/>
      <c r="OQD228" s="58"/>
      <c r="OQE228" s="58"/>
      <c r="OQF228" s="58"/>
      <c r="OQG228" s="58"/>
      <c r="OQH228" s="58"/>
      <c r="OQI228" s="58"/>
      <c r="OQJ228" s="58"/>
      <c r="OQK228" s="58"/>
      <c r="OQL228" s="58"/>
      <c r="OQM228" s="58"/>
      <c r="OQN228" s="58"/>
      <c r="OQO228" s="58"/>
      <c r="OQP228" s="58"/>
      <c r="OQQ228" s="58"/>
      <c r="OQR228" s="58"/>
      <c r="OQS228" s="58"/>
      <c r="OQT228" s="58"/>
      <c r="OQU228" s="58"/>
      <c r="OQV228" s="58"/>
      <c r="OQW228" s="58"/>
      <c r="OQX228" s="58"/>
      <c r="OQY228" s="58"/>
      <c r="OQZ228" s="58"/>
      <c r="ORA228" s="58"/>
      <c r="ORB228" s="58"/>
      <c r="ORC228" s="58"/>
      <c r="ORD228" s="58"/>
      <c r="ORE228" s="58"/>
      <c r="ORF228" s="58"/>
      <c r="ORG228" s="58"/>
      <c r="ORH228" s="58"/>
      <c r="ORI228" s="58"/>
      <c r="ORJ228" s="58"/>
      <c r="ORK228" s="58"/>
      <c r="ORL228" s="58"/>
      <c r="ORM228" s="58"/>
      <c r="ORN228" s="58"/>
      <c r="ORO228" s="58"/>
      <c r="ORP228" s="58"/>
      <c r="ORQ228" s="58"/>
      <c r="ORR228" s="58"/>
      <c r="ORS228" s="58"/>
      <c r="ORT228" s="58"/>
      <c r="ORU228" s="58"/>
      <c r="ORV228" s="58"/>
      <c r="ORW228" s="58"/>
      <c r="ORX228" s="58"/>
      <c r="ORY228" s="58"/>
      <c r="ORZ228" s="58"/>
      <c r="OSA228" s="58"/>
      <c r="OSB228" s="58"/>
      <c r="OSC228" s="58"/>
      <c r="OSD228" s="58"/>
      <c r="OSE228" s="58"/>
      <c r="OSF228" s="58"/>
      <c r="OSG228" s="58"/>
      <c r="OSH228" s="58"/>
      <c r="OSI228" s="58"/>
      <c r="OSJ228" s="58"/>
      <c r="OSK228" s="58"/>
      <c r="OSL228" s="58"/>
      <c r="OSM228" s="58"/>
      <c r="OSN228" s="58"/>
      <c r="OSO228" s="58"/>
      <c r="OSP228" s="58"/>
      <c r="OSQ228" s="58"/>
      <c r="OSR228" s="58"/>
      <c r="OSS228" s="58"/>
      <c r="OST228" s="58"/>
      <c r="OSU228" s="58"/>
      <c r="OSV228" s="58"/>
      <c r="OSW228" s="58"/>
      <c r="OSX228" s="58"/>
      <c r="OSY228" s="58"/>
      <c r="OSZ228" s="58"/>
      <c r="OTA228" s="58"/>
      <c r="OTB228" s="58"/>
      <c r="OTC228" s="58"/>
      <c r="OTD228" s="58"/>
      <c r="OTE228" s="58"/>
      <c r="OTF228" s="58"/>
      <c r="OTG228" s="58"/>
      <c r="OTH228" s="58"/>
      <c r="OTI228" s="58"/>
      <c r="OTJ228" s="58"/>
      <c r="OTK228" s="58"/>
      <c r="OTL228" s="58"/>
      <c r="OTM228" s="58"/>
      <c r="OTN228" s="58"/>
      <c r="OTO228" s="58"/>
      <c r="OTP228" s="58"/>
      <c r="OTQ228" s="58"/>
      <c r="OTR228" s="58"/>
      <c r="OTS228" s="58"/>
      <c r="OTT228" s="58"/>
      <c r="OTU228" s="58"/>
      <c r="OTV228" s="58"/>
      <c r="OTW228" s="58"/>
      <c r="OTX228" s="58"/>
      <c r="OTY228" s="58"/>
      <c r="OTZ228" s="58"/>
      <c r="OUA228" s="58"/>
      <c r="OUB228" s="58"/>
      <c r="OUC228" s="58"/>
      <c r="OUD228" s="58"/>
      <c r="OUE228" s="58"/>
      <c r="OUF228" s="58"/>
      <c r="OUG228" s="58"/>
      <c r="OUH228" s="58"/>
      <c r="OUI228" s="58"/>
      <c r="OUJ228" s="58"/>
      <c r="OUK228" s="58"/>
      <c r="OUL228" s="58"/>
      <c r="OUM228" s="58"/>
      <c r="OUN228" s="58"/>
      <c r="OUO228" s="58"/>
      <c r="OUP228" s="58"/>
      <c r="OUQ228" s="58"/>
      <c r="OUR228" s="58"/>
      <c r="OUS228" s="58"/>
      <c r="OUT228" s="58"/>
      <c r="OUU228" s="58"/>
      <c r="OUV228" s="58"/>
      <c r="OUW228" s="58"/>
      <c r="OUX228" s="58"/>
      <c r="OUY228" s="58"/>
      <c r="OUZ228" s="58"/>
      <c r="OVA228" s="58"/>
      <c r="OVB228" s="58"/>
      <c r="OVC228" s="58"/>
      <c r="OVD228" s="58"/>
      <c r="OVE228" s="58"/>
      <c r="OVF228" s="58"/>
      <c r="OVG228" s="58"/>
      <c r="OVH228" s="58"/>
      <c r="OVI228" s="58"/>
      <c r="OVJ228" s="58"/>
      <c r="OVK228" s="58"/>
      <c r="OVL228" s="58"/>
      <c r="OVM228" s="58"/>
      <c r="OVN228" s="58"/>
      <c r="OVO228" s="58"/>
      <c r="OVP228" s="58"/>
      <c r="OVQ228" s="58"/>
      <c r="OVR228" s="58"/>
      <c r="OVS228" s="58"/>
      <c r="OVT228" s="58"/>
      <c r="OVU228" s="58"/>
      <c r="OVV228" s="58"/>
      <c r="OVW228" s="58"/>
      <c r="OVX228" s="58"/>
      <c r="OVY228" s="58"/>
      <c r="OVZ228" s="58"/>
      <c r="OWA228" s="58"/>
      <c r="OWB228" s="58"/>
      <c r="OWC228" s="58"/>
      <c r="OWD228" s="58"/>
      <c r="OWE228" s="58"/>
      <c r="OWF228" s="58"/>
      <c r="OWG228" s="58"/>
      <c r="OWH228" s="58"/>
      <c r="OWI228" s="58"/>
      <c r="OWJ228" s="58"/>
      <c r="OWK228" s="58"/>
      <c r="OWL228" s="58"/>
      <c r="OWM228" s="58"/>
      <c r="OWN228" s="58"/>
      <c r="OWO228" s="58"/>
      <c r="OWP228" s="58"/>
      <c r="OWQ228" s="58"/>
      <c r="OWR228" s="58"/>
      <c r="OWS228" s="58"/>
      <c r="OWT228" s="58"/>
      <c r="OWU228" s="58"/>
      <c r="OWV228" s="58"/>
      <c r="OWW228" s="58"/>
      <c r="OWX228" s="58"/>
      <c r="OWY228" s="58"/>
      <c r="OWZ228" s="58"/>
      <c r="OXA228" s="58"/>
      <c r="OXB228" s="58"/>
      <c r="OXC228" s="58"/>
      <c r="OXD228" s="58"/>
      <c r="OXE228" s="58"/>
      <c r="OXF228" s="58"/>
      <c r="OXG228" s="58"/>
      <c r="OXH228" s="58"/>
      <c r="OXI228" s="58"/>
      <c r="OXJ228" s="58"/>
      <c r="OXK228" s="58"/>
      <c r="OXL228" s="58"/>
      <c r="OXM228" s="58"/>
      <c r="OXN228" s="58"/>
      <c r="OXO228" s="58"/>
      <c r="OXP228" s="58"/>
      <c r="OXQ228" s="58"/>
      <c r="OXR228" s="58"/>
      <c r="OXS228" s="58"/>
      <c r="OXT228" s="58"/>
      <c r="OXU228" s="58"/>
      <c r="OXV228" s="58"/>
      <c r="OXW228" s="58"/>
      <c r="OXX228" s="58"/>
      <c r="OXY228" s="58"/>
      <c r="OXZ228" s="58"/>
      <c r="OYA228" s="58"/>
      <c r="OYB228" s="58"/>
      <c r="OYC228" s="58"/>
      <c r="OYD228" s="58"/>
      <c r="OYE228" s="58"/>
      <c r="OYF228" s="58"/>
      <c r="OYG228" s="58"/>
      <c r="OYH228" s="58"/>
      <c r="OYI228" s="58"/>
      <c r="OYJ228" s="58"/>
      <c r="OYK228" s="58"/>
      <c r="OYL228" s="58"/>
      <c r="OYM228" s="58"/>
      <c r="OYN228" s="58"/>
      <c r="OYO228" s="58"/>
      <c r="OYP228" s="58"/>
      <c r="OYQ228" s="58"/>
      <c r="OYR228" s="58"/>
      <c r="OYS228" s="58"/>
      <c r="OYT228" s="58"/>
      <c r="OYU228" s="58"/>
      <c r="OYV228" s="58"/>
      <c r="OYW228" s="58"/>
      <c r="OYX228" s="58"/>
      <c r="OYY228" s="58"/>
      <c r="OYZ228" s="58"/>
      <c r="OZA228" s="58"/>
      <c r="OZB228" s="58"/>
      <c r="OZC228" s="58"/>
      <c r="OZD228" s="58"/>
      <c r="OZE228" s="58"/>
      <c r="OZF228" s="58"/>
      <c r="OZG228" s="58"/>
      <c r="OZH228" s="58"/>
      <c r="OZI228" s="58"/>
      <c r="OZJ228" s="58"/>
      <c r="OZK228" s="58"/>
      <c r="OZL228" s="58"/>
      <c r="OZM228" s="58"/>
      <c r="OZN228" s="58"/>
      <c r="OZO228" s="58"/>
      <c r="OZP228" s="58"/>
      <c r="OZQ228" s="58"/>
      <c r="OZR228" s="58"/>
      <c r="OZS228" s="58"/>
      <c r="OZT228" s="58"/>
      <c r="OZU228" s="58"/>
      <c r="OZV228" s="58"/>
      <c r="OZW228" s="58"/>
      <c r="OZX228" s="58"/>
      <c r="OZY228" s="58"/>
      <c r="OZZ228" s="58"/>
      <c r="PAA228" s="58"/>
      <c r="PAB228" s="58"/>
      <c r="PAC228" s="58"/>
      <c r="PAD228" s="58"/>
      <c r="PAE228" s="58"/>
      <c r="PAF228" s="58"/>
      <c r="PAG228" s="58"/>
      <c r="PAH228" s="58"/>
      <c r="PAI228" s="58"/>
      <c r="PAJ228" s="58"/>
      <c r="PAK228" s="58"/>
      <c r="PAL228" s="58"/>
      <c r="PAM228" s="58"/>
      <c r="PAN228" s="58"/>
      <c r="PAO228" s="58"/>
      <c r="PAP228" s="58"/>
      <c r="PAQ228" s="58"/>
      <c r="PAR228" s="58"/>
      <c r="PAS228" s="58"/>
      <c r="PAT228" s="58"/>
      <c r="PAU228" s="58"/>
      <c r="PAV228" s="58"/>
      <c r="PAW228" s="58"/>
      <c r="PAX228" s="58"/>
      <c r="PAY228" s="58"/>
      <c r="PAZ228" s="58"/>
      <c r="PBA228" s="58"/>
      <c r="PBB228" s="58"/>
      <c r="PBC228" s="58"/>
      <c r="PBD228" s="58"/>
      <c r="PBE228" s="58"/>
      <c r="PBF228" s="58"/>
      <c r="PBG228" s="58"/>
      <c r="PBH228" s="58"/>
      <c r="PBI228" s="58"/>
      <c r="PBJ228" s="58"/>
      <c r="PBK228" s="58"/>
      <c r="PBL228" s="58"/>
      <c r="PBM228" s="58"/>
      <c r="PBN228" s="58"/>
      <c r="PBO228" s="58"/>
      <c r="PBP228" s="58"/>
      <c r="PBQ228" s="58"/>
      <c r="PBR228" s="58"/>
      <c r="PBS228" s="58"/>
      <c r="PBT228" s="58"/>
      <c r="PBU228" s="58"/>
      <c r="PBV228" s="58"/>
      <c r="PBW228" s="58"/>
      <c r="PBX228" s="58"/>
      <c r="PBY228" s="58"/>
      <c r="PBZ228" s="58"/>
      <c r="PCA228" s="58"/>
      <c r="PCB228" s="58"/>
      <c r="PCC228" s="58"/>
      <c r="PCD228" s="58"/>
      <c r="PCE228" s="58"/>
      <c r="PCF228" s="58"/>
      <c r="PCG228" s="58"/>
      <c r="PCH228" s="58"/>
      <c r="PCI228" s="58"/>
      <c r="PCJ228" s="58"/>
      <c r="PCK228" s="58"/>
      <c r="PCL228" s="58"/>
      <c r="PCM228" s="58"/>
      <c r="PCN228" s="58"/>
      <c r="PCO228" s="58"/>
      <c r="PCP228" s="58"/>
      <c r="PCQ228" s="58"/>
      <c r="PCR228" s="58"/>
      <c r="PCS228" s="58"/>
      <c r="PCT228" s="58"/>
      <c r="PCU228" s="58"/>
      <c r="PCV228" s="58"/>
      <c r="PCW228" s="58"/>
      <c r="PCX228" s="58"/>
      <c r="PCY228" s="58"/>
      <c r="PCZ228" s="58"/>
      <c r="PDA228" s="58"/>
      <c r="PDB228" s="58"/>
      <c r="PDC228" s="58"/>
      <c r="PDD228" s="58"/>
      <c r="PDE228" s="58"/>
      <c r="PDF228" s="58"/>
      <c r="PDG228" s="58"/>
      <c r="PDH228" s="58"/>
      <c r="PDI228" s="58"/>
      <c r="PDJ228" s="58"/>
      <c r="PDK228" s="58"/>
      <c r="PDL228" s="58"/>
      <c r="PDM228" s="58"/>
      <c r="PDN228" s="58"/>
      <c r="PDO228" s="58"/>
      <c r="PDP228" s="58"/>
      <c r="PDQ228" s="58"/>
      <c r="PDR228" s="58"/>
      <c r="PDS228" s="58"/>
      <c r="PDT228" s="58"/>
      <c r="PDU228" s="58"/>
      <c r="PDV228" s="58"/>
      <c r="PDW228" s="58"/>
      <c r="PDX228" s="58"/>
      <c r="PDY228" s="58"/>
      <c r="PDZ228" s="58"/>
      <c r="PEA228" s="58"/>
      <c r="PEB228" s="58"/>
      <c r="PEC228" s="58"/>
      <c r="PED228" s="58"/>
      <c r="PEE228" s="58"/>
      <c r="PEF228" s="58"/>
      <c r="PEG228" s="58"/>
      <c r="PEH228" s="58"/>
      <c r="PEI228" s="58"/>
      <c r="PEJ228" s="58"/>
      <c r="PEK228" s="58"/>
      <c r="PEL228" s="58"/>
      <c r="PEM228" s="58"/>
      <c r="PEN228" s="58"/>
      <c r="PEO228" s="58"/>
      <c r="PEP228" s="58"/>
      <c r="PEQ228" s="58"/>
      <c r="PER228" s="58"/>
      <c r="PES228" s="58"/>
      <c r="PET228" s="58"/>
      <c r="PEU228" s="58"/>
      <c r="PEV228" s="58"/>
      <c r="PEW228" s="58"/>
      <c r="PEX228" s="58"/>
      <c r="PEY228" s="58"/>
      <c r="PEZ228" s="58"/>
      <c r="PFA228" s="58"/>
      <c r="PFB228" s="58"/>
      <c r="PFC228" s="58"/>
      <c r="PFD228" s="58"/>
      <c r="PFE228" s="58"/>
      <c r="PFF228" s="58"/>
      <c r="PFG228" s="58"/>
      <c r="PFH228" s="58"/>
      <c r="PFI228" s="58"/>
      <c r="PFJ228" s="58"/>
      <c r="PFK228" s="58"/>
      <c r="PFL228" s="58"/>
      <c r="PFM228" s="58"/>
      <c r="PFN228" s="58"/>
      <c r="PFO228" s="58"/>
      <c r="PFP228" s="58"/>
      <c r="PFQ228" s="58"/>
      <c r="PFR228" s="58"/>
      <c r="PFS228" s="58"/>
      <c r="PFT228" s="58"/>
      <c r="PFU228" s="58"/>
      <c r="PFV228" s="58"/>
      <c r="PFW228" s="58"/>
      <c r="PFX228" s="58"/>
      <c r="PFY228" s="58"/>
      <c r="PFZ228" s="58"/>
      <c r="PGA228" s="58"/>
      <c r="PGB228" s="58"/>
      <c r="PGC228" s="58"/>
      <c r="PGD228" s="58"/>
      <c r="PGE228" s="58"/>
      <c r="PGF228" s="58"/>
      <c r="PGG228" s="58"/>
      <c r="PGH228" s="58"/>
      <c r="PGI228" s="58"/>
      <c r="PGJ228" s="58"/>
      <c r="PGK228" s="58"/>
      <c r="PGL228" s="58"/>
      <c r="PGM228" s="58"/>
      <c r="PGN228" s="58"/>
      <c r="PGO228" s="58"/>
      <c r="PGP228" s="58"/>
      <c r="PGQ228" s="58"/>
      <c r="PGR228" s="58"/>
      <c r="PGS228" s="58"/>
      <c r="PGT228" s="58"/>
      <c r="PGU228" s="58"/>
      <c r="PGV228" s="58"/>
      <c r="PGW228" s="58"/>
      <c r="PGX228" s="58"/>
      <c r="PGY228" s="58"/>
      <c r="PGZ228" s="58"/>
      <c r="PHA228" s="58"/>
      <c r="PHB228" s="58"/>
      <c r="PHC228" s="58"/>
      <c r="PHD228" s="58"/>
      <c r="PHE228" s="58"/>
      <c r="PHF228" s="58"/>
      <c r="PHG228" s="58"/>
      <c r="PHH228" s="58"/>
      <c r="PHI228" s="58"/>
      <c r="PHJ228" s="58"/>
      <c r="PHK228" s="58"/>
      <c r="PHL228" s="58"/>
      <c r="PHM228" s="58"/>
      <c r="PHN228" s="58"/>
      <c r="PHO228" s="58"/>
      <c r="PHP228" s="58"/>
      <c r="PHQ228" s="58"/>
      <c r="PHR228" s="58"/>
      <c r="PHS228" s="58"/>
      <c r="PHT228" s="58"/>
      <c r="PHU228" s="58"/>
      <c r="PHV228" s="58"/>
      <c r="PHW228" s="58"/>
      <c r="PHX228" s="58"/>
      <c r="PHY228" s="58"/>
      <c r="PHZ228" s="58"/>
      <c r="PIA228" s="58"/>
      <c r="PIB228" s="58"/>
      <c r="PIC228" s="58"/>
      <c r="PID228" s="58"/>
      <c r="PIE228" s="58"/>
      <c r="PIF228" s="58"/>
      <c r="PIG228" s="58"/>
      <c r="PIH228" s="58"/>
      <c r="PII228" s="58"/>
      <c r="PIJ228" s="58"/>
      <c r="PIK228" s="58"/>
      <c r="PIL228" s="58"/>
      <c r="PIM228" s="58"/>
      <c r="PIN228" s="58"/>
      <c r="PIO228" s="58"/>
      <c r="PIP228" s="58"/>
      <c r="PIQ228" s="58"/>
      <c r="PIR228" s="58"/>
      <c r="PIS228" s="58"/>
      <c r="PIT228" s="58"/>
      <c r="PIU228" s="58"/>
      <c r="PIV228" s="58"/>
      <c r="PIW228" s="58"/>
      <c r="PIX228" s="58"/>
      <c r="PIY228" s="58"/>
      <c r="PIZ228" s="58"/>
      <c r="PJA228" s="58"/>
      <c r="PJB228" s="58"/>
      <c r="PJC228" s="58"/>
      <c r="PJD228" s="58"/>
      <c r="PJE228" s="58"/>
      <c r="PJF228" s="58"/>
      <c r="PJG228" s="58"/>
      <c r="PJH228" s="58"/>
      <c r="PJI228" s="58"/>
      <c r="PJJ228" s="58"/>
      <c r="PJK228" s="58"/>
      <c r="PJL228" s="58"/>
      <c r="PJM228" s="58"/>
      <c r="PJN228" s="58"/>
      <c r="PJO228" s="58"/>
      <c r="PJP228" s="58"/>
      <c r="PJQ228" s="58"/>
      <c r="PJR228" s="58"/>
      <c r="PJS228" s="58"/>
      <c r="PJT228" s="58"/>
      <c r="PJU228" s="58"/>
      <c r="PJV228" s="58"/>
      <c r="PJW228" s="58"/>
      <c r="PJX228" s="58"/>
      <c r="PJY228" s="58"/>
      <c r="PJZ228" s="58"/>
      <c r="PKA228" s="58"/>
      <c r="PKB228" s="58"/>
      <c r="PKC228" s="58"/>
      <c r="PKD228" s="58"/>
      <c r="PKE228" s="58"/>
      <c r="PKF228" s="58"/>
      <c r="PKG228" s="58"/>
      <c r="PKH228" s="58"/>
      <c r="PKI228" s="58"/>
      <c r="PKJ228" s="58"/>
      <c r="PKK228" s="58"/>
      <c r="PKL228" s="58"/>
      <c r="PKM228" s="58"/>
      <c r="PKN228" s="58"/>
      <c r="PKO228" s="58"/>
      <c r="PKP228" s="58"/>
      <c r="PKQ228" s="58"/>
      <c r="PKR228" s="58"/>
      <c r="PKS228" s="58"/>
      <c r="PKT228" s="58"/>
      <c r="PKU228" s="58"/>
      <c r="PKV228" s="58"/>
      <c r="PKW228" s="58"/>
      <c r="PKX228" s="58"/>
      <c r="PKY228" s="58"/>
      <c r="PKZ228" s="58"/>
      <c r="PLA228" s="58"/>
      <c r="PLB228" s="58"/>
      <c r="PLC228" s="58"/>
      <c r="PLD228" s="58"/>
      <c r="PLE228" s="58"/>
      <c r="PLF228" s="58"/>
      <c r="PLG228" s="58"/>
      <c r="PLH228" s="58"/>
      <c r="PLI228" s="58"/>
      <c r="PLJ228" s="58"/>
      <c r="PLK228" s="58"/>
      <c r="PLL228" s="58"/>
      <c r="PLM228" s="58"/>
      <c r="PLN228" s="58"/>
      <c r="PLO228" s="58"/>
      <c r="PLP228" s="58"/>
      <c r="PLQ228" s="58"/>
      <c r="PLR228" s="58"/>
      <c r="PLS228" s="58"/>
      <c r="PLT228" s="58"/>
      <c r="PLU228" s="58"/>
      <c r="PLV228" s="58"/>
      <c r="PLW228" s="58"/>
      <c r="PLX228" s="58"/>
      <c r="PLY228" s="58"/>
      <c r="PLZ228" s="58"/>
      <c r="PMA228" s="58"/>
      <c r="PMB228" s="58"/>
      <c r="PMC228" s="58"/>
      <c r="PMD228" s="58"/>
      <c r="PME228" s="58"/>
      <c r="PMF228" s="58"/>
      <c r="PMG228" s="58"/>
      <c r="PMH228" s="58"/>
      <c r="PMI228" s="58"/>
      <c r="PMJ228" s="58"/>
      <c r="PMK228" s="58"/>
      <c r="PML228" s="58"/>
      <c r="PMM228" s="58"/>
      <c r="PMN228" s="58"/>
      <c r="PMO228" s="58"/>
      <c r="PMP228" s="58"/>
      <c r="PMQ228" s="58"/>
      <c r="PMR228" s="58"/>
      <c r="PMS228" s="58"/>
      <c r="PMT228" s="58"/>
      <c r="PMU228" s="58"/>
      <c r="PMV228" s="58"/>
      <c r="PMW228" s="58"/>
      <c r="PMX228" s="58"/>
      <c r="PMY228" s="58"/>
      <c r="PMZ228" s="58"/>
      <c r="PNA228" s="58"/>
      <c r="PNB228" s="58"/>
      <c r="PNC228" s="58"/>
      <c r="PND228" s="58"/>
      <c r="PNE228" s="58"/>
      <c r="PNF228" s="58"/>
      <c r="PNG228" s="58"/>
      <c r="PNH228" s="58"/>
      <c r="PNI228" s="58"/>
      <c r="PNJ228" s="58"/>
      <c r="PNK228" s="58"/>
      <c r="PNL228" s="58"/>
      <c r="PNM228" s="58"/>
      <c r="PNN228" s="58"/>
      <c r="PNO228" s="58"/>
      <c r="PNP228" s="58"/>
      <c r="PNQ228" s="58"/>
      <c r="PNR228" s="58"/>
      <c r="PNS228" s="58"/>
      <c r="PNT228" s="58"/>
      <c r="PNU228" s="58"/>
      <c r="PNV228" s="58"/>
      <c r="PNW228" s="58"/>
      <c r="PNX228" s="58"/>
      <c r="PNY228" s="58"/>
      <c r="PNZ228" s="58"/>
      <c r="POA228" s="58"/>
      <c r="POB228" s="58"/>
      <c r="POC228" s="58"/>
      <c r="POD228" s="58"/>
      <c r="POE228" s="58"/>
      <c r="POF228" s="58"/>
      <c r="POG228" s="58"/>
      <c r="POH228" s="58"/>
      <c r="POI228" s="58"/>
      <c r="POJ228" s="58"/>
      <c r="POK228" s="58"/>
      <c r="POL228" s="58"/>
      <c r="POM228" s="58"/>
      <c r="PON228" s="58"/>
      <c r="POO228" s="58"/>
      <c r="POP228" s="58"/>
      <c r="POQ228" s="58"/>
      <c r="POR228" s="58"/>
      <c r="POS228" s="58"/>
      <c r="POT228" s="58"/>
      <c r="POU228" s="58"/>
      <c r="POV228" s="58"/>
      <c r="POW228" s="58"/>
      <c r="POX228" s="58"/>
      <c r="POY228" s="58"/>
      <c r="POZ228" s="58"/>
      <c r="PPA228" s="58"/>
      <c r="PPB228" s="58"/>
      <c r="PPC228" s="58"/>
      <c r="PPD228" s="58"/>
      <c r="PPE228" s="58"/>
      <c r="PPF228" s="58"/>
      <c r="PPG228" s="58"/>
      <c r="PPH228" s="58"/>
      <c r="PPI228" s="58"/>
      <c r="PPJ228" s="58"/>
      <c r="PPK228" s="58"/>
      <c r="PPL228" s="58"/>
      <c r="PPM228" s="58"/>
      <c r="PPN228" s="58"/>
      <c r="PPO228" s="58"/>
      <c r="PPP228" s="58"/>
      <c r="PPQ228" s="58"/>
      <c r="PPR228" s="58"/>
      <c r="PPS228" s="58"/>
      <c r="PPT228" s="58"/>
      <c r="PPU228" s="58"/>
      <c r="PPV228" s="58"/>
      <c r="PPW228" s="58"/>
      <c r="PPX228" s="58"/>
      <c r="PPY228" s="58"/>
      <c r="PPZ228" s="58"/>
      <c r="PQA228" s="58"/>
      <c r="PQB228" s="58"/>
      <c r="PQC228" s="58"/>
      <c r="PQD228" s="58"/>
      <c r="PQE228" s="58"/>
      <c r="PQF228" s="58"/>
      <c r="PQG228" s="58"/>
      <c r="PQH228" s="58"/>
      <c r="PQI228" s="58"/>
      <c r="PQJ228" s="58"/>
      <c r="PQK228" s="58"/>
      <c r="PQL228" s="58"/>
      <c r="PQM228" s="58"/>
      <c r="PQN228" s="58"/>
      <c r="PQO228" s="58"/>
      <c r="PQP228" s="58"/>
      <c r="PQQ228" s="58"/>
      <c r="PQR228" s="58"/>
      <c r="PQS228" s="58"/>
      <c r="PQT228" s="58"/>
      <c r="PQU228" s="58"/>
      <c r="PQV228" s="58"/>
      <c r="PQW228" s="58"/>
      <c r="PQX228" s="58"/>
      <c r="PQY228" s="58"/>
      <c r="PQZ228" s="58"/>
      <c r="PRA228" s="58"/>
      <c r="PRB228" s="58"/>
      <c r="PRC228" s="58"/>
      <c r="PRD228" s="58"/>
      <c r="PRE228" s="58"/>
      <c r="PRF228" s="58"/>
      <c r="PRG228" s="58"/>
      <c r="PRH228" s="58"/>
      <c r="PRI228" s="58"/>
      <c r="PRJ228" s="58"/>
      <c r="PRK228" s="58"/>
      <c r="PRL228" s="58"/>
      <c r="PRM228" s="58"/>
      <c r="PRN228" s="58"/>
      <c r="PRO228" s="58"/>
      <c r="PRP228" s="58"/>
      <c r="PRQ228" s="58"/>
      <c r="PRR228" s="58"/>
      <c r="PRS228" s="58"/>
      <c r="PRT228" s="58"/>
      <c r="PRU228" s="58"/>
      <c r="PRV228" s="58"/>
      <c r="PRW228" s="58"/>
      <c r="PRX228" s="58"/>
      <c r="PRY228" s="58"/>
      <c r="PRZ228" s="58"/>
      <c r="PSA228" s="58"/>
      <c r="PSB228" s="58"/>
      <c r="PSC228" s="58"/>
      <c r="PSD228" s="58"/>
      <c r="PSE228" s="58"/>
      <c r="PSF228" s="58"/>
      <c r="PSG228" s="58"/>
      <c r="PSH228" s="58"/>
      <c r="PSI228" s="58"/>
      <c r="PSJ228" s="58"/>
      <c r="PSK228" s="58"/>
      <c r="PSL228" s="58"/>
      <c r="PSM228" s="58"/>
      <c r="PSN228" s="58"/>
      <c r="PSO228" s="58"/>
      <c r="PSP228" s="58"/>
      <c r="PSQ228" s="58"/>
      <c r="PSR228" s="58"/>
      <c r="PSS228" s="58"/>
      <c r="PST228" s="58"/>
      <c r="PSU228" s="58"/>
      <c r="PSV228" s="58"/>
      <c r="PSW228" s="58"/>
      <c r="PSX228" s="58"/>
      <c r="PSY228" s="58"/>
      <c r="PSZ228" s="58"/>
      <c r="PTA228" s="58"/>
      <c r="PTB228" s="58"/>
      <c r="PTC228" s="58"/>
      <c r="PTD228" s="58"/>
      <c r="PTE228" s="58"/>
      <c r="PTF228" s="58"/>
      <c r="PTG228" s="58"/>
      <c r="PTH228" s="58"/>
      <c r="PTI228" s="58"/>
      <c r="PTJ228" s="58"/>
      <c r="PTK228" s="58"/>
      <c r="PTL228" s="58"/>
      <c r="PTM228" s="58"/>
      <c r="PTN228" s="58"/>
      <c r="PTO228" s="58"/>
      <c r="PTP228" s="58"/>
      <c r="PTQ228" s="58"/>
      <c r="PTR228" s="58"/>
      <c r="PTS228" s="58"/>
      <c r="PTT228" s="58"/>
      <c r="PTU228" s="58"/>
      <c r="PTV228" s="58"/>
      <c r="PTW228" s="58"/>
      <c r="PTX228" s="58"/>
      <c r="PTY228" s="58"/>
      <c r="PTZ228" s="58"/>
      <c r="PUA228" s="58"/>
      <c r="PUB228" s="58"/>
      <c r="PUC228" s="58"/>
      <c r="PUD228" s="58"/>
      <c r="PUE228" s="58"/>
      <c r="PUF228" s="58"/>
      <c r="PUG228" s="58"/>
      <c r="PUH228" s="58"/>
      <c r="PUI228" s="58"/>
      <c r="PUJ228" s="58"/>
      <c r="PUK228" s="58"/>
      <c r="PUL228" s="58"/>
      <c r="PUM228" s="58"/>
      <c r="PUN228" s="58"/>
      <c r="PUO228" s="58"/>
      <c r="PUP228" s="58"/>
      <c r="PUQ228" s="58"/>
      <c r="PUR228" s="58"/>
      <c r="PUS228" s="58"/>
      <c r="PUT228" s="58"/>
      <c r="PUU228" s="58"/>
      <c r="PUV228" s="58"/>
      <c r="PUW228" s="58"/>
      <c r="PUX228" s="58"/>
      <c r="PUY228" s="58"/>
      <c r="PUZ228" s="58"/>
      <c r="PVA228" s="58"/>
      <c r="PVB228" s="58"/>
      <c r="PVC228" s="58"/>
      <c r="PVD228" s="58"/>
      <c r="PVE228" s="58"/>
      <c r="PVF228" s="58"/>
      <c r="PVG228" s="58"/>
      <c r="PVH228" s="58"/>
      <c r="PVI228" s="58"/>
      <c r="PVJ228" s="58"/>
      <c r="PVK228" s="58"/>
      <c r="PVL228" s="58"/>
      <c r="PVM228" s="58"/>
      <c r="PVN228" s="58"/>
      <c r="PVO228" s="58"/>
      <c r="PVP228" s="58"/>
      <c r="PVQ228" s="58"/>
      <c r="PVR228" s="58"/>
      <c r="PVS228" s="58"/>
      <c r="PVT228" s="58"/>
      <c r="PVU228" s="58"/>
      <c r="PVV228" s="58"/>
      <c r="PVW228" s="58"/>
      <c r="PVX228" s="58"/>
      <c r="PVY228" s="58"/>
      <c r="PVZ228" s="58"/>
      <c r="PWA228" s="58"/>
      <c r="PWB228" s="58"/>
      <c r="PWC228" s="58"/>
      <c r="PWD228" s="58"/>
      <c r="PWE228" s="58"/>
      <c r="PWF228" s="58"/>
      <c r="PWG228" s="58"/>
      <c r="PWH228" s="58"/>
      <c r="PWI228" s="58"/>
      <c r="PWJ228" s="58"/>
      <c r="PWK228" s="58"/>
      <c r="PWL228" s="58"/>
      <c r="PWM228" s="58"/>
      <c r="PWN228" s="58"/>
      <c r="PWO228" s="58"/>
      <c r="PWP228" s="58"/>
      <c r="PWQ228" s="58"/>
      <c r="PWR228" s="58"/>
      <c r="PWS228" s="58"/>
      <c r="PWT228" s="58"/>
      <c r="PWU228" s="58"/>
      <c r="PWV228" s="58"/>
      <c r="PWW228" s="58"/>
      <c r="PWX228" s="58"/>
      <c r="PWY228" s="58"/>
      <c r="PWZ228" s="58"/>
      <c r="PXA228" s="58"/>
      <c r="PXB228" s="58"/>
      <c r="PXC228" s="58"/>
      <c r="PXD228" s="58"/>
      <c r="PXE228" s="58"/>
      <c r="PXF228" s="58"/>
      <c r="PXG228" s="58"/>
      <c r="PXH228" s="58"/>
      <c r="PXI228" s="58"/>
      <c r="PXJ228" s="58"/>
      <c r="PXK228" s="58"/>
      <c r="PXL228" s="58"/>
      <c r="PXM228" s="58"/>
      <c r="PXN228" s="58"/>
      <c r="PXO228" s="58"/>
      <c r="PXP228" s="58"/>
      <c r="PXQ228" s="58"/>
      <c r="PXR228" s="58"/>
      <c r="PXS228" s="58"/>
      <c r="PXT228" s="58"/>
      <c r="PXU228" s="58"/>
      <c r="PXV228" s="58"/>
      <c r="PXW228" s="58"/>
      <c r="PXX228" s="58"/>
      <c r="PXY228" s="58"/>
      <c r="PXZ228" s="58"/>
      <c r="PYA228" s="58"/>
      <c r="PYB228" s="58"/>
      <c r="PYC228" s="58"/>
      <c r="PYD228" s="58"/>
      <c r="PYE228" s="58"/>
      <c r="PYF228" s="58"/>
      <c r="PYG228" s="58"/>
      <c r="PYH228" s="58"/>
      <c r="PYI228" s="58"/>
      <c r="PYJ228" s="58"/>
      <c r="PYK228" s="58"/>
      <c r="PYL228" s="58"/>
      <c r="PYM228" s="58"/>
      <c r="PYN228" s="58"/>
      <c r="PYO228" s="58"/>
      <c r="PYP228" s="58"/>
      <c r="PYQ228" s="58"/>
      <c r="PYR228" s="58"/>
      <c r="PYS228" s="58"/>
      <c r="PYT228" s="58"/>
      <c r="PYU228" s="58"/>
      <c r="PYV228" s="58"/>
      <c r="PYW228" s="58"/>
      <c r="PYX228" s="58"/>
      <c r="PYY228" s="58"/>
      <c r="PYZ228" s="58"/>
      <c r="PZA228" s="58"/>
      <c r="PZB228" s="58"/>
      <c r="PZC228" s="58"/>
      <c r="PZD228" s="58"/>
      <c r="PZE228" s="58"/>
      <c r="PZF228" s="58"/>
      <c r="PZG228" s="58"/>
      <c r="PZH228" s="58"/>
      <c r="PZI228" s="58"/>
      <c r="PZJ228" s="58"/>
      <c r="PZK228" s="58"/>
      <c r="PZL228" s="58"/>
      <c r="PZM228" s="58"/>
      <c r="PZN228" s="58"/>
      <c r="PZO228" s="58"/>
      <c r="PZP228" s="58"/>
      <c r="PZQ228" s="58"/>
      <c r="PZR228" s="58"/>
      <c r="PZS228" s="58"/>
      <c r="PZT228" s="58"/>
      <c r="PZU228" s="58"/>
      <c r="PZV228" s="58"/>
      <c r="PZW228" s="58"/>
      <c r="PZX228" s="58"/>
      <c r="PZY228" s="58"/>
      <c r="PZZ228" s="58"/>
      <c r="QAA228" s="58"/>
      <c r="QAB228" s="58"/>
      <c r="QAC228" s="58"/>
      <c r="QAD228" s="58"/>
      <c r="QAE228" s="58"/>
      <c r="QAF228" s="58"/>
      <c r="QAG228" s="58"/>
      <c r="QAH228" s="58"/>
      <c r="QAI228" s="58"/>
      <c r="QAJ228" s="58"/>
      <c r="QAK228" s="58"/>
      <c r="QAL228" s="58"/>
      <c r="QAM228" s="58"/>
      <c r="QAN228" s="58"/>
      <c r="QAO228" s="58"/>
      <c r="QAP228" s="58"/>
      <c r="QAQ228" s="58"/>
      <c r="QAR228" s="58"/>
      <c r="QAS228" s="58"/>
      <c r="QAT228" s="58"/>
      <c r="QAU228" s="58"/>
      <c r="QAV228" s="58"/>
      <c r="QAW228" s="58"/>
      <c r="QAX228" s="58"/>
      <c r="QAY228" s="58"/>
      <c r="QAZ228" s="58"/>
      <c r="QBA228" s="58"/>
      <c r="QBB228" s="58"/>
      <c r="QBC228" s="58"/>
      <c r="QBD228" s="58"/>
      <c r="QBE228" s="58"/>
      <c r="QBF228" s="58"/>
      <c r="QBG228" s="58"/>
      <c r="QBH228" s="58"/>
      <c r="QBI228" s="58"/>
      <c r="QBJ228" s="58"/>
      <c r="QBK228" s="58"/>
      <c r="QBL228" s="58"/>
      <c r="QBM228" s="58"/>
      <c r="QBN228" s="58"/>
      <c r="QBO228" s="58"/>
      <c r="QBP228" s="58"/>
      <c r="QBQ228" s="58"/>
      <c r="QBR228" s="58"/>
      <c r="QBS228" s="58"/>
      <c r="QBT228" s="58"/>
      <c r="QBU228" s="58"/>
      <c r="QBV228" s="58"/>
      <c r="QBW228" s="58"/>
      <c r="QBX228" s="58"/>
      <c r="QBY228" s="58"/>
      <c r="QBZ228" s="58"/>
      <c r="QCA228" s="58"/>
      <c r="QCB228" s="58"/>
      <c r="QCC228" s="58"/>
      <c r="QCD228" s="58"/>
      <c r="QCE228" s="58"/>
      <c r="QCF228" s="58"/>
      <c r="QCG228" s="58"/>
      <c r="QCH228" s="58"/>
      <c r="QCI228" s="58"/>
      <c r="QCJ228" s="58"/>
      <c r="QCK228" s="58"/>
      <c r="QCL228" s="58"/>
      <c r="QCM228" s="58"/>
      <c r="QCN228" s="58"/>
      <c r="QCO228" s="58"/>
      <c r="QCP228" s="58"/>
      <c r="QCQ228" s="58"/>
      <c r="QCR228" s="58"/>
      <c r="QCS228" s="58"/>
      <c r="QCT228" s="58"/>
      <c r="QCU228" s="58"/>
      <c r="QCV228" s="58"/>
      <c r="QCW228" s="58"/>
      <c r="QCX228" s="58"/>
      <c r="QCY228" s="58"/>
      <c r="QCZ228" s="58"/>
      <c r="QDA228" s="58"/>
      <c r="QDB228" s="58"/>
      <c r="QDC228" s="58"/>
      <c r="QDD228" s="58"/>
      <c r="QDE228" s="58"/>
      <c r="QDF228" s="58"/>
      <c r="QDG228" s="58"/>
      <c r="QDH228" s="58"/>
      <c r="QDI228" s="58"/>
      <c r="QDJ228" s="58"/>
      <c r="QDK228" s="58"/>
      <c r="QDL228" s="58"/>
      <c r="QDM228" s="58"/>
      <c r="QDN228" s="58"/>
      <c r="QDO228" s="58"/>
      <c r="QDP228" s="58"/>
      <c r="QDQ228" s="58"/>
      <c r="QDR228" s="58"/>
      <c r="QDS228" s="58"/>
      <c r="QDT228" s="58"/>
      <c r="QDU228" s="58"/>
      <c r="QDV228" s="58"/>
      <c r="QDW228" s="58"/>
      <c r="QDX228" s="58"/>
      <c r="QDY228" s="58"/>
      <c r="QDZ228" s="58"/>
      <c r="QEA228" s="58"/>
      <c r="QEB228" s="58"/>
      <c r="QEC228" s="58"/>
      <c r="QED228" s="58"/>
      <c r="QEE228" s="58"/>
      <c r="QEF228" s="58"/>
      <c r="QEG228" s="58"/>
      <c r="QEH228" s="58"/>
      <c r="QEI228" s="58"/>
      <c r="QEJ228" s="58"/>
      <c r="QEK228" s="58"/>
      <c r="QEL228" s="58"/>
      <c r="QEM228" s="58"/>
      <c r="QEN228" s="58"/>
      <c r="QEO228" s="58"/>
      <c r="QEP228" s="58"/>
      <c r="QEQ228" s="58"/>
      <c r="QER228" s="58"/>
      <c r="QES228" s="58"/>
      <c r="QET228" s="58"/>
      <c r="QEU228" s="58"/>
      <c r="QEV228" s="58"/>
      <c r="QEW228" s="58"/>
      <c r="QEX228" s="58"/>
      <c r="QEY228" s="58"/>
      <c r="QEZ228" s="58"/>
      <c r="QFA228" s="58"/>
      <c r="QFB228" s="58"/>
      <c r="QFC228" s="58"/>
      <c r="QFD228" s="58"/>
      <c r="QFE228" s="58"/>
      <c r="QFF228" s="58"/>
      <c r="QFG228" s="58"/>
      <c r="QFH228" s="58"/>
      <c r="QFI228" s="58"/>
      <c r="QFJ228" s="58"/>
      <c r="QFK228" s="58"/>
      <c r="QFL228" s="58"/>
      <c r="QFM228" s="58"/>
      <c r="QFN228" s="58"/>
      <c r="QFO228" s="58"/>
      <c r="QFP228" s="58"/>
      <c r="QFQ228" s="58"/>
      <c r="QFR228" s="58"/>
      <c r="QFS228" s="58"/>
      <c r="QFT228" s="58"/>
      <c r="QFU228" s="58"/>
      <c r="QFV228" s="58"/>
      <c r="QFW228" s="58"/>
      <c r="QFX228" s="58"/>
      <c r="QFY228" s="58"/>
      <c r="QFZ228" s="58"/>
      <c r="QGA228" s="58"/>
      <c r="QGB228" s="58"/>
      <c r="QGC228" s="58"/>
      <c r="QGD228" s="58"/>
      <c r="QGE228" s="58"/>
      <c r="QGF228" s="58"/>
      <c r="QGG228" s="58"/>
      <c r="QGH228" s="58"/>
      <c r="QGI228" s="58"/>
      <c r="QGJ228" s="58"/>
      <c r="QGK228" s="58"/>
      <c r="QGL228" s="58"/>
      <c r="QGM228" s="58"/>
      <c r="QGN228" s="58"/>
      <c r="QGO228" s="58"/>
      <c r="QGP228" s="58"/>
      <c r="QGQ228" s="58"/>
      <c r="QGR228" s="58"/>
      <c r="QGS228" s="58"/>
      <c r="QGT228" s="58"/>
      <c r="QGU228" s="58"/>
      <c r="QGV228" s="58"/>
      <c r="QGW228" s="58"/>
      <c r="QGX228" s="58"/>
      <c r="QGY228" s="58"/>
      <c r="QGZ228" s="58"/>
      <c r="QHA228" s="58"/>
      <c r="QHB228" s="58"/>
      <c r="QHC228" s="58"/>
      <c r="QHD228" s="58"/>
      <c r="QHE228" s="58"/>
      <c r="QHF228" s="58"/>
      <c r="QHG228" s="58"/>
      <c r="QHH228" s="58"/>
      <c r="QHI228" s="58"/>
      <c r="QHJ228" s="58"/>
      <c r="QHK228" s="58"/>
      <c r="QHL228" s="58"/>
      <c r="QHM228" s="58"/>
      <c r="QHN228" s="58"/>
      <c r="QHO228" s="58"/>
      <c r="QHP228" s="58"/>
      <c r="QHQ228" s="58"/>
      <c r="QHR228" s="58"/>
      <c r="QHS228" s="58"/>
      <c r="QHT228" s="58"/>
      <c r="QHU228" s="58"/>
      <c r="QHV228" s="58"/>
      <c r="QHW228" s="58"/>
      <c r="QHX228" s="58"/>
      <c r="QHY228" s="58"/>
      <c r="QHZ228" s="58"/>
      <c r="QIA228" s="58"/>
      <c r="QIB228" s="58"/>
      <c r="QIC228" s="58"/>
      <c r="QID228" s="58"/>
      <c r="QIE228" s="58"/>
      <c r="QIF228" s="58"/>
      <c r="QIG228" s="58"/>
      <c r="QIH228" s="58"/>
      <c r="QII228" s="58"/>
      <c r="QIJ228" s="58"/>
      <c r="QIK228" s="58"/>
      <c r="QIL228" s="58"/>
      <c r="QIM228" s="58"/>
      <c r="QIN228" s="58"/>
      <c r="QIO228" s="58"/>
      <c r="QIP228" s="58"/>
      <c r="QIQ228" s="58"/>
      <c r="QIR228" s="58"/>
      <c r="QIS228" s="58"/>
      <c r="QIT228" s="58"/>
      <c r="QIU228" s="58"/>
      <c r="QIV228" s="58"/>
      <c r="QIW228" s="58"/>
      <c r="QIX228" s="58"/>
      <c r="QIY228" s="58"/>
      <c r="QIZ228" s="58"/>
      <c r="QJA228" s="58"/>
      <c r="QJB228" s="58"/>
      <c r="QJC228" s="58"/>
      <c r="QJD228" s="58"/>
      <c r="QJE228" s="58"/>
      <c r="QJF228" s="58"/>
      <c r="QJG228" s="58"/>
      <c r="QJH228" s="58"/>
      <c r="QJI228" s="58"/>
      <c r="QJJ228" s="58"/>
      <c r="QJK228" s="58"/>
      <c r="QJL228" s="58"/>
      <c r="QJM228" s="58"/>
      <c r="QJN228" s="58"/>
      <c r="QJO228" s="58"/>
      <c r="QJP228" s="58"/>
      <c r="QJQ228" s="58"/>
      <c r="QJR228" s="58"/>
      <c r="QJS228" s="58"/>
      <c r="QJT228" s="58"/>
      <c r="QJU228" s="58"/>
      <c r="QJV228" s="58"/>
      <c r="QJW228" s="58"/>
      <c r="QJX228" s="58"/>
      <c r="QJY228" s="58"/>
      <c r="QJZ228" s="58"/>
      <c r="QKA228" s="58"/>
      <c r="QKB228" s="58"/>
      <c r="QKC228" s="58"/>
      <c r="QKD228" s="58"/>
      <c r="QKE228" s="58"/>
      <c r="QKF228" s="58"/>
      <c r="QKG228" s="58"/>
      <c r="QKH228" s="58"/>
      <c r="QKI228" s="58"/>
      <c r="QKJ228" s="58"/>
      <c r="QKK228" s="58"/>
      <c r="QKL228" s="58"/>
      <c r="QKM228" s="58"/>
      <c r="QKN228" s="58"/>
      <c r="QKO228" s="58"/>
      <c r="QKP228" s="58"/>
      <c r="QKQ228" s="58"/>
      <c r="QKR228" s="58"/>
      <c r="QKS228" s="58"/>
      <c r="QKT228" s="58"/>
      <c r="QKU228" s="58"/>
      <c r="QKV228" s="58"/>
      <c r="QKW228" s="58"/>
      <c r="QKX228" s="58"/>
      <c r="QKY228" s="58"/>
      <c r="QKZ228" s="58"/>
      <c r="QLA228" s="58"/>
      <c r="QLB228" s="58"/>
      <c r="QLC228" s="58"/>
      <c r="QLD228" s="58"/>
      <c r="QLE228" s="58"/>
      <c r="QLF228" s="58"/>
      <c r="QLG228" s="58"/>
      <c r="QLH228" s="58"/>
      <c r="QLI228" s="58"/>
      <c r="QLJ228" s="58"/>
      <c r="QLK228" s="58"/>
      <c r="QLL228" s="58"/>
      <c r="QLM228" s="58"/>
      <c r="QLN228" s="58"/>
      <c r="QLO228" s="58"/>
      <c r="QLP228" s="58"/>
      <c r="QLQ228" s="58"/>
      <c r="QLR228" s="58"/>
      <c r="QLS228" s="58"/>
      <c r="QLT228" s="58"/>
      <c r="QLU228" s="58"/>
      <c r="QLV228" s="58"/>
      <c r="QLW228" s="58"/>
      <c r="QLX228" s="58"/>
      <c r="QLY228" s="58"/>
      <c r="QLZ228" s="58"/>
      <c r="QMA228" s="58"/>
      <c r="QMB228" s="58"/>
      <c r="QMC228" s="58"/>
      <c r="QMD228" s="58"/>
      <c r="QME228" s="58"/>
      <c r="QMF228" s="58"/>
      <c r="QMG228" s="58"/>
      <c r="QMH228" s="58"/>
      <c r="QMI228" s="58"/>
      <c r="QMJ228" s="58"/>
      <c r="QMK228" s="58"/>
      <c r="QML228" s="58"/>
      <c r="QMM228" s="58"/>
      <c r="QMN228" s="58"/>
      <c r="QMO228" s="58"/>
      <c r="QMP228" s="58"/>
      <c r="QMQ228" s="58"/>
      <c r="QMR228" s="58"/>
      <c r="QMS228" s="58"/>
      <c r="QMT228" s="58"/>
      <c r="QMU228" s="58"/>
      <c r="QMV228" s="58"/>
      <c r="QMW228" s="58"/>
      <c r="QMX228" s="58"/>
      <c r="QMY228" s="58"/>
      <c r="QMZ228" s="58"/>
      <c r="QNA228" s="58"/>
      <c r="QNB228" s="58"/>
      <c r="QNC228" s="58"/>
      <c r="QND228" s="58"/>
      <c r="QNE228" s="58"/>
      <c r="QNF228" s="58"/>
      <c r="QNG228" s="58"/>
      <c r="QNH228" s="58"/>
      <c r="QNI228" s="58"/>
      <c r="QNJ228" s="58"/>
      <c r="QNK228" s="58"/>
      <c r="QNL228" s="58"/>
      <c r="QNM228" s="58"/>
      <c r="QNN228" s="58"/>
      <c r="QNO228" s="58"/>
      <c r="QNP228" s="58"/>
      <c r="QNQ228" s="58"/>
      <c r="QNR228" s="58"/>
      <c r="QNS228" s="58"/>
      <c r="QNT228" s="58"/>
      <c r="QNU228" s="58"/>
      <c r="QNV228" s="58"/>
      <c r="QNW228" s="58"/>
      <c r="QNX228" s="58"/>
      <c r="QNY228" s="58"/>
      <c r="QNZ228" s="58"/>
      <c r="QOA228" s="58"/>
      <c r="QOB228" s="58"/>
      <c r="QOC228" s="58"/>
      <c r="QOD228" s="58"/>
      <c r="QOE228" s="58"/>
      <c r="QOF228" s="58"/>
      <c r="QOG228" s="58"/>
      <c r="QOH228" s="58"/>
      <c r="QOI228" s="58"/>
      <c r="QOJ228" s="58"/>
      <c r="QOK228" s="58"/>
      <c r="QOL228" s="58"/>
      <c r="QOM228" s="58"/>
      <c r="QON228" s="58"/>
      <c r="QOO228" s="58"/>
      <c r="QOP228" s="58"/>
      <c r="QOQ228" s="58"/>
      <c r="QOR228" s="58"/>
      <c r="QOS228" s="58"/>
      <c r="QOT228" s="58"/>
      <c r="QOU228" s="58"/>
      <c r="QOV228" s="58"/>
      <c r="QOW228" s="58"/>
      <c r="QOX228" s="58"/>
      <c r="QOY228" s="58"/>
      <c r="QOZ228" s="58"/>
      <c r="QPA228" s="58"/>
      <c r="QPB228" s="58"/>
      <c r="QPC228" s="58"/>
      <c r="QPD228" s="58"/>
      <c r="QPE228" s="58"/>
      <c r="QPF228" s="58"/>
      <c r="QPG228" s="58"/>
      <c r="QPH228" s="58"/>
      <c r="QPI228" s="58"/>
      <c r="QPJ228" s="58"/>
      <c r="QPK228" s="58"/>
      <c r="QPL228" s="58"/>
      <c r="QPM228" s="58"/>
      <c r="QPN228" s="58"/>
      <c r="QPO228" s="58"/>
      <c r="QPP228" s="58"/>
      <c r="QPQ228" s="58"/>
      <c r="QPR228" s="58"/>
      <c r="QPS228" s="58"/>
      <c r="QPT228" s="58"/>
      <c r="QPU228" s="58"/>
      <c r="QPV228" s="58"/>
      <c r="QPW228" s="58"/>
      <c r="QPX228" s="58"/>
      <c r="QPY228" s="58"/>
      <c r="QPZ228" s="58"/>
      <c r="QQA228" s="58"/>
      <c r="QQB228" s="58"/>
      <c r="QQC228" s="58"/>
      <c r="QQD228" s="58"/>
      <c r="QQE228" s="58"/>
      <c r="QQF228" s="58"/>
      <c r="QQG228" s="58"/>
      <c r="QQH228" s="58"/>
      <c r="QQI228" s="58"/>
      <c r="QQJ228" s="58"/>
      <c r="QQK228" s="58"/>
      <c r="QQL228" s="58"/>
      <c r="QQM228" s="58"/>
      <c r="QQN228" s="58"/>
      <c r="QQO228" s="58"/>
      <c r="QQP228" s="58"/>
      <c r="QQQ228" s="58"/>
      <c r="QQR228" s="58"/>
      <c r="QQS228" s="58"/>
      <c r="QQT228" s="58"/>
      <c r="QQU228" s="58"/>
      <c r="QQV228" s="58"/>
      <c r="QQW228" s="58"/>
      <c r="QQX228" s="58"/>
      <c r="QQY228" s="58"/>
      <c r="QQZ228" s="58"/>
      <c r="QRA228" s="58"/>
      <c r="QRB228" s="58"/>
      <c r="QRC228" s="58"/>
      <c r="QRD228" s="58"/>
      <c r="QRE228" s="58"/>
      <c r="QRF228" s="58"/>
      <c r="QRG228" s="58"/>
      <c r="QRH228" s="58"/>
      <c r="QRI228" s="58"/>
      <c r="QRJ228" s="58"/>
      <c r="QRK228" s="58"/>
      <c r="QRL228" s="58"/>
      <c r="QRM228" s="58"/>
      <c r="QRN228" s="58"/>
      <c r="QRO228" s="58"/>
      <c r="QRP228" s="58"/>
      <c r="QRQ228" s="58"/>
      <c r="QRR228" s="58"/>
      <c r="QRS228" s="58"/>
      <c r="QRT228" s="58"/>
      <c r="QRU228" s="58"/>
      <c r="QRV228" s="58"/>
      <c r="QRW228" s="58"/>
      <c r="QRX228" s="58"/>
      <c r="QRY228" s="58"/>
      <c r="QRZ228" s="58"/>
      <c r="QSA228" s="58"/>
      <c r="QSB228" s="58"/>
      <c r="QSC228" s="58"/>
      <c r="QSD228" s="58"/>
      <c r="QSE228" s="58"/>
      <c r="QSF228" s="58"/>
      <c r="QSG228" s="58"/>
      <c r="QSH228" s="58"/>
      <c r="QSI228" s="58"/>
      <c r="QSJ228" s="58"/>
      <c r="QSK228" s="58"/>
      <c r="QSL228" s="58"/>
      <c r="QSM228" s="58"/>
      <c r="QSN228" s="58"/>
      <c r="QSO228" s="58"/>
      <c r="QSP228" s="58"/>
      <c r="QSQ228" s="58"/>
      <c r="QSR228" s="58"/>
      <c r="QSS228" s="58"/>
      <c r="QST228" s="58"/>
      <c r="QSU228" s="58"/>
      <c r="QSV228" s="58"/>
      <c r="QSW228" s="58"/>
      <c r="QSX228" s="58"/>
      <c r="QSY228" s="58"/>
      <c r="QSZ228" s="58"/>
      <c r="QTA228" s="58"/>
      <c r="QTB228" s="58"/>
      <c r="QTC228" s="58"/>
      <c r="QTD228" s="58"/>
      <c r="QTE228" s="58"/>
      <c r="QTF228" s="58"/>
      <c r="QTG228" s="58"/>
      <c r="QTH228" s="58"/>
      <c r="QTI228" s="58"/>
      <c r="QTJ228" s="58"/>
      <c r="QTK228" s="58"/>
      <c r="QTL228" s="58"/>
      <c r="QTM228" s="58"/>
      <c r="QTN228" s="58"/>
      <c r="QTO228" s="58"/>
      <c r="QTP228" s="58"/>
      <c r="QTQ228" s="58"/>
      <c r="QTR228" s="58"/>
      <c r="QTS228" s="58"/>
      <c r="QTT228" s="58"/>
      <c r="QTU228" s="58"/>
      <c r="QTV228" s="58"/>
      <c r="QTW228" s="58"/>
      <c r="QTX228" s="58"/>
      <c r="QTY228" s="58"/>
      <c r="QTZ228" s="58"/>
      <c r="QUA228" s="58"/>
      <c r="QUB228" s="58"/>
      <c r="QUC228" s="58"/>
      <c r="QUD228" s="58"/>
      <c r="QUE228" s="58"/>
      <c r="QUF228" s="58"/>
      <c r="QUG228" s="58"/>
      <c r="QUH228" s="58"/>
      <c r="QUI228" s="58"/>
      <c r="QUJ228" s="58"/>
      <c r="QUK228" s="58"/>
      <c r="QUL228" s="58"/>
      <c r="QUM228" s="58"/>
      <c r="QUN228" s="58"/>
      <c r="QUO228" s="58"/>
      <c r="QUP228" s="58"/>
      <c r="QUQ228" s="58"/>
      <c r="QUR228" s="58"/>
      <c r="QUS228" s="58"/>
      <c r="QUT228" s="58"/>
      <c r="QUU228" s="58"/>
      <c r="QUV228" s="58"/>
      <c r="QUW228" s="58"/>
      <c r="QUX228" s="58"/>
      <c r="QUY228" s="58"/>
      <c r="QUZ228" s="58"/>
      <c r="QVA228" s="58"/>
      <c r="QVB228" s="58"/>
      <c r="QVC228" s="58"/>
      <c r="QVD228" s="58"/>
      <c r="QVE228" s="58"/>
      <c r="QVF228" s="58"/>
      <c r="QVG228" s="58"/>
      <c r="QVH228" s="58"/>
      <c r="QVI228" s="58"/>
      <c r="QVJ228" s="58"/>
      <c r="QVK228" s="58"/>
      <c r="QVL228" s="58"/>
      <c r="QVM228" s="58"/>
      <c r="QVN228" s="58"/>
      <c r="QVO228" s="58"/>
      <c r="QVP228" s="58"/>
      <c r="QVQ228" s="58"/>
      <c r="QVR228" s="58"/>
      <c r="QVS228" s="58"/>
      <c r="QVT228" s="58"/>
      <c r="QVU228" s="58"/>
      <c r="QVV228" s="58"/>
      <c r="QVW228" s="58"/>
      <c r="QVX228" s="58"/>
      <c r="QVY228" s="58"/>
      <c r="QVZ228" s="58"/>
      <c r="QWA228" s="58"/>
      <c r="QWB228" s="58"/>
      <c r="QWC228" s="58"/>
      <c r="QWD228" s="58"/>
      <c r="QWE228" s="58"/>
      <c r="QWF228" s="58"/>
      <c r="QWG228" s="58"/>
      <c r="QWH228" s="58"/>
      <c r="QWI228" s="58"/>
      <c r="QWJ228" s="58"/>
      <c r="QWK228" s="58"/>
      <c r="QWL228" s="58"/>
      <c r="QWM228" s="58"/>
      <c r="QWN228" s="58"/>
      <c r="QWO228" s="58"/>
      <c r="QWP228" s="58"/>
      <c r="QWQ228" s="58"/>
      <c r="QWR228" s="58"/>
      <c r="QWS228" s="58"/>
      <c r="QWT228" s="58"/>
      <c r="QWU228" s="58"/>
      <c r="QWV228" s="58"/>
      <c r="QWW228" s="58"/>
      <c r="QWX228" s="58"/>
      <c r="QWY228" s="58"/>
      <c r="QWZ228" s="58"/>
      <c r="QXA228" s="58"/>
      <c r="QXB228" s="58"/>
      <c r="QXC228" s="58"/>
      <c r="QXD228" s="58"/>
      <c r="QXE228" s="58"/>
      <c r="QXF228" s="58"/>
      <c r="QXG228" s="58"/>
      <c r="QXH228" s="58"/>
      <c r="QXI228" s="58"/>
      <c r="QXJ228" s="58"/>
      <c r="QXK228" s="58"/>
      <c r="QXL228" s="58"/>
      <c r="QXM228" s="58"/>
      <c r="QXN228" s="58"/>
      <c r="QXO228" s="58"/>
      <c r="QXP228" s="58"/>
      <c r="QXQ228" s="58"/>
      <c r="QXR228" s="58"/>
      <c r="QXS228" s="58"/>
      <c r="QXT228" s="58"/>
      <c r="QXU228" s="58"/>
      <c r="QXV228" s="58"/>
      <c r="QXW228" s="58"/>
      <c r="QXX228" s="58"/>
      <c r="QXY228" s="58"/>
      <c r="QXZ228" s="58"/>
      <c r="QYA228" s="58"/>
      <c r="QYB228" s="58"/>
      <c r="QYC228" s="58"/>
      <c r="QYD228" s="58"/>
      <c r="QYE228" s="58"/>
      <c r="QYF228" s="58"/>
      <c r="QYG228" s="58"/>
      <c r="QYH228" s="58"/>
      <c r="QYI228" s="58"/>
      <c r="QYJ228" s="58"/>
      <c r="QYK228" s="58"/>
      <c r="QYL228" s="58"/>
      <c r="QYM228" s="58"/>
      <c r="QYN228" s="58"/>
      <c r="QYO228" s="58"/>
      <c r="QYP228" s="58"/>
      <c r="QYQ228" s="58"/>
      <c r="QYR228" s="58"/>
      <c r="QYS228" s="58"/>
      <c r="QYT228" s="58"/>
      <c r="QYU228" s="58"/>
      <c r="QYV228" s="58"/>
      <c r="QYW228" s="58"/>
      <c r="QYX228" s="58"/>
      <c r="QYY228" s="58"/>
      <c r="QYZ228" s="58"/>
      <c r="QZA228" s="58"/>
      <c r="QZB228" s="58"/>
      <c r="QZC228" s="58"/>
      <c r="QZD228" s="58"/>
      <c r="QZE228" s="58"/>
      <c r="QZF228" s="58"/>
      <c r="QZG228" s="58"/>
      <c r="QZH228" s="58"/>
      <c r="QZI228" s="58"/>
      <c r="QZJ228" s="58"/>
      <c r="QZK228" s="58"/>
      <c r="QZL228" s="58"/>
      <c r="QZM228" s="58"/>
      <c r="QZN228" s="58"/>
      <c r="QZO228" s="58"/>
      <c r="QZP228" s="58"/>
      <c r="QZQ228" s="58"/>
      <c r="QZR228" s="58"/>
      <c r="QZS228" s="58"/>
      <c r="QZT228" s="58"/>
      <c r="QZU228" s="58"/>
      <c r="QZV228" s="58"/>
      <c r="QZW228" s="58"/>
      <c r="QZX228" s="58"/>
      <c r="QZY228" s="58"/>
      <c r="QZZ228" s="58"/>
      <c r="RAA228" s="58"/>
      <c r="RAB228" s="58"/>
      <c r="RAC228" s="58"/>
      <c r="RAD228" s="58"/>
      <c r="RAE228" s="58"/>
      <c r="RAF228" s="58"/>
      <c r="RAG228" s="58"/>
      <c r="RAH228" s="58"/>
      <c r="RAI228" s="58"/>
      <c r="RAJ228" s="58"/>
      <c r="RAK228" s="58"/>
      <c r="RAL228" s="58"/>
      <c r="RAM228" s="58"/>
      <c r="RAN228" s="58"/>
      <c r="RAO228" s="58"/>
      <c r="RAP228" s="58"/>
      <c r="RAQ228" s="58"/>
      <c r="RAR228" s="58"/>
      <c r="RAS228" s="58"/>
      <c r="RAT228" s="58"/>
      <c r="RAU228" s="58"/>
      <c r="RAV228" s="58"/>
      <c r="RAW228" s="58"/>
      <c r="RAX228" s="58"/>
      <c r="RAY228" s="58"/>
      <c r="RAZ228" s="58"/>
      <c r="RBA228" s="58"/>
      <c r="RBB228" s="58"/>
      <c r="RBC228" s="58"/>
      <c r="RBD228" s="58"/>
      <c r="RBE228" s="58"/>
      <c r="RBF228" s="58"/>
      <c r="RBG228" s="58"/>
      <c r="RBH228" s="58"/>
      <c r="RBI228" s="58"/>
      <c r="RBJ228" s="58"/>
      <c r="RBK228" s="58"/>
      <c r="RBL228" s="58"/>
      <c r="RBM228" s="58"/>
      <c r="RBN228" s="58"/>
      <c r="RBO228" s="58"/>
      <c r="RBP228" s="58"/>
      <c r="RBQ228" s="58"/>
      <c r="RBR228" s="58"/>
      <c r="RBS228" s="58"/>
      <c r="RBT228" s="58"/>
      <c r="RBU228" s="58"/>
      <c r="RBV228" s="58"/>
      <c r="RBW228" s="58"/>
      <c r="RBX228" s="58"/>
      <c r="RBY228" s="58"/>
      <c r="RBZ228" s="58"/>
      <c r="RCA228" s="58"/>
      <c r="RCB228" s="58"/>
      <c r="RCC228" s="58"/>
      <c r="RCD228" s="58"/>
      <c r="RCE228" s="58"/>
      <c r="RCF228" s="58"/>
      <c r="RCG228" s="58"/>
      <c r="RCH228" s="58"/>
      <c r="RCI228" s="58"/>
      <c r="RCJ228" s="58"/>
      <c r="RCK228" s="58"/>
      <c r="RCL228" s="58"/>
      <c r="RCM228" s="58"/>
      <c r="RCN228" s="58"/>
      <c r="RCO228" s="58"/>
      <c r="RCP228" s="58"/>
      <c r="RCQ228" s="58"/>
      <c r="RCR228" s="58"/>
      <c r="RCS228" s="58"/>
      <c r="RCT228" s="58"/>
      <c r="RCU228" s="58"/>
      <c r="RCV228" s="58"/>
      <c r="RCW228" s="58"/>
      <c r="RCX228" s="58"/>
      <c r="RCY228" s="58"/>
      <c r="RCZ228" s="58"/>
      <c r="RDA228" s="58"/>
      <c r="RDB228" s="58"/>
      <c r="RDC228" s="58"/>
      <c r="RDD228" s="58"/>
      <c r="RDE228" s="58"/>
      <c r="RDF228" s="58"/>
      <c r="RDG228" s="58"/>
      <c r="RDH228" s="58"/>
      <c r="RDI228" s="58"/>
      <c r="RDJ228" s="58"/>
      <c r="RDK228" s="58"/>
      <c r="RDL228" s="58"/>
      <c r="RDM228" s="58"/>
      <c r="RDN228" s="58"/>
      <c r="RDO228" s="58"/>
      <c r="RDP228" s="58"/>
      <c r="RDQ228" s="58"/>
      <c r="RDR228" s="58"/>
      <c r="RDS228" s="58"/>
      <c r="RDT228" s="58"/>
      <c r="RDU228" s="58"/>
      <c r="RDV228" s="58"/>
      <c r="RDW228" s="58"/>
      <c r="RDX228" s="58"/>
      <c r="RDY228" s="58"/>
      <c r="RDZ228" s="58"/>
      <c r="REA228" s="58"/>
      <c r="REB228" s="58"/>
      <c r="REC228" s="58"/>
      <c r="RED228" s="58"/>
      <c r="REE228" s="58"/>
      <c r="REF228" s="58"/>
      <c r="REG228" s="58"/>
      <c r="REH228" s="58"/>
      <c r="REI228" s="58"/>
      <c r="REJ228" s="58"/>
      <c r="REK228" s="58"/>
      <c r="REL228" s="58"/>
      <c r="REM228" s="58"/>
      <c r="REN228" s="58"/>
      <c r="REO228" s="58"/>
      <c r="REP228" s="58"/>
      <c r="REQ228" s="58"/>
      <c r="RER228" s="58"/>
      <c r="RES228" s="58"/>
      <c r="RET228" s="58"/>
      <c r="REU228" s="58"/>
      <c r="REV228" s="58"/>
      <c r="REW228" s="58"/>
      <c r="REX228" s="58"/>
      <c r="REY228" s="58"/>
      <c r="REZ228" s="58"/>
      <c r="RFA228" s="58"/>
      <c r="RFB228" s="58"/>
      <c r="RFC228" s="58"/>
      <c r="RFD228" s="58"/>
      <c r="RFE228" s="58"/>
      <c r="RFF228" s="58"/>
      <c r="RFG228" s="58"/>
      <c r="RFH228" s="58"/>
      <c r="RFI228" s="58"/>
      <c r="RFJ228" s="58"/>
      <c r="RFK228" s="58"/>
      <c r="RFL228" s="58"/>
      <c r="RFM228" s="58"/>
      <c r="RFN228" s="58"/>
      <c r="RFO228" s="58"/>
      <c r="RFP228" s="58"/>
      <c r="RFQ228" s="58"/>
      <c r="RFR228" s="58"/>
      <c r="RFS228" s="58"/>
      <c r="RFT228" s="58"/>
      <c r="RFU228" s="58"/>
      <c r="RFV228" s="58"/>
      <c r="RFW228" s="58"/>
      <c r="RFX228" s="58"/>
      <c r="RFY228" s="58"/>
      <c r="RFZ228" s="58"/>
      <c r="RGA228" s="58"/>
      <c r="RGB228" s="58"/>
      <c r="RGC228" s="58"/>
      <c r="RGD228" s="58"/>
      <c r="RGE228" s="58"/>
      <c r="RGF228" s="58"/>
      <c r="RGG228" s="58"/>
      <c r="RGH228" s="58"/>
      <c r="RGI228" s="58"/>
      <c r="RGJ228" s="58"/>
      <c r="RGK228" s="58"/>
      <c r="RGL228" s="58"/>
      <c r="RGM228" s="58"/>
      <c r="RGN228" s="58"/>
      <c r="RGO228" s="58"/>
      <c r="RGP228" s="58"/>
      <c r="RGQ228" s="58"/>
      <c r="RGR228" s="58"/>
      <c r="RGS228" s="58"/>
      <c r="RGT228" s="58"/>
      <c r="RGU228" s="58"/>
      <c r="RGV228" s="58"/>
      <c r="RGW228" s="58"/>
      <c r="RGX228" s="58"/>
      <c r="RGY228" s="58"/>
      <c r="RGZ228" s="58"/>
      <c r="RHA228" s="58"/>
      <c r="RHB228" s="58"/>
      <c r="RHC228" s="58"/>
      <c r="RHD228" s="58"/>
      <c r="RHE228" s="58"/>
      <c r="RHF228" s="58"/>
      <c r="RHG228" s="58"/>
      <c r="RHH228" s="58"/>
      <c r="RHI228" s="58"/>
      <c r="RHJ228" s="58"/>
      <c r="RHK228" s="58"/>
      <c r="RHL228" s="58"/>
      <c r="RHM228" s="58"/>
      <c r="RHN228" s="58"/>
      <c r="RHO228" s="58"/>
      <c r="RHP228" s="58"/>
      <c r="RHQ228" s="58"/>
      <c r="RHR228" s="58"/>
      <c r="RHS228" s="58"/>
      <c r="RHT228" s="58"/>
      <c r="RHU228" s="58"/>
      <c r="RHV228" s="58"/>
      <c r="RHW228" s="58"/>
      <c r="RHX228" s="58"/>
      <c r="RHY228" s="58"/>
      <c r="RHZ228" s="58"/>
      <c r="RIA228" s="58"/>
      <c r="RIB228" s="58"/>
      <c r="RIC228" s="58"/>
      <c r="RID228" s="58"/>
      <c r="RIE228" s="58"/>
      <c r="RIF228" s="58"/>
      <c r="RIG228" s="58"/>
      <c r="RIH228" s="58"/>
      <c r="RII228" s="58"/>
      <c r="RIJ228" s="58"/>
      <c r="RIK228" s="58"/>
      <c r="RIL228" s="58"/>
      <c r="RIM228" s="58"/>
      <c r="RIN228" s="58"/>
      <c r="RIO228" s="58"/>
      <c r="RIP228" s="58"/>
      <c r="RIQ228" s="58"/>
      <c r="RIR228" s="58"/>
      <c r="RIS228" s="58"/>
      <c r="RIT228" s="58"/>
      <c r="RIU228" s="58"/>
      <c r="RIV228" s="58"/>
      <c r="RIW228" s="58"/>
      <c r="RIX228" s="58"/>
      <c r="RIY228" s="58"/>
      <c r="RIZ228" s="58"/>
      <c r="RJA228" s="58"/>
      <c r="RJB228" s="58"/>
      <c r="RJC228" s="58"/>
      <c r="RJD228" s="58"/>
      <c r="RJE228" s="58"/>
      <c r="RJF228" s="58"/>
      <c r="RJG228" s="58"/>
      <c r="RJH228" s="58"/>
      <c r="RJI228" s="58"/>
      <c r="RJJ228" s="58"/>
      <c r="RJK228" s="58"/>
      <c r="RJL228" s="58"/>
      <c r="RJM228" s="58"/>
      <c r="RJN228" s="58"/>
      <c r="RJO228" s="58"/>
      <c r="RJP228" s="58"/>
      <c r="RJQ228" s="58"/>
      <c r="RJR228" s="58"/>
      <c r="RJS228" s="58"/>
      <c r="RJT228" s="58"/>
      <c r="RJU228" s="58"/>
      <c r="RJV228" s="58"/>
      <c r="RJW228" s="58"/>
      <c r="RJX228" s="58"/>
      <c r="RJY228" s="58"/>
      <c r="RJZ228" s="58"/>
      <c r="RKA228" s="58"/>
      <c r="RKB228" s="58"/>
      <c r="RKC228" s="58"/>
      <c r="RKD228" s="58"/>
      <c r="RKE228" s="58"/>
      <c r="RKF228" s="58"/>
      <c r="RKG228" s="58"/>
      <c r="RKH228" s="58"/>
      <c r="RKI228" s="58"/>
      <c r="RKJ228" s="58"/>
      <c r="RKK228" s="58"/>
      <c r="RKL228" s="58"/>
      <c r="RKM228" s="58"/>
      <c r="RKN228" s="58"/>
      <c r="RKO228" s="58"/>
      <c r="RKP228" s="58"/>
      <c r="RKQ228" s="58"/>
      <c r="RKR228" s="58"/>
      <c r="RKS228" s="58"/>
      <c r="RKT228" s="58"/>
      <c r="RKU228" s="58"/>
      <c r="RKV228" s="58"/>
      <c r="RKW228" s="58"/>
      <c r="RKX228" s="58"/>
      <c r="RKY228" s="58"/>
      <c r="RKZ228" s="58"/>
      <c r="RLA228" s="58"/>
      <c r="RLB228" s="58"/>
      <c r="RLC228" s="58"/>
      <c r="RLD228" s="58"/>
      <c r="RLE228" s="58"/>
      <c r="RLF228" s="58"/>
      <c r="RLG228" s="58"/>
      <c r="RLH228" s="58"/>
      <c r="RLI228" s="58"/>
      <c r="RLJ228" s="58"/>
      <c r="RLK228" s="58"/>
      <c r="RLL228" s="58"/>
      <c r="RLM228" s="58"/>
      <c r="RLN228" s="58"/>
      <c r="RLO228" s="58"/>
      <c r="RLP228" s="58"/>
      <c r="RLQ228" s="58"/>
      <c r="RLR228" s="58"/>
      <c r="RLS228" s="58"/>
      <c r="RLT228" s="58"/>
      <c r="RLU228" s="58"/>
      <c r="RLV228" s="58"/>
      <c r="RLW228" s="58"/>
      <c r="RLX228" s="58"/>
      <c r="RLY228" s="58"/>
      <c r="RLZ228" s="58"/>
      <c r="RMA228" s="58"/>
      <c r="RMB228" s="58"/>
      <c r="RMC228" s="58"/>
      <c r="RMD228" s="58"/>
      <c r="RME228" s="58"/>
      <c r="RMF228" s="58"/>
      <c r="RMG228" s="58"/>
      <c r="RMH228" s="58"/>
      <c r="RMI228" s="58"/>
      <c r="RMJ228" s="58"/>
      <c r="RMK228" s="58"/>
      <c r="RML228" s="58"/>
      <c r="RMM228" s="58"/>
      <c r="RMN228" s="58"/>
      <c r="RMO228" s="58"/>
      <c r="RMP228" s="58"/>
      <c r="RMQ228" s="58"/>
      <c r="RMR228" s="58"/>
      <c r="RMS228" s="58"/>
      <c r="RMT228" s="58"/>
      <c r="RMU228" s="58"/>
      <c r="RMV228" s="58"/>
      <c r="RMW228" s="58"/>
      <c r="RMX228" s="58"/>
      <c r="RMY228" s="58"/>
      <c r="RMZ228" s="58"/>
      <c r="RNA228" s="58"/>
      <c r="RNB228" s="58"/>
      <c r="RNC228" s="58"/>
      <c r="RND228" s="58"/>
      <c r="RNE228" s="58"/>
      <c r="RNF228" s="58"/>
      <c r="RNG228" s="58"/>
      <c r="RNH228" s="58"/>
      <c r="RNI228" s="58"/>
      <c r="RNJ228" s="58"/>
      <c r="RNK228" s="58"/>
      <c r="RNL228" s="58"/>
      <c r="RNM228" s="58"/>
      <c r="RNN228" s="58"/>
      <c r="RNO228" s="58"/>
      <c r="RNP228" s="58"/>
      <c r="RNQ228" s="58"/>
      <c r="RNR228" s="58"/>
      <c r="RNS228" s="58"/>
      <c r="RNT228" s="58"/>
      <c r="RNU228" s="58"/>
      <c r="RNV228" s="58"/>
      <c r="RNW228" s="58"/>
      <c r="RNX228" s="58"/>
      <c r="RNY228" s="58"/>
      <c r="RNZ228" s="58"/>
      <c r="ROA228" s="58"/>
      <c r="ROB228" s="58"/>
      <c r="ROC228" s="58"/>
      <c r="ROD228" s="58"/>
      <c r="ROE228" s="58"/>
      <c r="ROF228" s="58"/>
      <c r="ROG228" s="58"/>
      <c r="ROH228" s="58"/>
      <c r="ROI228" s="58"/>
      <c r="ROJ228" s="58"/>
      <c r="ROK228" s="58"/>
      <c r="ROL228" s="58"/>
      <c r="ROM228" s="58"/>
      <c r="RON228" s="58"/>
      <c r="ROO228" s="58"/>
      <c r="ROP228" s="58"/>
      <c r="ROQ228" s="58"/>
      <c r="ROR228" s="58"/>
      <c r="ROS228" s="58"/>
      <c r="ROT228" s="58"/>
      <c r="ROU228" s="58"/>
      <c r="ROV228" s="58"/>
      <c r="ROW228" s="58"/>
      <c r="ROX228" s="58"/>
      <c r="ROY228" s="58"/>
      <c r="ROZ228" s="58"/>
      <c r="RPA228" s="58"/>
      <c r="RPB228" s="58"/>
      <c r="RPC228" s="58"/>
      <c r="RPD228" s="58"/>
      <c r="RPE228" s="58"/>
      <c r="RPF228" s="58"/>
      <c r="RPG228" s="58"/>
      <c r="RPH228" s="58"/>
      <c r="RPI228" s="58"/>
      <c r="RPJ228" s="58"/>
      <c r="RPK228" s="58"/>
      <c r="RPL228" s="58"/>
      <c r="RPM228" s="58"/>
      <c r="RPN228" s="58"/>
      <c r="RPO228" s="58"/>
      <c r="RPP228" s="58"/>
      <c r="RPQ228" s="58"/>
      <c r="RPR228" s="58"/>
      <c r="RPS228" s="58"/>
      <c r="RPT228" s="58"/>
      <c r="RPU228" s="58"/>
      <c r="RPV228" s="58"/>
      <c r="RPW228" s="58"/>
      <c r="RPX228" s="58"/>
      <c r="RPY228" s="58"/>
      <c r="RPZ228" s="58"/>
      <c r="RQA228" s="58"/>
      <c r="RQB228" s="58"/>
      <c r="RQC228" s="58"/>
      <c r="RQD228" s="58"/>
      <c r="RQE228" s="58"/>
      <c r="RQF228" s="58"/>
      <c r="RQG228" s="58"/>
      <c r="RQH228" s="58"/>
      <c r="RQI228" s="58"/>
      <c r="RQJ228" s="58"/>
      <c r="RQK228" s="58"/>
      <c r="RQL228" s="58"/>
      <c r="RQM228" s="58"/>
      <c r="RQN228" s="58"/>
      <c r="RQO228" s="58"/>
      <c r="RQP228" s="58"/>
      <c r="RQQ228" s="58"/>
      <c r="RQR228" s="58"/>
      <c r="RQS228" s="58"/>
      <c r="RQT228" s="58"/>
      <c r="RQU228" s="58"/>
      <c r="RQV228" s="58"/>
      <c r="RQW228" s="58"/>
      <c r="RQX228" s="58"/>
      <c r="RQY228" s="58"/>
      <c r="RQZ228" s="58"/>
      <c r="RRA228" s="58"/>
      <c r="RRB228" s="58"/>
      <c r="RRC228" s="58"/>
      <c r="RRD228" s="58"/>
      <c r="RRE228" s="58"/>
      <c r="RRF228" s="58"/>
      <c r="RRG228" s="58"/>
      <c r="RRH228" s="58"/>
      <c r="RRI228" s="58"/>
      <c r="RRJ228" s="58"/>
      <c r="RRK228" s="58"/>
      <c r="RRL228" s="58"/>
      <c r="RRM228" s="58"/>
      <c r="RRN228" s="58"/>
      <c r="RRO228" s="58"/>
      <c r="RRP228" s="58"/>
      <c r="RRQ228" s="58"/>
      <c r="RRR228" s="58"/>
      <c r="RRS228" s="58"/>
      <c r="RRT228" s="58"/>
      <c r="RRU228" s="58"/>
      <c r="RRV228" s="58"/>
      <c r="RRW228" s="58"/>
      <c r="RRX228" s="58"/>
      <c r="RRY228" s="58"/>
      <c r="RRZ228" s="58"/>
      <c r="RSA228" s="58"/>
      <c r="RSB228" s="58"/>
      <c r="RSC228" s="58"/>
      <c r="RSD228" s="58"/>
      <c r="RSE228" s="58"/>
      <c r="RSF228" s="58"/>
      <c r="RSG228" s="58"/>
      <c r="RSH228" s="58"/>
      <c r="RSI228" s="58"/>
      <c r="RSJ228" s="58"/>
      <c r="RSK228" s="58"/>
      <c r="RSL228" s="58"/>
      <c r="RSM228" s="58"/>
      <c r="RSN228" s="58"/>
      <c r="RSO228" s="58"/>
      <c r="RSP228" s="58"/>
      <c r="RSQ228" s="58"/>
      <c r="RSR228" s="58"/>
      <c r="RSS228" s="58"/>
      <c r="RST228" s="58"/>
      <c r="RSU228" s="58"/>
      <c r="RSV228" s="58"/>
      <c r="RSW228" s="58"/>
      <c r="RSX228" s="58"/>
      <c r="RSY228" s="58"/>
      <c r="RSZ228" s="58"/>
      <c r="RTA228" s="58"/>
      <c r="RTB228" s="58"/>
      <c r="RTC228" s="58"/>
      <c r="RTD228" s="58"/>
      <c r="RTE228" s="58"/>
      <c r="RTF228" s="58"/>
      <c r="RTG228" s="58"/>
      <c r="RTH228" s="58"/>
      <c r="RTI228" s="58"/>
      <c r="RTJ228" s="58"/>
      <c r="RTK228" s="58"/>
      <c r="RTL228" s="58"/>
      <c r="RTM228" s="58"/>
      <c r="RTN228" s="58"/>
      <c r="RTO228" s="58"/>
      <c r="RTP228" s="58"/>
      <c r="RTQ228" s="58"/>
      <c r="RTR228" s="58"/>
      <c r="RTS228" s="58"/>
      <c r="RTT228" s="58"/>
      <c r="RTU228" s="58"/>
      <c r="RTV228" s="58"/>
      <c r="RTW228" s="58"/>
      <c r="RTX228" s="58"/>
      <c r="RTY228" s="58"/>
      <c r="RTZ228" s="58"/>
      <c r="RUA228" s="58"/>
      <c r="RUB228" s="58"/>
      <c r="RUC228" s="58"/>
      <c r="RUD228" s="58"/>
      <c r="RUE228" s="58"/>
      <c r="RUF228" s="58"/>
      <c r="RUG228" s="58"/>
      <c r="RUH228" s="58"/>
      <c r="RUI228" s="58"/>
      <c r="RUJ228" s="58"/>
      <c r="RUK228" s="58"/>
      <c r="RUL228" s="58"/>
      <c r="RUM228" s="58"/>
      <c r="RUN228" s="58"/>
      <c r="RUO228" s="58"/>
      <c r="RUP228" s="58"/>
      <c r="RUQ228" s="58"/>
      <c r="RUR228" s="58"/>
      <c r="RUS228" s="58"/>
      <c r="RUT228" s="58"/>
      <c r="RUU228" s="58"/>
      <c r="RUV228" s="58"/>
      <c r="RUW228" s="58"/>
      <c r="RUX228" s="58"/>
      <c r="RUY228" s="58"/>
      <c r="RUZ228" s="58"/>
      <c r="RVA228" s="58"/>
      <c r="RVB228" s="58"/>
      <c r="RVC228" s="58"/>
      <c r="RVD228" s="58"/>
      <c r="RVE228" s="58"/>
      <c r="RVF228" s="58"/>
      <c r="RVG228" s="58"/>
      <c r="RVH228" s="58"/>
      <c r="RVI228" s="58"/>
      <c r="RVJ228" s="58"/>
      <c r="RVK228" s="58"/>
      <c r="RVL228" s="58"/>
      <c r="RVM228" s="58"/>
      <c r="RVN228" s="58"/>
      <c r="RVO228" s="58"/>
      <c r="RVP228" s="58"/>
      <c r="RVQ228" s="58"/>
      <c r="RVR228" s="58"/>
      <c r="RVS228" s="58"/>
      <c r="RVT228" s="58"/>
      <c r="RVU228" s="58"/>
      <c r="RVV228" s="58"/>
      <c r="RVW228" s="58"/>
      <c r="RVX228" s="58"/>
      <c r="RVY228" s="58"/>
      <c r="RVZ228" s="58"/>
      <c r="RWA228" s="58"/>
      <c r="RWB228" s="58"/>
      <c r="RWC228" s="58"/>
      <c r="RWD228" s="58"/>
      <c r="RWE228" s="58"/>
      <c r="RWF228" s="58"/>
      <c r="RWG228" s="58"/>
      <c r="RWH228" s="58"/>
      <c r="RWI228" s="58"/>
      <c r="RWJ228" s="58"/>
      <c r="RWK228" s="58"/>
      <c r="RWL228" s="58"/>
      <c r="RWM228" s="58"/>
      <c r="RWN228" s="58"/>
      <c r="RWO228" s="58"/>
      <c r="RWP228" s="58"/>
      <c r="RWQ228" s="58"/>
      <c r="RWR228" s="58"/>
      <c r="RWS228" s="58"/>
      <c r="RWT228" s="58"/>
      <c r="RWU228" s="58"/>
      <c r="RWV228" s="58"/>
      <c r="RWW228" s="58"/>
      <c r="RWX228" s="58"/>
      <c r="RWY228" s="58"/>
      <c r="RWZ228" s="58"/>
      <c r="RXA228" s="58"/>
      <c r="RXB228" s="58"/>
      <c r="RXC228" s="58"/>
      <c r="RXD228" s="58"/>
      <c r="RXE228" s="58"/>
      <c r="RXF228" s="58"/>
      <c r="RXG228" s="58"/>
      <c r="RXH228" s="58"/>
      <c r="RXI228" s="58"/>
      <c r="RXJ228" s="58"/>
      <c r="RXK228" s="58"/>
      <c r="RXL228" s="58"/>
      <c r="RXM228" s="58"/>
      <c r="RXN228" s="58"/>
      <c r="RXO228" s="58"/>
      <c r="RXP228" s="58"/>
      <c r="RXQ228" s="58"/>
      <c r="RXR228" s="58"/>
      <c r="RXS228" s="58"/>
      <c r="RXT228" s="58"/>
      <c r="RXU228" s="58"/>
      <c r="RXV228" s="58"/>
      <c r="RXW228" s="58"/>
      <c r="RXX228" s="58"/>
      <c r="RXY228" s="58"/>
      <c r="RXZ228" s="58"/>
      <c r="RYA228" s="58"/>
      <c r="RYB228" s="58"/>
      <c r="RYC228" s="58"/>
      <c r="RYD228" s="58"/>
      <c r="RYE228" s="58"/>
      <c r="RYF228" s="58"/>
      <c r="RYG228" s="58"/>
      <c r="RYH228" s="58"/>
      <c r="RYI228" s="58"/>
      <c r="RYJ228" s="58"/>
      <c r="RYK228" s="58"/>
      <c r="RYL228" s="58"/>
      <c r="RYM228" s="58"/>
      <c r="RYN228" s="58"/>
      <c r="RYO228" s="58"/>
      <c r="RYP228" s="58"/>
      <c r="RYQ228" s="58"/>
      <c r="RYR228" s="58"/>
      <c r="RYS228" s="58"/>
      <c r="RYT228" s="58"/>
      <c r="RYU228" s="58"/>
      <c r="RYV228" s="58"/>
      <c r="RYW228" s="58"/>
      <c r="RYX228" s="58"/>
      <c r="RYY228" s="58"/>
      <c r="RYZ228" s="58"/>
      <c r="RZA228" s="58"/>
      <c r="RZB228" s="58"/>
      <c r="RZC228" s="58"/>
      <c r="RZD228" s="58"/>
      <c r="RZE228" s="58"/>
      <c r="RZF228" s="58"/>
      <c r="RZG228" s="58"/>
      <c r="RZH228" s="58"/>
      <c r="RZI228" s="58"/>
      <c r="RZJ228" s="58"/>
      <c r="RZK228" s="58"/>
      <c r="RZL228" s="58"/>
      <c r="RZM228" s="58"/>
      <c r="RZN228" s="58"/>
      <c r="RZO228" s="58"/>
      <c r="RZP228" s="58"/>
      <c r="RZQ228" s="58"/>
      <c r="RZR228" s="58"/>
      <c r="RZS228" s="58"/>
      <c r="RZT228" s="58"/>
      <c r="RZU228" s="58"/>
      <c r="RZV228" s="58"/>
      <c r="RZW228" s="58"/>
      <c r="RZX228" s="58"/>
      <c r="RZY228" s="58"/>
      <c r="RZZ228" s="58"/>
      <c r="SAA228" s="58"/>
      <c r="SAB228" s="58"/>
      <c r="SAC228" s="58"/>
      <c r="SAD228" s="58"/>
      <c r="SAE228" s="58"/>
      <c r="SAF228" s="58"/>
      <c r="SAG228" s="58"/>
      <c r="SAH228" s="58"/>
      <c r="SAI228" s="58"/>
      <c r="SAJ228" s="58"/>
      <c r="SAK228" s="58"/>
      <c r="SAL228" s="58"/>
      <c r="SAM228" s="58"/>
      <c r="SAN228" s="58"/>
      <c r="SAO228" s="58"/>
      <c r="SAP228" s="58"/>
      <c r="SAQ228" s="58"/>
      <c r="SAR228" s="58"/>
      <c r="SAS228" s="58"/>
      <c r="SAT228" s="58"/>
      <c r="SAU228" s="58"/>
      <c r="SAV228" s="58"/>
      <c r="SAW228" s="58"/>
      <c r="SAX228" s="58"/>
      <c r="SAY228" s="58"/>
      <c r="SAZ228" s="58"/>
      <c r="SBA228" s="58"/>
      <c r="SBB228" s="58"/>
      <c r="SBC228" s="58"/>
      <c r="SBD228" s="58"/>
      <c r="SBE228" s="58"/>
      <c r="SBF228" s="58"/>
      <c r="SBG228" s="58"/>
      <c r="SBH228" s="58"/>
      <c r="SBI228" s="58"/>
      <c r="SBJ228" s="58"/>
      <c r="SBK228" s="58"/>
      <c r="SBL228" s="58"/>
      <c r="SBM228" s="58"/>
      <c r="SBN228" s="58"/>
      <c r="SBO228" s="58"/>
      <c r="SBP228" s="58"/>
      <c r="SBQ228" s="58"/>
      <c r="SBR228" s="58"/>
      <c r="SBS228" s="58"/>
      <c r="SBT228" s="58"/>
      <c r="SBU228" s="58"/>
      <c r="SBV228" s="58"/>
      <c r="SBW228" s="58"/>
      <c r="SBX228" s="58"/>
      <c r="SBY228" s="58"/>
      <c r="SBZ228" s="58"/>
      <c r="SCA228" s="58"/>
      <c r="SCB228" s="58"/>
      <c r="SCC228" s="58"/>
      <c r="SCD228" s="58"/>
      <c r="SCE228" s="58"/>
      <c r="SCF228" s="58"/>
      <c r="SCG228" s="58"/>
      <c r="SCH228" s="58"/>
      <c r="SCI228" s="58"/>
      <c r="SCJ228" s="58"/>
      <c r="SCK228" s="58"/>
      <c r="SCL228" s="58"/>
      <c r="SCM228" s="58"/>
      <c r="SCN228" s="58"/>
      <c r="SCO228" s="58"/>
      <c r="SCP228" s="58"/>
      <c r="SCQ228" s="58"/>
      <c r="SCR228" s="58"/>
      <c r="SCS228" s="58"/>
      <c r="SCT228" s="58"/>
      <c r="SCU228" s="58"/>
      <c r="SCV228" s="58"/>
      <c r="SCW228" s="58"/>
      <c r="SCX228" s="58"/>
      <c r="SCY228" s="58"/>
      <c r="SCZ228" s="58"/>
      <c r="SDA228" s="58"/>
      <c r="SDB228" s="58"/>
      <c r="SDC228" s="58"/>
      <c r="SDD228" s="58"/>
      <c r="SDE228" s="58"/>
      <c r="SDF228" s="58"/>
      <c r="SDG228" s="58"/>
      <c r="SDH228" s="58"/>
      <c r="SDI228" s="58"/>
      <c r="SDJ228" s="58"/>
      <c r="SDK228" s="58"/>
      <c r="SDL228" s="58"/>
      <c r="SDM228" s="58"/>
      <c r="SDN228" s="58"/>
      <c r="SDO228" s="58"/>
      <c r="SDP228" s="58"/>
      <c r="SDQ228" s="58"/>
      <c r="SDR228" s="58"/>
      <c r="SDS228" s="58"/>
      <c r="SDT228" s="58"/>
      <c r="SDU228" s="58"/>
      <c r="SDV228" s="58"/>
      <c r="SDW228" s="58"/>
      <c r="SDX228" s="58"/>
      <c r="SDY228" s="58"/>
      <c r="SDZ228" s="58"/>
      <c r="SEA228" s="58"/>
      <c r="SEB228" s="58"/>
      <c r="SEC228" s="58"/>
      <c r="SED228" s="58"/>
      <c r="SEE228" s="58"/>
      <c r="SEF228" s="58"/>
      <c r="SEG228" s="58"/>
      <c r="SEH228" s="58"/>
      <c r="SEI228" s="58"/>
      <c r="SEJ228" s="58"/>
      <c r="SEK228" s="58"/>
      <c r="SEL228" s="58"/>
      <c r="SEM228" s="58"/>
      <c r="SEN228" s="58"/>
      <c r="SEO228" s="58"/>
      <c r="SEP228" s="58"/>
      <c r="SEQ228" s="58"/>
      <c r="SER228" s="58"/>
      <c r="SES228" s="58"/>
      <c r="SET228" s="58"/>
      <c r="SEU228" s="58"/>
      <c r="SEV228" s="58"/>
      <c r="SEW228" s="58"/>
      <c r="SEX228" s="58"/>
      <c r="SEY228" s="58"/>
      <c r="SEZ228" s="58"/>
      <c r="SFA228" s="58"/>
      <c r="SFB228" s="58"/>
      <c r="SFC228" s="58"/>
      <c r="SFD228" s="58"/>
      <c r="SFE228" s="58"/>
      <c r="SFF228" s="58"/>
      <c r="SFG228" s="58"/>
      <c r="SFH228" s="58"/>
      <c r="SFI228" s="58"/>
      <c r="SFJ228" s="58"/>
      <c r="SFK228" s="58"/>
      <c r="SFL228" s="58"/>
      <c r="SFM228" s="58"/>
      <c r="SFN228" s="58"/>
      <c r="SFO228" s="58"/>
      <c r="SFP228" s="58"/>
      <c r="SFQ228" s="58"/>
      <c r="SFR228" s="58"/>
      <c r="SFS228" s="58"/>
      <c r="SFT228" s="58"/>
      <c r="SFU228" s="58"/>
      <c r="SFV228" s="58"/>
      <c r="SFW228" s="58"/>
      <c r="SFX228" s="58"/>
      <c r="SFY228" s="58"/>
      <c r="SFZ228" s="58"/>
      <c r="SGA228" s="58"/>
      <c r="SGB228" s="58"/>
      <c r="SGC228" s="58"/>
      <c r="SGD228" s="58"/>
      <c r="SGE228" s="58"/>
      <c r="SGF228" s="58"/>
      <c r="SGG228" s="58"/>
      <c r="SGH228" s="58"/>
      <c r="SGI228" s="58"/>
      <c r="SGJ228" s="58"/>
      <c r="SGK228" s="58"/>
      <c r="SGL228" s="58"/>
      <c r="SGM228" s="58"/>
      <c r="SGN228" s="58"/>
      <c r="SGO228" s="58"/>
      <c r="SGP228" s="58"/>
      <c r="SGQ228" s="58"/>
      <c r="SGR228" s="58"/>
      <c r="SGS228" s="58"/>
      <c r="SGT228" s="58"/>
      <c r="SGU228" s="58"/>
      <c r="SGV228" s="58"/>
      <c r="SGW228" s="58"/>
      <c r="SGX228" s="58"/>
      <c r="SGY228" s="58"/>
      <c r="SGZ228" s="58"/>
      <c r="SHA228" s="58"/>
      <c r="SHB228" s="58"/>
      <c r="SHC228" s="58"/>
      <c r="SHD228" s="58"/>
      <c r="SHE228" s="58"/>
      <c r="SHF228" s="58"/>
      <c r="SHG228" s="58"/>
      <c r="SHH228" s="58"/>
      <c r="SHI228" s="58"/>
      <c r="SHJ228" s="58"/>
      <c r="SHK228" s="58"/>
      <c r="SHL228" s="58"/>
      <c r="SHM228" s="58"/>
      <c r="SHN228" s="58"/>
      <c r="SHO228" s="58"/>
      <c r="SHP228" s="58"/>
      <c r="SHQ228" s="58"/>
      <c r="SHR228" s="58"/>
      <c r="SHS228" s="58"/>
      <c r="SHT228" s="58"/>
      <c r="SHU228" s="58"/>
      <c r="SHV228" s="58"/>
      <c r="SHW228" s="58"/>
      <c r="SHX228" s="58"/>
      <c r="SHY228" s="58"/>
      <c r="SHZ228" s="58"/>
      <c r="SIA228" s="58"/>
      <c r="SIB228" s="58"/>
      <c r="SIC228" s="58"/>
      <c r="SID228" s="58"/>
      <c r="SIE228" s="58"/>
      <c r="SIF228" s="58"/>
      <c r="SIG228" s="58"/>
      <c r="SIH228" s="58"/>
      <c r="SII228" s="58"/>
      <c r="SIJ228" s="58"/>
      <c r="SIK228" s="58"/>
      <c r="SIL228" s="58"/>
      <c r="SIM228" s="58"/>
      <c r="SIN228" s="58"/>
      <c r="SIO228" s="58"/>
      <c r="SIP228" s="58"/>
      <c r="SIQ228" s="58"/>
      <c r="SIR228" s="58"/>
      <c r="SIS228" s="58"/>
      <c r="SIT228" s="58"/>
      <c r="SIU228" s="58"/>
      <c r="SIV228" s="58"/>
      <c r="SIW228" s="58"/>
      <c r="SIX228" s="58"/>
      <c r="SIY228" s="58"/>
      <c r="SIZ228" s="58"/>
      <c r="SJA228" s="58"/>
      <c r="SJB228" s="58"/>
      <c r="SJC228" s="58"/>
      <c r="SJD228" s="58"/>
      <c r="SJE228" s="58"/>
      <c r="SJF228" s="58"/>
      <c r="SJG228" s="58"/>
      <c r="SJH228" s="58"/>
      <c r="SJI228" s="58"/>
      <c r="SJJ228" s="58"/>
      <c r="SJK228" s="58"/>
      <c r="SJL228" s="58"/>
      <c r="SJM228" s="58"/>
      <c r="SJN228" s="58"/>
      <c r="SJO228" s="58"/>
      <c r="SJP228" s="58"/>
      <c r="SJQ228" s="58"/>
      <c r="SJR228" s="58"/>
      <c r="SJS228" s="58"/>
      <c r="SJT228" s="58"/>
      <c r="SJU228" s="58"/>
      <c r="SJV228" s="58"/>
      <c r="SJW228" s="58"/>
      <c r="SJX228" s="58"/>
      <c r="SJY228" s="58"/>
      <c r="SJZ228" s="58"/>
      <c r="SKA228" s="58"/>
      <c r="SKB228" s="58"/>
      <c r="SKC228" s="58"/>
      <c r="SKD228" s="58"/>
      <c r="SKE228" s="58"/>
      <c r="SKF228" s="58"/>
      <c r="SKG228" s="58"/>
      <c r="SKH228" s="58"/>
      <c r="SKI228" s="58"/>
      <c r="SKJ228" s="58"/>
      <c r="SKK228" s="58"/>
      <c r="SKL228" s="58"/>
      <c r="SKM228" s="58"/>
      <c r="SKN228" s="58"/>
      <c r="SKO228" s="58"/>
      <c r="SKP228" s="58"/>
      <c r="SKQ228" s="58"/>
      <c r="SKR228" s="58"/>
      <c r="SKS228" s="58"/>
      <c r="SKT228" s="58"/>
      <c r="SKU228" s="58"/>
      <c r="SKV228" s="58"/>
      <c r="SKW228" s="58"/>
      <c r="SKX228" s="58"/>
      <c r="SKY228" s="58"/>
      <c r="SKZ228" s="58"/>
      <c r="SLA228" s="58"/>
      <c r="SLB228" s="58"/>
      <c r="SLC228" s="58"/>
      <c r="SLD228" s="58"/>
      <c r="SLE228" s="58"/>
      <c r="SLF228" s="58"/>
      <c r="SLG228" s="58"/>
      <c r="SLH228" s="58"/>
      <c r="SLI228" s="58"/>
      <c r="SLJ228" s="58"/>
      <c r="SLK228" s="58"/>
      <c r="SLL228" s="58"/>
      <c r="SLM228" s="58"/>
      <c r="SLN228" s="58"/>
      <c r="SLO228" s="58"/>
      <c r="SLP228" s="58"/>
      <c r="SLQ228" s="58"/>
      <c r="SLR228" s="58"/>
      <c r="SLS228" s="58"/>
      <c r="SLT228" s="58"/>
      <c r="SLU228" s="58"/>
      <c r="SLV228" s="58"/>
      <c r="SLW228" s="58"/>
      <c r="SLX228" s="58"/>
      <c r="SLY228" s="58"/>
      <c r="SLZ228" s="58"/>
      <c r="SMA228" s="58"/>
      <c r="SMB228" s="58"/>
      <c r="SMC228" s="58"/>
      <c r="SMD228" s="58"/>
      <c r="SME228" s="58"/>
      <c r="SMF228" s="58"/>
      <c r="SMG228" s="58"/>
      <c r="SMH228" s="58"/>
      <c r="SMI228" s="58"/>
      <c r="SMJ228" s="58"/>
      <c r="SMK228" s="58"/>
      <c r="SML228" s="58"/>
      <c r="SMM228" s="58"/>
      <c r="SMN228" s="58"/>
      <c r="SMO228" s="58"/>
      <c r="SMP228" s="58"/>
      <c r="SMQ228" s="58"/>
      <c r="SMR228" s="58"/>
      <c r="SMS228" s="58"/>
      <c r="SMT228" s="58"/>
      <c r="SMU228" s="58"/>
      <c r="SMV228" s="58"/>
      <c r="SMW228" s="58"/>
      <c r="SMX228" s="58"/>
      <c r="SMY228" s="58"/>
      <c r="SMZ228" s="58"/>
      <c r="SNA228" s="58"/>
      <c r="SNB228" s="58"/>
      <c r="SNC228" s="58"/>
      <c r="SND228" s="58"/>
      <c r="SNE228" s="58"/>
      <c r="SNF228" s="58"/>
      <c r="SNG228" s="58"/>
      <c r="SNH228" s="58"/>
      <c r="SNI228" s="58"/>
      <c r="SNJ228" s="58"/>
      <c r="SNK228" s="58"/>
      <c r="SNL228" s="58"/>
      <c r="SNM228" s="58"/>
      <c r="SNN228" s="58"/>
      <c r="SNO228" s="58"/>
      <c r="SNP228" s="58"/>
      <c r="SNQ228" s="58"/>
      <c r="SNR228" s="58"/>
      <c r="SNS228" s="58"/>
      <c r="SNT228" s="58"/>
      <c r="SNU228" s="58"/>
      <c r="SNV228" s="58"/>
      <c r="SNW228" s="58"/>
      <c r="SNX228" s="58"/>
      <c r="SNY228" s="58"/>
      <c r="SNZ228" s="58"/>
      <c r="SOA228" s="58"/>
      <c r="SOB228" s="58"/>
      <c r="SOC228" s="58"/>
      <c r="SOD228" s="58"/>
      <c r="SOE228" s="58"/>
      <c r="SOF228" s="58"/>
      <c r="SOG228" s="58"/>
      <c r="SOH228" s="58"/>
      <c r="SOI228" s="58"/>
      <c r="SOJ228" s="58"/>
      <c r="SOK228" s="58"/>
      <c r="SOL228" s="58"/>
      <c r="SOM228" s="58"/>
      <c r="SON228" s="58"/>
      <c r="SOO228" s="58"/>
      <c r="SOP228" s="58"/>
      <c r="SOQ228" s="58"/>
      <c r="SOR228" s="58"/>
      <c r="SOS228" s="58"/>
      <c r="SOT228" s="58"/>
      <c r="SOU228" s="58"/>
      <c r="SOV228" s="58"/>
      <c r="SOW228" s="58"/>
      <c r="SOX228" s="58"/>
      <c r="SOY228" s="58"/>
      <c r="SOZ228" s="58"/>
      <c r="SPA228" s="58"/>
      <c r="SPB228" s="58"/>
      <c r="SPC228" s="58"/>
      <c r="SPD228" s="58"/>
      <c r="SPE228" s="58"/>
      <c r="SPF228" s="58"/>
      <c r="SPG228" s="58"/>
      <c r="SPH228" s="58"/>
      <c r="SPI228" s="58"/>
      <c r="SPJ228" s="58"/>
      <c r="SPK228" s="58"/>
      <c r="SPL228" s="58"/>
      <c r="SPM228" s="58"/>
      <c r="SPN228" s="58"/>
      <c r="SPO228" s="58"/>
      <c r="SPP228" s="58"/>
      <c r="SPQ228" s="58"/>
      <c r="SPR228" s="58"/>
      <c r="SPS228" s="58"/>
      <c r="SPT228" s="58"/>
      <c r="SPU228" s="58"/>
      <c r="SPV228" s="58"/>
      <c r="SPW228" s="58"/>
      <c r="SPX228" s="58"/>
      <c r="SPY228" s="58"/>
      <c r="SPZ228" s="58"/>
      <c r="SQA228" s="58"/>
      <c r="SQB228" s="58"/>
      <c r="SQC228" s="58"/>
      <c r="SQD228" s="58"/>
      <c r="SQE228" s="58"/>
      <c r="SQF228" s="58"/>
      <c r="SQG228" s="58"/>
      <c r="SQH228" s="58"/>
      <c r="SQI228" s="58"/>
      <c r="SQJ228" s="58"/>
      <c r="SQK228" s="58"/>
      <c r="SQL228" s="58"/>
      <c r="SQM228" s="58"/>
      <c r="SQN228" s="58"/>
      <c r="SQO228" s="58"/>
      <c r="SQP228" s="58"/>
      <c r="SQQ228" s="58"/>
      <c r="SQR228" s="58"/>
      <c r="SQS228" s="58"/>
      <c r="SQT228" s="58"/>
      <c r="SQU228" s="58"/>
      <c r="SQV228" s="58"/>
      <c r="SQW228" s="58"/>
      <c r="SQX228" s="58"/>
      <c r="SQY228" s="58"/>
      <c r="SQZ228" s="58"/>
      <c r="SRA228" s="58"/>
      <c r="SRB228" s="58"/>
      <c r="SRC228" s="58"/>
      <c r="SRD228" s="58"/>
      <c r="SRE228" s="58"/>
      <c r="SRF228" s="58"/>
      <c r="SRG228" s="58"/>
      <c r="SRH228" s="58"/>
      <c r="SRI228" s="58"/>
      <c r="SRJ228" s="58"/>
      <c r="SRK228" s="58"/>
      <c r="SRL228" s="58"/>
      <c r="SRM228" s="58"/>
      <c r="SRN228" s="58"/>
      <c r="SRO228" s="58"/>
      <c r="SRP228" s="58"/>
      <c r="SRQ228" s="58"/>
      <c r="SRR228" s="58"/>
      <c r="SRS228" s="58"/>
      <c r="SRT228" s="58"/>
      <c r="SRU228" s="58"/>
      <c r="SRV228" s="58"/>
      <c r="SRW228" s="58"/>
      <c r="SRX228" s="58"/>
      <c r="SRY228" s="58"/>
      <c r="SRZ228" s="58"/>
      <c r="SSA228" s="58"/>
      <c r="SSB228" s="58"/>
      <c r="SSC228" s="58"/>
      <c r="SSD228" s="58"/>
      <c r="SSE228" s="58"/>
      <c r="SSF228" s="58"/>
      <c r="SSG228" s="58"/>
      <c r="SSH228" s="58"/>
      <c r="SSI228" s="58"/>
      <c r="SSJ228" s="58"/>
      <c r="SSK228" s="58"/>
      <c r="SSL228" s="58"/>
      <c r="SSM228" s="58"/>
      <c r="SSN228" s="58"/>
      <c r="SSO228" s="58"/>
      <c r="SSP228" s="58"/>
      <c r="SSQ228" s="58"/>
      <c r="SSR228" s="58"/>
      <c r="SSS228" s="58"/>
      <c r="SST228" s="58"/>
      <c r="SSU228" s="58"/>
      <c r="SSV228" s="58"/>
      <c r="SSW228" s="58"/>
      <c r="SSX228" s="58"/>
      <c r="SSY228" s="58"/>
      <c r="SSZ228" s="58"/>
      <c r="STA228" s="58"/>
      <c r="STB228" s="58"/>
      <c r="STC228" s="58"/>
      <c r="STD228" s="58"/>
      <c r="STE228" s="58"/>
      <c r="STF228" s="58"/>
      <c r="STG228" s="58"/>
      <c r="STH228" s="58"/>
      <c r="STI228" s="58"/>
      <c r="STJ228" s="58"/>
      <c r="STK228" s="58"/>
      <c r="STL228" s="58"/>
      <c r="STM228" s="58"/>
      <c r="STN228" s="58"/>
      <c r="STO228" s="58"/>
      <c r="STP228" s="58"/>
      <c r="STQ228" s="58"/>
      <c r="STR228" s="58"/>
      <c r="STS228" s="58"/>
      <c r="STT228" s="58"/>
      <c r="STU228" s="58"/>
      <c r="STV228" s="58"/>
      <c r="STW228" s="58"/>
      <c r="STX228" s="58"/>
      <c r="STY228" s="58"/>
      <c r="STZ228" s="58"/>
      <c r="SUA228" s="58"/>
      <c r="SUB228" s="58"/>
      <c r="SUC228" s="58"/>
      <c r="SUD228" s="58"/>
      <c r="SUE228" s="58"/>
      <c r="SUF228" s="58"/>
      <c r="SUG228" s="58"/>
      <c r="SUH228" s="58"/>
      <c r="SUI228" s="58"/>
      <c r="SUJ228" s="58"/>
      <c r="SUK228" s="58"/>
      <c r="SUL228" s="58"/>
      <c r="SUM228" s="58"/>
      <c r="SUN228" s="58"/>
      <c r="SUO228" s="58"/>
      <c r="SUP228" s="58"/>
      <c r="SUQ228" s="58"/>
      <c r="SUR228" s="58"/>
      <c r="SUS228" s="58"/>
      <c r="SUT228" s="58"/>
      <c r="SUU228" s="58"/>
      <c r="SUV228" s="58"/>
      <c r="SUW228" s="58"/>
      <c r="SUX228" s="58"/>
      <c r="SUY228" s="58"/>
      <c r="SUZ228" s="58"/>
      <c r="SVA228" s="58"/>
      <c r="SVB228" s="58"/>
      <c r="SVC228" s="58"/>
      <c r="SVD228" s="58"/>
      <c r="SVE228" s="58"/>
      <c r="SVF228" s="58"/>
      <c r="SVG228" s="58"/>
      <c r="SVH228" s="58"/>
      <c r="SVI228" s="58"/>
      <c r="SVJ228" s="58"/>
      <c r="SVK228" s="58"/>
      <c r="SVL228" s="58"/>
      <c r="SVM228" s="58"/>
      <c r="SVN228" s="58"/>
      <c r="SVO228" s="58"/>
      <c r="SVP228" s="58"/>
      <c r="SVQ228" s="58"/>
      <c r="SVR228" s="58"/>
      <c r="SVS228" s="58"/>
      <c r="SVT228" s="58"/>
      <c r="SVU228" s="58"/>
      <c r="SVV228" s="58"/>
      <c r="SVW228" s="58"/>
      <c r="SVX228" s="58"/>
      <c r="SVY228" s="58"/>
      <c r="SVZ228" s="58"/>
      <c r="SWA228" s="58"/>
      <c r="SWB228" s="58"/>
      <c r="SWC228" s="58"/>
      <c r="SWD228" s="58"/>
      <c r="SWE228" s="58"/>
      <c r="SWF228" s="58"/>
      <c r="SWG228" s="58"/>
      <c r="SWH228" s="58"/>
      <c r="SWI228" s="58"/>
      <c r="SWJ228" s="58"/>
      <c r="SWK228" s="58"/>
      <c r="SWL228" s="58"/>
      <c r="SWM228" s="58"/>
      <c r="SWN228" s="58"/>
      <c r="SWO228" s="58"/>
      <c r="SWP228" s="58"/>
      <c r="SWQ228" s="58"/>
      <c r="SWR228" s="58"/>
      <c r="SWS228" s="58"/>
      <c r="SWT228" s="58"/>
      <c r="SWU228" s="58"/>
      <c r="SWV228" s="58"/>
      <c r="SWW228" s="58"/>
      <c r="SWX228" s="58"/>
      <c r="SWY228" s="58"/>
      <c r="SWZ228" s="58"/>
      <c r="SXA228" s="58"/>
      <c r="SXB228" s="58"/>
      <c r="SXC228" s="58"/>
      <c r="SXD228" s="58"/>
      <c r="SXE228" s="58"/>
      <c r="SXF228" s="58"/>
      <c r="SXG228" s="58"/>
      <c r="SXH228" s="58"/>
      <c r="SXI228" s="58"/>
      <c r="SXJ228" s="58"/>
      <c r="SXK228" s="58"/>
      <c r="SXL228" s="58"/>
      <c r="SXM228" s="58"/>
      <c r="SXN228" s="58"/>
      <c r="SXO228" s="58"/>
      <c r="SXP228" s="58"/>
      <c r="SXQ228" s="58"/>
      <c r="SXR228" s="58"/>
      <c r="SXS228" s="58"/>
      <c r="SXT228" s="58"/>
      <c r="SXU228" s="58"/>
      <c r="SXV228" s="58"/>
      <c r="SXW228" s="58"/>
      <c r="SXX228" s="58"/>
      <c r="SXY228" s="58"/>
      <c r="SXZ228" s="58"/>
      <c r="SYA228" s="58"/>
      <c r="SYB228" s="58"/>
      <c r="SYC228" s="58"/>
      <c r="SYD228" s="58"/>
      <c r="SYE228" s="58"/>
      <c r="SYF228" s="58"/>
      <c r="SYG228" s="58"/>
      <c r="SYH228" s="58"/>
      <c r="SYI228" s="58"/>
      <c r="SYJ228" s="58"/>
      <c r="SYK228" s="58"/>
      <c r="SYL228" s="58"/>
      <c r="SYM228" s="58"/>
      <c r="SYN228" s="58"/>
      <c r="SYO228" s="58"/>
      <c r="SYP228" s="58"/>
      <c r="SYQ228" s="58"/>
      <c r="SYR228" s="58"/>
      <c r="SYS228" s="58"/>
      <c r="SYT228" s="58"/>
      <c r="SYU228" s="58"/>
      <c r="SYV228" s="58"/>
      <c r="SYW228" s="58"/>
      <c r="SYX228" s="58"/>
      <c r="SYY228" s="58"/>
      <c r="SYZ228" s="58"/>
      <c r="SZA228" s="58"/>
      <c r="SZB228" s="58"/>
      <c r="SZC228" s="58"/>
      <c r="SZD228" s="58"/>
      <c r="SZE228" s="58"/>
      <c r="SZF228" s="58"/>
      <c r="SZG228" s="58"/>
      <c r="SZH228" s="58"/>
      <c r="SZI228" s="58"/>
      <c r="SZJ228" s="58"/>
      <c r="SZK228" s="58"/>
      <c r="SZL228" s="58"/>
      <c r="SZM228" s="58"/>
      <c r="SZN228" s="58"/>
      <c r="SZO228" s="58"/>
      <c r="SZP228" s="58"/>
      <c r="SZQ228" s="58"/>
      <c r="SZR228" s="58"/>
      <c r="SZS228" s="58"/>
      <c r="SZT228" s="58"/>
      <c r="SZU228" s="58"/>
      <c r="SZV228" s="58"/>
      <c r="SZW228" s="58"/>
      <c r="SZX228" s="58"/>
      <c r="SZY228" s="58"/>
      <c r="SZZ228" s="58"/>
      <c r="TAA228" s="58"/>
      <c r="TAB228" s="58"/>
      <c r="TAC228" s="58"/>
      <c r="TAD228" s="58"/>
      <c r="TAE228" s="58"/>
      <c r="TAF228" s="58"/>
      <c r="TAG228" s="58"/>
      <c r="TAH228" s="58"/>
      <c r="TAI228" s="58"/>
      <c r="TAJ228" s="58"/>
      <c r="TAK228" s="58"/>
      <c r="TAL228" s="58"/>
      <c r="TAM228" s="58"/>
      <c r="TAN228" s="58"/>
      <c r="TAO228" s="58"/>
      <c r="TAP228" s="58"/>
      <c r="TAQ228" s="58"/>
      <c r="TAR228" s="58"/>
      <c r="TAS228" s="58"/>
      <c r="TAT228" s="58"/>
      <c r="TAU228" s="58"/>
      <c r="TAV228" s="58"/>
      <c r="TAW228" s="58"/>
      <c r="TAX228" s="58"/>
      <c r="TAY228" s="58"/>
      <c r="TAZ228" s="58"/>
      <c r="TBA228" s="58"/>
      <c r="TBB228" s="58"/>
      <c r="TBC228" s="58"/>
      <c r="TBD228" s="58"/>
      <c r="TBE228" s="58"/>
      <c r="TBF228" s="58"/>
      <c r="TBG228" s="58"/>
      <c r="TBH228" s="58"/>
      <c r="TBI228" s="58"/>
      <c r="TBJ228" s="58"/>
      <c r="TBK228" s="58"/>
      <c r="TBL228" s="58"/>
      <c r="TBM228" s="58"/>
      <c r="TBN228" s="58"/>
      <c r="TBO228" s="58"/>
      <c r="TBP228" s="58"/>
      <c r="TBQ228" s="58"/>
      <c r="TBR228" s="58"/>
      <c r="TBS228" s="58"/>
      <c r="TBT228" s="58"/>
      <c r="TBU228" s="58"/>
      <c r="TBV228" s="58"/>
      <c r="TBW228" s="58"/>
      <c r="TBX228" s="58"/>
      <c r="TBY228" s="58"/>
      <c r="TBZ228" s="58"/>
      <c r="TCA228" s="58"/>
      <c r="TCB228" s="58"/>
      <c r="TCC228" s="58"/>
      <c r="TCD228" s="58"/>
      <c r="TCE228" s="58"/>
      <c r="TCF228" s="58"/>
      <c r="TCG228" s="58"/>
      <c r="TCH228" s="58"/>
      <c r="TCI228" s="58"/>
      <c r="TCJ228" s="58"/>
      <c r="TCK228" s="58"/>
      <c r="TCL228" s="58"/>
      <c r="TCM228" s="58"/>
      <c r="TCN228" s="58"/>
      <c r="TCO228" s="58"/>
      <c r="TCP228" s="58"/>
      <c r="TCQ228" s="58"/>
      <c r="TCR228" s="58"/>
      <c r="TCS228" s="58"/>
      <c r="TCT228" s="58"/>
      <c r="TCU228" s="58"/>
      <c r="TCV228" s="58"/>
      <c r="TCW228" s="58"/>
      <c r="TCX228" s="58"/>
      <c r="TCY228" s="58"/>
      <c r="TCZ228" s="58"/>
      <c r="TDA228" s="58"/>
      <c r="TDB228" s="58"/>
      <c r="TDC228" s="58"/>
      <c r="TDD228" s="58"/>
      <c r="TDE228" s="58"/>
      <c r="TDF228" s="58"/>
      <c r="TDG228" s="58"/>
      <c r="TDH228" s="58"/>
      <c r="TDI228" s="58"/>
      <c r="TDJ228" s="58"/>
      <c r="TDK228" s="58"/>
      <c r="TDL228" s="58"/>
      <c r="TDM228" s="58"/>
      <c r="TDN228" s="58"/>
      <c r="TDO228" s="58"/>
      <c r="TDP228" s="58"/>
      <c r="TDQ228" s="58"/>
      <c r="TDR228" s="58"/>
      <c r="TDS228" s="58"/>
      <c r="TDT228" s="58"/>
      <c r="TDU228" s="58"/>
      <c r="TDV228" s="58"/>
      <c r="TDW228" s="58"/>
      <c r="TDX228" s="58"/>
      <c r="TDY228" s="58"/>
      <c r="TDZ228" s="58"/>
      <c r="TEA228" s="58"/>
      <c r="TEB228" s="58"/>
      <c r="TEC228" s="58"/>
      <c r="TED228" s="58"/>
      <c r="TEE228" s="58"/>
      <c r="TEF228" s="58"/>
      <c r="TEG228" s="58"/>
      <c r="TEH228" s="58"/>
      <c r="TEI228" s="58"/>
      <c r="TEJ228" s="58"/>
      <c r="TEK228" s="58"/>
      <c r="TEL228" s="58"/>
      <c r="TEM228" s="58"/>
      <c r="TEN228" s="58"/>
      <c r="TEO228" s="58"/>
      <c r="TEP228" s="58"/>
      <c r="TEQ228" s="58"/>
      <c r="TER228" s="58"/>
      <c r="TES228" s="58"/>
      <c r="TET228" s="58"/>
      <c r="TEU228" s="58"/>
      <c r="TEV228" s="58"/>
      <c r="TEW228" s="58"/>
      <c r="TEX228" s="58"/>
      <c r="TEY228" s="58"/>
      <c r="TEZ228" s="58"/>
      <c r="TFA228" s="58"/>
      <c r="TFB228" s="58"/>
      <c r="TFC228" s="58"/>
      <c r="TFD228" s="58"/>
      <c r="TFE228" s="58"/>
      <c r="TFF228" s="58"/>
      <c r="TFG228" s="58"/>
      <c r="TFH228" s="58"/>
      <c r="TFI228" s="58"/>
      <c r="TFJ228" s="58"/>
      <c r="TFK228" s="58"/>
      <c r="TFL228" s="58"/>
      <c r="TFM228" s="58"/>
      <c r="TFN228" s="58"/>
      <c r="TFO228" s="58"/>
      <c r="TFP228" s="58"/>
      <c r="TFQ228" s="58"/>
      <c r="TFR228" s="58"/>
      <c r="TFS228" s="58"/>
      <c r="TFT228" s="58"/>
      <c r="TFU228" s="58"/>
      <c r="TFV228" s="58"/>
      <c r="TFW228" s="58"/>
      <c r="TFX228" s="58"/>
      <c r="TFY228" s="58"/>
      <c r="TFZ228" s="58"/>
      <c r="TGA228" s="58"/>
      <c r="TGB228" s="58"/>
      <c r="TGC228" s="58"/>
      <c r="TGD228" s="58"/>
      <c r="TGE228" s="58"/>
      <c r="TGF228" s="58"/>
      <c r="TGG228" s="58"/>
      <c r="TGH228" s="58"/>
      <c r="TGI228" s="58"/>
      <c r="TGJ228" s="58"/>
      <c r="TGK228" s="58"/>
      <c r="TGL228" s="58"/>
      <c r="TGM228" s="58"/>
      <c r="TGN228" s="58"/>
      <c r="TGO228" s="58"/>
      <c r="TGP228" s="58"/>
      <c r="TGQ228" s="58"/>
      <c r="TGR228" s="58"/>
      <c r="TGS228" s="58"/>
      <c r="TGT228" s="58"/>
      <c r="TGU228" s="58"/>
      <c r="TGV228" s="58"/>
      <c r="TGW228" s="58"/>
      <c r="TGX228" s="58"/>
      <c r="TGY228" s="58"/>
      <c r="TGZ228" s="58"/>
      <c r="THA228" s="58"/>
      <c r="THB228" s="58"/>
      <c r="THC228" s="58"/>
      <c r="THD228" s="58"/>
      <c r="THE228" s="58"/>
      <c r="THF228" s="58"/>
      <c r="THG228" s="58"/>
      <c r="THH228" s="58"/>
      <c r="THI228" s="58"/>
      <c r="THJ228" s="58"/>
      <c r="THK228" s="58"/>
      <c r="THL228" s="58"/>
      <c r="THM228" s="58"/>
      <c r="THN228" s="58"/>
      <c r="THO228" s="58"/>
      <c r="THP228" s="58"/>
      <c r="THQ228" s="58"/>
      <c r="THR228" s="58"/>
      <c r="THS228" s="58"/>
      <c r="THT228" s="58"/>
      <c r="THU228" s="58"/>
      <c r="THV228" s="58"/>
      <c r="THW228" s="58"/>
      <c r="THX228" s="58"/>
      <c r="THY228" s="58"/>
      <c r="THZ228" s="58"/>
      <c r="TIA228" s="58"/>
      <c r="TIB228" s="58"/>
      <c r="TIC228" s="58"/>
      <c r="TID228" s="58"/>
      <c r="TIE228" s="58"/>
      <c r="TIF228" s="58"/>
      <c r="TIG228" s="58"/>
      <c r="TIH228" s="58"/>
      <c r="TII228" s="58"/>
      <c r="TIJ228" s="58"/>
      <c r="TIK228" s="58"/>
      <c r="TIL228" s="58"/>
      <c r="TIM228" s="58"/>
      <c r="TIN228" s="58"/>
      <c r="TIO228" s="58"/>
      <c r="TIP228" s="58"/>
      <c r="TIQ228" s="58"/>
      <c r="TIR228" s="58"/>
      <c r="TIS228" s="58"/>
      <c r="TIT228" s="58"/>
      <c r="TIU228" s="58"/>
      <c r="TIV228" s="58"/>
      <c r="TIW228" s="58"/>
      <c r="TIX228" s="58"/>
      <c r="TIY228" s="58"/>
      <c r="TIZ228" s="58"/>
      <c r="TJA228" s="58"/>
      <c r="TJB228" s="58"/>
      <c r="TJC228" s="58"/>
      <c r="TJD228" s="58"/>
      <c r="TJE228" s="58"/>
      <c r="TJF228" s="58"/>
      <c r="TJG228" s="58"/>
      <c r="TJH228" s="58"/>
      <c r="TJI228" s="58"/>
      <c r="TJJ228" s="58"/>
      <c r="TJK228" s="58"/>
      <c r="TJL228" s="58"/>
      <c r="TJM228" s="58"/>
      <c r="TJN228" s="58"/>
      <c r="TJO228" s="58"/>
      <c r="TJP228" s="58"/>
      <c r="TJQ228" s="58"/>
      <c r="TJR228" s="58"/>
      <c r="TJS228" s="58"/>
      <c r="TJT228" s="58"/>
      <c r="TJU228" s="58"/>
      <c r="TJV228" s="58"/>
      <c r="TJW228" s="58"/>
      <c r="TJX228" s="58"/>
      <c r="TJY228" s="58"/>
      <c r="TJZ228" s="58"/>
      <c r="TKA228" s="58"/>
      <c r="TKB228" s="58"/>
      <c r="TKC228" s="58"/>
      <c r="TKD228" s="58"/>
      <c r="TKE228" s="58"/>
      <c r="TKF228" s="58"/>
      <c r="TKG228" s="58"/>
      <c r="TKH228" s="58"/>
      <c r="TKI228" s="58"/>
      <c r="TKJ228" s="58"/>
      <c r="TKK228" s="58"/>
      <c r="TKL228" s="58"/>
      <c r="TKM228" s="58"/>
      <c r="TKN228" s="58"/>
      <c r="TKO228" s="58"/>
      <c r="TKP228" s="58"/>
      <c r="TKQ228" s="58"/>
      <c r="TKR228" s="58"/>
      <c r="TKS228" s="58"/>
      <c r="TKT228" s="58"/>
      <c r="TKU228" s="58"/>
      <c r="TKV228" s="58"/>
      <c r="TKW228" s="58"/>
      <c r="TKX228" s="58"/>
      <c r="TKY228" s="58"/>
      <c r="TKZ228" s="58"/>
      <c r="TLA228" s="58"/>
      <c r="TLB228" s="58"/>
      <c r="TLC228" s="58"/>
      <c r="TLD228" s="58"/>
      <c r="TLE228" s="58"/>
      <c r="TLF228" s="58"/>
      <c r="TLG228" s="58"/>
      <c r="TLH228" s="58"/>
      <c r="TLI228" s="58"/>
      <c r="TLJ228" s="58"/>
      <c r="TLK228" s="58"/>
      <c r="TLL228" s="58"/>
      <c r="TLM228" s="58"/>
      <c r="TLN228" s="58"/>
      <c r="TLO228" s="58"/>
      <c r="TLP228" s="58"/>
      <c r="TLQ228" s="58"/>
      <c r="TLR228" s="58"/>
      <c r="TLS228" s="58"/>
      <c r="TLT228" s="58"/>
      <c r="TLU228" s="58"/>
      <c r="TLV228" s="58"/>
      <c r="TLW228" s="58"/>
      <c r="TLX228" s="58"/>
      <c r="TLY228" s="58"/>
      <c r="TLZ228" s="58"/>
      <c r="TMA228" s="58"/>
      <c r="TMB228" s="58"/>
      <c r="TMC228" s="58"/>
      <c r="TMD228" s="58"/>
      <c r="TME228" s="58"/>
      <c r="TMF228" s="58"/>
      <c r="TMG228" s="58"/>
      <c r="TMH228" s="58"/>
      <c r="TMI228" s="58"/>
      <c r="TMJ228" s="58"/>
      <c r="TMK228" s="58"/>
      <c r="TML228" s="58"/>
      <c r="TMM228" s="58"/>
      <c r="TMN228" s="58"/>
      <c r="TMO228" s="58"/>
      <c r="TMP228" s="58"/>
      <c r="TMQ228" s="58"/>
      <c r="TMR228" s="58"/>
      <c r="TMS228" s="58"/>
      <c r="TMT228" s="58"/>
      <c r="TMU228" s="58"/>
      <c r="TMV228" s="58"/>
      <c r="TMW228" s="58"/>
      <c r="TMX228" s="58"/>
      <c r="TMY228" s="58"/>
      <c r="TMZ228" s="58"/>
      <c r="TNA228" s="58"/>
      <c r="TNB228" s="58"/>
      <c r="TNC228" s="58"/>
      <c r="TND228" s="58"/>
      <c r="TNE228" s="58"/>
      <c r="TNF228" s="58"/>
      <c r="TNG228" s="58"/>
      <c r="TNH228" s="58"/>
      <c r="TNI228" s="58"/>
      <c r="TNJ228" s="58"/>
      <c r="TNK228" s="58"/>
      <c r="TNL228" s="58"/>
      <c r="TNM228" s="58"/>
      <c r="TNN228" s="58"/>
      <c r="TNO228" s="58"/>
      <c r="TNP228" s="58"/>
      <c r="TNQ228" s="58"/>
      <c r="TNR228" s="58"/>
      <c r="TNS228" s="58"/>
      <c r="TNT228" s="58"/>
      <c r="TNU228" s="58"/>
      <c r="TNV228" s="58"/>
      <c r="TNW228" s="58"/>
      <c r="TNX228" s="58"/>
      <c r="TNY228" s="58"/>
      <c r="TNZ228" s="58"/>
      <c r="TOA228" s="58"/>
      <c r="TOB228" s="58"/>
      <c r="TOC228" s="58"/>
      <c r="TOD228" s="58"/>
      <c r="TOE228" s="58"/>
      <c r="TOF228" s="58"/>
      <c r="TOG228" s="58"/>
      <c r="TOH228" s="58"/>
      <c r="TOI228" s="58"/>
      <c r="TOJ228" s="58"/>
      <c r="TOK228" s="58"/>
      <c r="TOL228" s="58"/>
      <c r="TOM228" s="58"/>
      <c r="TON228" s="58"/>
      <c r="TOO228" s="58"/>
      <c r="TOP228" s="58"/>
      <c r="TOQ228" s="58"/>
      <c r="TOR228" s="58"/>
      <c r="TOS228" s="58"/>
      <c r="TOT228" s="58"/>
      <c r="TOU228" s="58"/>
      <c r="TOV228" s="58"/>
      <c r="TOW228" s="58"/>
      <c r="TOX228" s="58"/>
      <c r="TOY228" s="58"/>
      <c r="TOZ228" s="58"/>
      <c r="TPA228" s="58"/>
      <c r="TPB228" s="58"/>
      <c r="TPC228" s="58"/>
      <c r="TPD228" s="58"/>
      <c r="TPE228" s="58"/>
      <c r="TPF228" s="58"/>
      <c r="TPG228" s="58"/>
      <c r="TPH228" s="58"/>
      <c r="TPI228" s="58"/>
      <c r="TPJ228" s="58"/>
      <c r="TPK228" s="58"/>
      <c r="TPL228" s="58"/>
      <c r="TPM228" s="58"/>
      <c r="TPN228" s="58"/>
      <c r="TPO228" s="58"/>
      <c r="TPP228" s="58"/>
      <c r="TPQ228" s="58"/>
      <c r="TPR228" s="58"/>
      <c r="TPS228" s="58"/>
      <c r="TPT228" s="58"/>
      <c r="TPU228" s="58"/>
      <c r="TPV228" s="58"/>
      <c r="TPW228" s="58"/>
      <c r="TPX228" s="58"/>
      <c r="TPY228" s="58"/>
      <c r="TPZ228" s="58"/>
      <c r="TQA228" s="58"/>
      <c r="TQB228" s="58"/>
      <c r="TQC228" s="58"/>
      <c r="TQD228" s="58"/>
      <c r="TQE228" s="58"/>
      <c r="TQF228" s="58"/>
      <c r="TQG228" s="58"/>
      <c r="TQH228" s="58"/>
      <c r="TQI228" s="58"/>
      <c r="TQJ228" s="58"/>
      <c r="TQK228" s="58"/>
      <c r="TQL228" s="58"/>
      <c r="TQM228" s="58"/>
      <c r="TQN228" s="58"/>
      <c r="TQO228" s="58"/>
      <c r="TQP228" s="58"/>
      <c r="TQQ228" s="58"/>
      <c r="TQR228" s="58"/>
      <c r="TQS228" s="58"/>
      <c r="TQT228" s="58"/>
      <c r="TQU228" s="58"/>
      <c r="TQV228" s="58"/>
      <c r="TQW228" s="58"/>
      <c r="TQX228" s="58"/>
      <c r="TQY228" s="58"/>
      <c r="TQZ228" s="58"/>
      <c r="TRA228" s="58"/>
      <c r="TRB228" s="58"/>
      <c r="TRC228" s="58"/>
      <c r="TRD228" s="58"/>
      <c r="TRE228" s="58"/>
      <c r="TRF228" s="58"/>
      <c r="TRG228" s="58"/>
      <c r="TRH228" s="58"/>
      <c r="TRI228" s="58"/>
      <c r="TRJ228" s="58"/>
      <c r="TRK228" s="58"/>
      <c r="TRL228" s="58"/>
      <c r="TRM228" s="58"/>
      <c r="TRN228" s="58"/>
      <c r="TRO228" s="58"/>
      <c r="TRP228" s="58"/>
      <c r="TRQ228" s="58"/>
      <c r="TRR228" s="58"/>
      <c r="TRS228" s="58"/>
      <c r="TRT228" s="58"/>
      <c r="TRU228" s="58"/>
      <c r="TRV228" s="58"/>
      <c r="TRW228" s="58"/>
      <c r="TRX228" s="58"/>
      <c r="TRY228" s="58"/>
      <c r="TRZ228" s="58"/>
      <c r="TSA228" s="58"/>
      <c r="TSB228" s="58"/>
      <c r="TSC228" s="58"/>
      <c r="TSD228" s="58"/>
      <c r="TSE228" s="58"/>
      <c r="TSF228" s="58"/>
      <c r="TSG228" s="58"/>
      <c r="TSH228" s="58"/>
      <c r="TSI228" s="58"/>
      <c r="TSJ228" s="58"/>
      <c r="TSK228" s="58"/>
      <c r="TSL228" s="58"/>
      <c r="TSM228" s="58"/>
      <c r="TSN228" s="58"/>
      <c r="TSO228" s="58"/>
      <c r="TSP228" s="58"/>
      <c r="TSQ228" s="58"/>
      <c r="TSR228" s="58"/>
      <c r="TSS228" s="58"/>
      <c r="TST228" s="58"/>
      <c r="TSU228" s="58"/>
      <c r="TSV228" s="58"/>
      <c r="TSW228" s="58"/>
      <c r="TSX228" s="58"/>
      <c r="TSY228" s="58"/>
      <c r="TSZ228" s="58"/>
      <c r="TTA228" s="58"/>
      <c r="TTB228" s="58"/>
      <c r="TTC228" s="58"/>
      <c r="TTD228" s="58"/>
      <c r="TTE228" s="58"/>
      <c r="TTF228" s="58"/>
      <c r="TTG228" s="58"/>
      <c r="TTH228" s="58"/>
      <c r="TTI228" s="58"/>
      <c r="TTJ228" s="58"/>
      <c r="TTK228" s="58"/>
      <c r="TTL228" s="58"/>
      <c r="TTM228" s="58"/>
      <c r="TTN228" s="58"/>
      <c r="TTO228" s="58"/>
      <c r="TTP228" s="58"/>
      <c r="TTQ228" s="58"/>
      <c r="TTR228" s="58"/>
      <c r="TTS228" s="58"/>
      <c r="TTT228" s="58"/>
      <c r="TTU228" s="58"/>
      <c r="TTV228" s="58"/>
      <c r="TTW228" s="58"/>
      <c r="TTX228" s="58"/>
      <c r="TTY228" s="58"/>
      <c r="TTZ228" s="58"/>
      <c r="TUA228" s="58"/>
      <c r="TUB228" s="58"/>
      <c r="TUC228" s="58"/>
      <c r="TUD228" s="58"/>
      <c r="TUE228" s="58"/>
      <c r="TUF228" s="58"/>
      <c r="TUG228" s="58"/>
      <c r="TUH228" s="58"/>
      <c r="TUI228" s="58"/>
      <c r="TUJ228" s="58"/>
      <c r="TUK228" s="58"/>
      <c r="TUL228" s="58"/>
      <c r="TUM228" s="58"/>
      <c r="TUN228" s="58"/>
      <c r="TUO228" s="58"/>
      <c r="TUP228" s="58"/>
      <c r="TUQ228" s="58"/>
      <c r="TUR228" s="58"/>
      <c r="TUS228" s="58"/>
      <c r="TUT228" s="58"/>
      <c r="TUU228" s="58"/>
      <c r="TUV228" s="58"/>
      <c r="TUW228" s="58"/>
      <c r="TUX228" s="58"/>
      <c r="TUY228" s="58"/>
      <c r="TUZ228" s="58"/>
      <c r="TVA228" s="58"/>
      <c r="TVB228" s="58"/>
      <c r="TVC228" s="58"/>
      <c r="TVD228" s="58"/>
      <c r="TVE228" s="58"/>
      <c r="TVF228" s="58"/>
      <c r="TVG228" s="58"/>
      <c r="TVH228" s="58"/>
      <c r="TVI228" s="58"/>
      <c r="TVJ228" s="58"/>
      <c r="TVK228" s="58"/>
      <c r="TVL228" s="58"/>
      <c r="TVM228" s="58"/>
      <c r="TVN228" s="58"/>
      <c r="TVO228" s="58"/>
      <c r="TVP228" s="58"/>
      <c r="TVQ228" s="58"/>
      <c r="TVR228" s="58"/>
      <c r="TVS228" s="58"/>
      <c r="TVT228" s="58"/>
      <c r="TVU228" s="58"/>
      <c r="TVV228" s="58"/>
      <c r="TVW228" s="58"/>
      <c r="TVX228" s="58"/>
      <c r="TVY228" s="58"/>
      <c r="TVZ228" s="58"/>
      <c r="TWA228" s="58"/>
      <c r="TWB228" s="58"/>
      <c r="TWC228" s="58"/>
      <c r="TWD228" s="58"/>
      <c r="TWE228" s="58"/>
      <c r="TWF228" s="58"/>
      <c r="TWG228" s="58"/>
      <c r="TWH228" s="58"/>
      <c r="TWI228" s="58"/>
      <c r="TWJ228" s="58"/>
      <c r="TWK228" s="58"/>
      <c r="TWL228" s="58"/>
      <c r="TWM228" s="58"/>
      <c r="TWN228" s="58"/>
      <c r="TWO228" s="58"/>
      <c r="TWP228" s="58"/>
      <c r="TWQ228" s="58"/>
      <c r="TWR228" s="58"/>
      <c r="TWS228" s="58"/>
      <c r="TWT228" s="58"/>
      <c r="TWU228" s="58"/>
      <c r="TWV228" s="58"/>
      <c r="TWW228" s="58"/>
      <c r="TWX228" s="58"/>
      <c r="TWY228" s="58"/>
      <c r="TWZ228" s="58"/>
      <c r="TXA228" s="58"/>
      <c r="TXB228" s="58"/>
      <c r="TXC228" s="58"/>
      <c r="TXD228" s="58"/>
      <c r="TXE228" s="58"/>
      <c r="TXF228" s="58"/>
      <c r="TXG228" s="58"/>
      <c r="TXH228" s="58"/>
      <c r="TXI228" s="58"/>
      <c r="TXJ228" s="58"/>
      <c r="TXK228" s="58"/>
      <c r="TXL228" s="58"/>
      <c r="TXM228" s="58"/>
      <c r="TXN228" s="58"/>
      <c r="TXO228" s="58"/>
      <c r="TXP228" s="58"/>
      <c r="TXQ228" s="58"/>
      <c r="TXR228" s="58"/>
      <c r="TXS228" s="58"/>
      <c r="TXT228" s="58"/>
      <c r="TXU228" s="58"/>
      <c r="TXV228" s="58"/>
      <c r="TXW228" s="58"/>
      <c r="TXX228" s="58"/>
      <c r="TXY228" s="58"/>
      <c r="TXZ228" s="58"/>
      <c r="TYA228" s="58"/>
      <c r="TYB228" s="58"/>
      <c r="TYC228" s="58"/>
      <c r="TYD228" s="58"/>
      <c r="TYE228" s="58"/>
      <c r="TYF228" s="58"/>
      <c r="TYG228" s="58"/>
      <c r="TYH228" s="58"/>
      <c r="TYI228" s="58"/>
      <c r="TYJ228" s="58"/>
      <c r="TYK228" s="58"/>
      <c r="TYL228" s="58"/>
      <c r="TYM228" s="58"/>
      <c r="TYN228" s="58"/>
      <c r="TYO228" s="58"/>
      <c r="TYP228" s="58"/>
      <c r="TYQ228" s="58"/>
      <c r="TYR228" s="58"/>
      <c r="TYS228" s="58"/>
      <c r="TYT228" s="58"/>
      <c r="TYU228" s="58"/>
      <c r="TYV228" s="58"/>
      <c r="TYW228" s="58"/>
      <c r="TYX228" s="58"/>
      <c r="TYY228" s="58"/>
      <c r="TYZ228" s="58"/>
      <c r="TZA228" s="58"/>
      <c r="TZB228" s="58"/>
      <c r="TZC228" s="58"/>
      <c r="TZD228" s="58"/>
      <c r="TZE228" s="58"/>
      <c r="TZF228" s="58"/>
      <c r="TZG228" s="58"/>
      <c r="TZH228" s="58"/>
      <c r="TZI228" s="58"/>
      <c r="TZJ228" s="58"/>
      <c r="TZK228" s="58"/>
      <c r="TZL228" s="58"/>
      <c r="TZM228" s="58"/>
      <c r="TZN228" s="58"/>
      <c r="TZO228" s="58"/>
      <c r="TZP228" s="58"/>
      <c r="TZQ228" s="58"/>
      <c r="TZR228" s="58"/>
      <c r="TZS228" s="58"/>
      <c r="TZT228" s="58"/>
      <c r="TZU228" s="58"/>
      <c r="TZV228" s="58"/>
      <c r="TZW228" s="58"/>
      <c r="TZX228" s="58"/>
      <c r="TZY228" s="58"/>
      <c r="TZZ228" s="58"/>
      <c r="UAA228" s="58"/>
      <c r="UAB228" s="58"/>
      <c r="UAC228" s="58"/>
      <c r="UAD228" s="58"/>
      <c r="UAE228" s="58"/>
      <c r="UAF228" s="58"/>
      <c r="UAG228" s="58"/>
      <c r="UAH228" s="58"/>
      <c r="UAI228" s="58"/>
      <c r="UAJ228" s="58"/>
      <c r="UAK228" s="58"/>
      <c r="UAL228" s="58"/>
      <c r="UAM228" s="58"/>
      <c r="UAN228" s="58"/>
      <c r="UAO228" s="58"/>
      <c r="UAP228" s="58"/>
      <c r="UAQ228" s="58"/>
      <c r="UAR228" s="58"/>
      <c r="UAS228" s="58"/>
      <c r="UAT228" s="58"/>
      <c r="UAU228" s="58"/>
      <c r="UAV228" s="58"/>
      <c r="UAW228" s="58"/>
      <c r="UAX228" s="58"/>
      <c r="UAY228" s="58"/>
      <c r="UAZ228" s="58"/>
      <c r="UBA228" s="58"/>
      <c r="UBB228" s="58"/>
      <c r="UBC228" s="58"/>
      <c r="UBD228" s="58"/>
      <c r="UBE228" s="58"/>
      <c r="UBF228" s="58"/>
      <c r="UBG228" s="58"/>
      <c r="UBH228" s="58"/>
      <c r="UBI228" s="58"/>
      <c r="UBJ228" s="58"/>
      <c r="UBK228" s="58"/>
      <c r="UBL228" s="58"/>
      <c r="UBM228" s="58"/>
      <c r="UBN228" s="58"/>
      <c r="UBO228" s="58"/>
      <c r="UBP228" s="58"/>
      <c r="UBQ228" s="58"/>
      <c r="UBR228" s="58"/>
      <c r="UBS228" s="58"/>
      <c r="UBT228" s="58"/>
      <c r="UBU228" s="58"/>
      <c r="UBV228" s="58"/>
      <c r="UBW228" s="58"/>
      <c r="UBX228" s="58"/>
      <c r="UBY228" s="58"/>
      <c r="UBZ228" s="58"/>
      <c r="UCA228" s="58"/>
      <c r="UCB228" s="58"/>
      <c r="UCC228" s="58"/>
      <c r="UCD228" s="58"/>
      <c r="UCE228" s="58"/>
      <c r="UCF228" s="58"/>
      <c r="UCG228" s="58"/>
      <c r="UCH228" s="58"/>
      <c r="UCI228" s="58"/>
      <c r="UCJ228" s="58"/>
      <c r="UCK228" s="58"/>
      <c r="UCL228" s="58"/>
      <c r="UCM228" s="58"/>
      <c r="UCN228" s="58"/>
      <c r="UCO228" s="58"/>
      <c r="UCP228" s="58"/>
      <c r="UCQ228" s="58"/>
      <c r="UCR228" s="58"/>
      <c r="UCS228" s="58"/>
      <c r="UCT228" s="58"/>
      <c r="UCU228" s="58"/>
      <c r="UCV228" s="58"/>
      <c r="UCW228" s="58"/>
      <c r="UCX228" s="58"/>
      <c r="UCY228" s="58"/>
      <c r="UCZ228" s="58"/>
      <c r="UDA228" s="58"/>
      <c r="UDB228" s="58"/>
      <c r="UDC228" s="58"/>
      <c r="UDD228" s="58"/>
      <c r="UDE228" s="58"/>
      <c r="UDF228" s="58"/>
      <c r="UDG228" s="58"/>
      <c r="UDH228" s="58"/>
      <c r="UDI228" s="58"/>
      <c r="UDJ228" s="58"/>
      <c r="UDK228" s="58"/>
      <c r="UDL228" s="58"/>
      <c r="UDM228" s="58"/>
      <c r="UDN228" s="58"/>
      <c r="UDO228" s="58"/>
      <c r="UDP228" s="58"/>
      <c r="UDQ228" s="58"/>
      <c r="UDR228" s="58"/>
      <c r="UDS228" s="58"/>
      <c r="UDT228" s="58"/>
      <c r="UDU228" s="58"/>
      <c r="UDV228" s="58"/>
      <c r="UDW228" s="58"/>
      <c r="UDX228" s="58"/>
      <c r="UDY228" s="58"/>
      <c r="UDZ228" s="58"/>
      <c r="UEA228" s="58"/>
      <c r="UEB228" s="58"/>
      <c r="UEC228" s="58"/>
      <c r="UED228" s="58"/>
      <c r="UEE228" s="58"/>
      <c r="UEF228" s="58"/>
      <c r="UEG228" s="58"/>
      <c r="UEH228" s="58"/>
      <c r="UEI228" s="58"/>
      <c r="UEJ228" s="58"/>
      <c r="UEK228" s="58"/>
      <c r="UEL228" s="58"/>
      <c r="UEM228" s="58"/>
      <c r="UEN228" s="58"/>
      <c r="UEO228" s="58"/>
      <c r="UEP228" s="58"/>
      <c r="UEQ228" s="58"/>
      <c r="UER228" s="58"/>
      <c r="UES228" s="58"/>
      <c r="UET228" s="58"/>
      <c r="UEU228" s="58"/>
      <c r="UEV228" s="58"/>
      <c r="UEW228" s="58"/>
      <c r="UEX228" s="58"/>
      <c r="UEY228" s="58"/>
      <c r="UEZ228" s="58"/>
      <c r="UFA228" s="58"/>
      <c r="UFB228" s="58"/>
      <c r="UFC228" s="58"/>
      <c r="UFD228" s="58"/>
      <c r="UFE228" s="58"/>
      <c r="UFF228" s="58"/>
      <c r="UFG228" s="58"/>
      <c r="UFH228" s="58"/>
      <c r="UFI228" s="58"/>
      <c r="UFJ228" s="58"/>
      <c r="UFK228" s="58"/>
      <c r="UFL228" s="58"/>
      <c r="UFM228" s="58"/>
      <c r="UFN228" s="58"/>
      <c r="UFO228" s="58"/>
      <c r="UFP228" s="58"/>
      <c r="UFQ228" s="58"/>
      <c r="UFR228" s="58"/>
      <c r="UFS228" s="58"/>
      <c r="UFT228" s="58"/>
      <c r="UFU228" s="58"/>
      <c r="UFV228" s="58"/>
      <c r="UFW228" s="58"/>
      <c r="UFX228" s="58"/>
      <c r="UFY228" s="58"/>
      <c r="UFZ228" s="58"/>
      <c r="UGA228" s="58"/>
      <c r="UGB228" s="58"/>
      <c r="UGC228" s="58"/>
      <c r="UGD228" s="58"/>
      <c r="UGE228" s="58"/>
      <c r="UGF228" s="58"/>
      <c r="UGG228" s="58"/>
      <c r="UGH228" s="58"/>
      <c r="UGI228" s="58"/>
      <c r="UGJ228" s="58"/>
      <c r="UGK228" s="58"/>
      <c r="UGL228" s="58"/>
      <c r="UGM228" s="58"/>
      <c r="UGN228" s="58"/>
      <c r="UGO228" s="58"/>
      <c r="UGP228" s="58"/>
      <c r="UGQ228" s="58"/>
      <c r="UGR228" s="58"/>
      <c r="UGS228" s="58"/>
      <c r="UGT228" s="58"/>
      <c r="UGU228" s="58"/>
      <c r="UGV228" s="58"/>
      <c r="UGW228" s="58"/>
      <c r="UGX228" s="58"/>
      <c r="UGY228" s="58"/>
      <c r="UGZ228" s="58"/>
      <c r="UHA228" s="58"/>
      <c r="UHB228" s="58"/>
      <c r="UHC228" s="58"/>
      <c r="UHD228" s="58"/>
      <c r="UHE228" s="58"/>
      <c r="UHF228" s="58"/>
      <c r="UHG228" s="58"/>
      <c r="UHH228" s="58"/>
      <c r="UHI228" s="58"/>
      <c r="UHJ228" s="58"/>
      <c r="UHK228" s="58"/>
      <c r="UHL228" s="58"/>
      <c r="UHM228" s="58"/>
      <c r="UHN228" s="58"/>
      <c r="UHO228" s="58"/>
      <c r="UHP228" s="58"/>
      <c r="UHQ228" s="58"/>
      <c r="UHR228" s="58"/>
      <c r="UHS228" s="58"/>
      <c r="UHT228" s="58"/>
      <c r="UHU228" s="58"/>
      <c r="UHV228" s="58"/>
      <c r="UHW228" s="58"/>
      <c r="UHX228" s="58"/>
      <c r="UHY228" s="58"/>
      <c r="UHZ228" s="58"/>
      <c r="UIA228" s="58"/>
      <c r="UIB228" s="58"/>
      <c r="UIC228" s="58"/>
      <c r="UID228" s="58"/>
      <c r="UIE228" s="58"/>
      <c r="UIF228" s="58"/>
      <c r="UIG228" s="58"/>
      <c r="UIH228" s="58"/>
      <c r="UII228" s="58"/>
      <c r="UIJ228" s="58"/>
      <c r="UIK228" s="58"/>
      <c r="UIL228" s="58"/>
      <c r="UIM228" s="58"/>
      <c r="UIN228" s="58"/>
      <c r="UIO228" s="58"/>
      <c r="UIP228" s="58"/>
      <c r="UIQ228" s="58"/>
      <c r="UIR228" s="58"/>
      <c r="UIS228" s="58"/>
      <c r="UIT228" s="58"/>
      <c r="UIU228" s="58"/>
      <c r="UIV228" s="58"/>
      <c r="UIW228" s="58"/>
      <c r="UIX228" s="58"/>
      <c r="UIY228" s="58"/>
      <c r="UIZ228" s="58"/>
      <c r="UJA228" s="58"/>
      <c r="UJB228" s="58"/>
      <c r="UJC228" s="58"/>
      <c r="UJD228" s="58"/>
      <c r="UJE228" s="58"/>
      <c r="UJF228" s="58"/>
      <c r="UJG228" s="58"/>
      <c r="UJH228" s="58"/>
      <c r="UJI228" s="58"/>
      <c r="UJJ228" s="58"/>
      <c r="UJK228" s="58"/>
      <c r="UJL228" s="58"/>
      <c r="UJM228" s="58"/>
      <c r="UJN228" s="58"/>
      <c r="UJO228" s="58"/>
      <c r="UJP228" s="58"/>
      <c r="UJQ228" s="58"/>
      <c r="UJR228" s="58"/>
      <c r="UJS228" s="58"/>
      <c r="UJT228" s="58"/>
      <c r="UJU228" s="58"/>
      <c r="UJV228" s="58"/>
      <c r="UJW228" s="58"/>
      <c r="UJX228" s="58"/>
      <c r="UJY228" s="58"/>
      <c r="UJZ228" s="58"/>
      <c r="UKA228" s="58"/>
      <c r="UKB228" s="58"/>
      <c r="UKC228" s="58"/>
      <c r="UKD228" s="58"/>
      <c r="UKE228" s="58"/>
      <c r="UKF228" s="58"/>
      <c r="UKG228" s="58"/>
      <c r="UKH228" s="58"/>
      <c r="UKI228" s="58"/>
      <c r="UKJ228" s="58"/>
      <c r="UKK228" s="58"/>
      <c r="UKL228" s="58"/>
      <c r="UKM228" s="58"/>
      <c r="UKN228" s="58"/>
      <c r="UKO228" s="58"/>
      <c r="UKP228" s="58"/>
      <c r="UKQ228" s="58"/>
      <c r="UKR228" s="58"/>
      <c r="UKS228" s="58"/>
      <c r="UKT228" s="58"/>
      <c r="UKU228" s="58"/>
      <c r="UKV228" s="58"/>
      <c r="UKW228" s="58"/>
      <c r="UKX228" s="58"/>
      <c r="UKY228" s="58"/>
      <c r="UKZ228" s="58"/>
      <c r="ULA228" s="58"/>
      <c r="ULB228" s="58"/>
      <c r="ULC228" s="58"/>
      <c r="ULD228" s="58"/>
      <c r="ULE228" s="58"/>
      <c r="ULF228" s="58"/>
      <c r="ULG228" s="58"/>
      <c r="ULH228" s="58"/>
      <c r="ULI228" s="58"/>
      <c r="ULJ228" s="58"/>
      <c r="ULK228" s="58"/>
      <c r="ULL228" s="58"/>
      <c r="ULM228" s="58"/>
      <c r="ULN228" s="58"/>
      <c r="ULO228" s="58"/>
      <c r="ULP228" s="58"/>
      <c r="ULQ228" s="58"/>
      <c r="ULR228" s="58"/>
      <c r="ULS228" s="58"/>
      <c r="ULT228" s="58"/>
      <c r="ULU228" s="58"/>
      <c r="ULV228" s="58"/>
      <c r="ULW228" s="58"/>
      <c r="ULX228" s="58"/>
      <c r="ULY228" s="58"/>
      <c r="ULZ228" s="58"/>
      <c r="UMA228" s="58"/>
      <c r="UMB228" s="58"/>
      <c r="UMC228" s="58"/>
      <c r="UMD228" s="58"/>
      <c r="UME228" s="58"/>
      <c r="UMF228" s="58"/>
      <c r="UMG228" s="58"/>
      <c r="UMH228" s="58"/>
      <c r="UMI228" s="58"/>
      <c r="UMJ228" s="58"/>
      <c r="UMK228" s="58"/>
      <c r="UML228" s="58"/>
      <c r="UMM228" s="58"/>
      <c r="UMN228" s="58"/>
      <c r="UMO228" s="58"/>
      <c r="UMP228" s="58"/>
      <c r="UMQ228" s="58"/>
      <c r="UMR228" s="58"/>
      <c r="UMS228" s="58"/>
      <c r="UMT228" s="58"/>
      <c r="UMU228" s="58"/>
      <c r="UMV228" s="58"/>
      <c r="UMW228" s="58"/>
      <c r="UMX228" s="58"/>
      <c r="UMY228" s="58"/>
      <c r="UMZ228" s="58"/>
      <c r="UNA228" s="58"/>
      <c r="UNB228" s="58"/>
      <c r="UNC228" s="58"/>
      <c r="UND228" s="58"/>
      <c r="UNE228" s="58"/>
      <c r="UNF228" s="58"/>
      <c r="UNG228" s="58"/>
      <c r="UNH228" s="58"/>
      <c r="UNI228" s="58"/>
      <c r="UNJ228" s="58"/>
      <c r="UNK228" s="58"/>
      <c r="UNL228" s="58"/>
      <c r="UNM228" s="58"/>
      <c r="UNN228" s="58"/>
      <c r="UNO228" s="58"/>
      <c r="UNP228" s="58"/>
      <c r="UNQ228" s="58"/>
      <c r="UNR228" s="58"/>
      <c r="UNS228" s="58"/>
      <c r="UNT228" s="58"/>
      <c r="UNU228" s="58"/>
      <c r="UNV228" s="58"/>
      <c r="UNW228" s="58"/>
      <c r="UNX228" s="58"/>
      <c r="UNY228" s="58"/>
      <c r="UNZ228" s="58"/>
      <c r="UOA228" s="58"/>
      <c r="UOB228" s="58"/>
      <c r="UOC228" s="58"/>
      <c r="UOD228" s="58"/>
      <c r="UOE228" s="58"/>
      <c r="UOF228" s="58"/>
      <c r="UOG228" s="58"/>
      <c r="UOH228" s="58"/>
      <c r="UOI228" s="58"/>
      <c r="UOJ228" s="58"/>
      <c r="UOK228" s="58"/>
      <c r="UOL228" s="58"/>
      <c r="UOM228" s="58"/>
      <c r="UON228" s="58"/>
      <c r="UOO228" s="58"/>
      <c r="UOP228" s="58"/>
      <c r="UOQ228" s="58"/>
      <c r="UOR228" s="58"/>
      <c r="UOS228" s="58"/>
      <c r="UOT228" s="58"/>
      <c r="UOU228" s="58"/>
      <c r="UOV228" s="58"/>
      <c r="UOW228" s="58"/>
      <c r="UOX228" s="58"/>
      <c r="UOY228" s="58"/>
      <c r="UOZ228" s="58"/>
      <c r="UPA228" s="58"/>
      <c r="UPB228" s="58"/>
      <c r="UPC228" s="58"/>
      <c r="UPD228" s="58"/>
      <c r="UPE228" s="58"/>
      <c r="UPF228" s="58"/>
      <c r="UPG228" s="58"/>
      <c r="UPH228" s="58"/>
      <c r="UPI228" s="58"/>
      <c r="UPJ228" s="58"/>
      <c r="UPK228" s="58"/>
      <c r="UPL228" s="58"/>
      <c r="UPM228" s="58"/>
      <c r="UPN228" s="58"/>
      <c r="UPO228" s="58"/>
      <c r="UPP228" s="58"/>
      <c r="UPQ228" s="58"/>
      <c r="UPR228" s="58"/>
      <c r="UPS228" s="58"/>
      <c r="UPT228" s="58"/>
      <c r="UPU228" s="58"/>
      <c r="UPV228" s="58"/>
      <c r="UPW228" s="58"/>
      <c r="UPX228" s="58"/>
      <c r="UPY228" s="58"/>
      <c r="UPZ228" s="58"/>
      <c r="UQA228" s="58"/>
      <c r="UQB228" s="58"/>
      <c r="UQC228" s="58"/>
      <c r="UQD228" s="58"/>
      <c r="UQE228" s="58"/>
      <c r="UQF228" s="58"/>
      <c r="UQG228" s="58"/>
      <c r="UQH228" s="58"/>
      <c r="UQI228" s="58"/>
      <c r="UQJ228" s="58"/>
      <c r="UQK228" s="58"/>
      <c r="UQL228" s="58"/>
      <c r="UQM228" s="58"/>
      <c r="UQN228" s="58"/>
      <c r="UQO228" s="58"/>
      <c r="UQP228" s="58"/>
      <c r="UQQ228" s="58"/>
      <c r="UQR228" s="58"/>
      <c r="UQS228" s="58"/>
      <c r="UQT228" s="58"/>
      <c r="UQU228" s="58"/>
      <c r="UQV228" s="58"/>
      <c r="UQW228" s="58"/>
      <c r="UQX228" s="58"/>
      <c r="UQY228" s="58"/>
      <c r="UQZ228" s="58"/>
      <c r="URA228" s="58"/>
      <c r="URB228" s="58"/>
      <c r="URC228" s="58"/>
      <c r="URD228" s="58"/>
      <c r="URE228" s="58"/>
      <c r="URF228" s="58"/>
      <c r="URG228" s="58"/>
      <c r="URH228" s="58"/>
      <c r="URI228" s="58"/>
      <c r="URJ228" s="58"/>
      <c r="URK228" s="58"/>
      <c r="URL228" s="58"/>
      <c r="URM228" s="58"/>
      <c r="URN228" s="58"/>
      <c r="URO228" s="58"/>
      <c r="URP228" s="58"/>
      <c r="URQ228" s="58"/>
      <c r="URR228" s="58"/>
      <c r="URS228" s="58"/>
      <c r="URT228" s="58"/>
      <c r="URU228" s="58"/>
      <c r="URV228" s="58"/>
      <c r="URW228" s="58"/>
      <c r="URX228" s="58"/>
      <c r="URY228" s="58"/>
      <c r="URZ228" s="58"/>
      <c r="USA228" s="58"/>
      <c r="USB228" s="58"/>
      <c r="USC228" s="58"/>
      <c r="USD228" s="58"/>
      <c r="USE228" s="58"/>
      <c r="USF228" s="58"/>
      <c r="USG228" s="58"/>
      <c r="USH228" s="58"/>
      <c r="USI228" s="58"/>
      <c r="USJ228" s="58"/>
      <c r="USK228" s="58"/>
      <c r="USL228" s="58"/>
      <c r="USM228" s="58"/>
      <c r="USN228" s="58"/>
      <c r="USO228" s="58"/>
      <c r="USP228" s="58"/>
      <c r="USQ228" s="58"/>
      <c r="USR228" s="58"/>
      <c r="USS228" s="58"/>
      <c r="UST228" s="58"/>
      <c r="USU228" s="58"/>
      <c r="USV228" s="58"/>
      <c r="USW228" s="58"/>
      <c r="USX228" s="58"/>
      <c r="USY228" s="58"/>
      <c r="USZ228" s="58"/>
      <c r="UTA228" s="58"/>
      <c r="UTB228" s="58"/>
      <c r="UTC228" s="58"/>
      <c r="UTD228" s="58"/>
      <c r="UTE228" s="58"/>
      <c r="UTF228" s="58"/>
      <c r="UTG228" s="58"/>
      <c r="UTH228" s="58"/>
      <c r="UTI228" s="58"/>
      <c r="UTJ228" s="58"/>
      <c r="UTK228" s="58"/>
      <c r="UTL228" s="58"/>
      <c r="UTM228" s="58"/>
      <c r="UTN228" s="58"/>
      <c r="UTO228" s="58"/>
      <c r="UTP228" s="58"/>
      <c r="UTQ228" s="58"/>
      <c r="UTR228" s="58"/>
      <c r="UTS228" s="58"/>
      <c r="UTT228" s="58"/>
      <c r="UTU228" s="58"/>
      <c r="UTV228" s="58"/>
      <c r="UTW228" s="58"/>
      <c r="UTX228" s="58"/>
      <c r="UTY228" s="58"/>
      <c r="UTZ228" s="58"/>
      <c r="UUA228" s="58"/>
      <c r="UUB228" s="58"/>
      <c r="UUC228" s="58"/>
      <c r="UUD228" s="58"/>
      <c r="UUE228" s="58"/>
      <c r="UUF228" s="58"/>
      <c r="UUG228" s="58"/>
      <c r="UUH228" s="58"/>
      <c r="UUI228" s="58"/>
      <c r="UUJ228" s="58"/>
      <c r="UUK228" s="58"/>
      <c r="UUL228" s="58"/>
      <c r="UUM228" s="58"/>
      <c r="UUN228" s="58"/>
      <c r="UUO228" s="58"/>
      <c r="UUP228" s="58"/>
      <c r="UUQ228" s="58"/>
      <c r="UUR228" s="58"/>
      <c r="UUS228" s="58"/>
      <c r="UUT228" s="58"/>
      <c r="UUU228" s="58"/>
      <c r="UUV228" s="58"/>
      <c r="UUW228" s="58"/>
      <c r="UUX228" s="58"/>
      <c r="UUY228" s="58"/>
      <c r="UUZ228" s="58"/>
      <c r="UVA228" s="58"/>
      <c r="UVB228" s="58"/>
      <c r="UVC228" s="58"/>
      <c r="UVD228" s="58"/>
      <c r="UVE228" s="58"/>
      <c r="UVF228" s="58"/>
      <c r="UVG228" s="58"/>
      <c r="UVH228" s="58"/>
      <c r="UVI228" s="58"/>
      <c r="UVJ228" s="58"/>
      <c r="UVK228" s="58"/>
      <c r="UVL228" s="58"/>
      <c r="UVM228" s="58"/>
      <c r="UVN228" s="58"/>
      <c r="UVO228" s="58"/>
      <c r="UVP228" s="58"/>
      <c r="UVQ228" s="58"/>
      <c r="UVR228" s="58"/>
      <c r="UVS228" s="58"/>
      <c r="UVT228" s="58"/>
      <c r="UVU228" s="58"/>
      <c r="UVV228" s="58"/>
      <c r="UVW228" s="58"/>
      <c r="UVX228" s="58"/>
      <c r="UVY228" s="58"/>
      <c r="UVZ228" s="58"/>
      <c r="UWA228" s="58"/>
      <c r="UWB228" s="58"/>
      <c r="UWC228" s="58"/>
      <c r="UWD228" s="58"/>
      <c r="UWE228" s="58"/>
      <c r="UWF228" s="58"/>
      <c r="UWG228" s="58"/>
      <c r="UWH228" s="58"/>
      <c r="UWI228" s="58"/>
      <c r="UWJ228" s="58"/>
      <c r="UWK228" s="58"/>
      <c r="UWL228" s="58"/>
      <c r="UWM228" s="58"/>
      <c r="UWN228" s="58"/>
      <c r="UWO228" s="58"/>
      <c r="UWP228" s="58"/>
      <c r="UWQ228" s="58"/>
      <c r="UWR228" s="58"/>
      <c r="UWS228" s="58"/>
      <c r="UWT228" s="58"/>
      <c r="UWU228" s="58"/>
      <c r="UWV228" s="58"/>
      <c r="UWW228" s="58"/>
      <c r="UWX228" s="58"/>
      <c r="UWY228" s="58"/>
      <c r="UWZ228" s="58"/>
      <c r="UXA228" s="58"/>
      <c r="UXB228" s="58"/>
      <c r="UXC228" s="58"/>
      <c r="UXD228" s="58"/>
      <c r="UXE228" s="58"/>
      <c r="UXF228" s="58"/>
      <c r="UXG228" s="58"/>
      <c r="UXH228" s="58"/>
      <c r="UXI228" s="58"/>
      <c r="UXJ228" s="58"/>
      <c r="UXK228" s="58"/>
      <c r="UXL228" s="58"/>
      <c r="UXM228" s="58"/>
      <c r="UXN228" s="58"/>
      <c r="UXO228" s="58"/>
      <c r="UXP228" s="58"/>
      <c r="UXQ228" s="58"/>
      <c r="UXR228" s="58"/>
      <c r="UXS228" s="58"/>
      <c r="UXT228" s="58"/>
      <c r="UXU228" s="58"/>
      <c r="UXV228" s="58"/>
      <c r="UXW228" s="58"/>
      <c r="UXX228" s="58"/>
      <c r="UXY228" s="58"/>
      <c r="UXZ228" s="58"/>
      <c r="UYA228" s="58"/>
      <c r="UYB228" s="58"/>
      <c r="UYC228" s="58"/>
      <c r="UYD228" s="58"/>
      <c r="UYE228" s="58"/>
      <c r="UYF228" s="58"/>
      <c r="UYG228" s="58"/>
      <c r="UYH228" s="58"/>
      <c r="UYI228" s="58"/>
      <c r="UYJ228" s="58"/>
      <c r="UYK228" s="58"/>
      <c r="UYL228" s="58"/>
      <c r="UYM228" s="58"/>
      <c r="UYN228" s="58"/>
      <c r="UYO228" s="58"/>
      <c r="UYP228" s="58"/>
      <c r="UYQ228" s="58"/>
      <c r="UYR228" s="58"/>
      <c r="UYS228" s="58"/>
      <c r="UYT228" s="58"/>
      <c r="UYU228" s="58"/>
      <c r="UYV228" s="58"/>
      <c r="UYW228" s="58"/>
      <c r="UYX228" s="58"/>
      <c r="UYY228" s="58"/>
      <c r="UYZ228" s="58"/>
      <c r="UZA228" s="58"/>
      <c r="UZB228" s="58"/>
      <c r="UZC228" s="58"/>
      <c r="UZD228" s="58"/>
      <c r="UZE228" s="58"/>
      <c r="UZF228" s="58"/>
      <c r="UZG228" s="58"/>
      <c r="UZH228" s="58"/>
      <c r="UZI228" s="58"/>
      <c r="UZJ228" s="58"/>
      <c r="UZK228" s="58"/>
      <c r="UZL228" s="58"/>
      <c r="UZM228" s="58"/>
      <c r="UZN228" s="58"/>
      <c r="UZO228" s="58"/>
      <c r="UZP228" s="58"/>
      <c r="UZQ228" s="58"/>
      <c r="UZR228" s="58"/>
      <c r="UZS228" s="58"/>
      <c r="UZT228" s="58"/>
      <c r="UZU228" s="58"/>
      <c r="UZV228" s="58"/>
      <c r="UZW228" s="58"/>
      <c r="UZX228" s="58"/>
      <c r="UZY228" s="58"/>
      <c r="UZZ228" s="58"/>
      <c r="VAA228" s="58"/>
      <c r="VAB228" s="58"/>
      <c r="VAC228" s="58"/>
      <c r="VAD228" s="58"/>
      <c r="VAE228" s="58"/>
      <c r="VAF228" s="58"/>
      <c r="VAG228" s="58"/>
      <c r="VAH228" s="58"/>
      <c r="VAI228" s="58"/>
      <c r="VAJ228" s="58"/>
      <c r="VAK228" s="58"/>
      <c r="VAL228" s="58"/>
      <c r="VAM228" s="58"/>
      <c r="VAN228" s="58"/>
      <c r="VAO228" s="58"/>
      <c r="VAP228" s="58"/>
      <c r="VAQ228" s="58"/>
      <c r="VAR228" s="58"/>
      <c r="VAS228" s="58"/>
      <c r="VAT228" s="58"/>
      <c r="VAU228" s="58"/>
      <c r="VAV228" s="58"/>
      <c r="VAW228" s="58"/>
      <c r="VAX228" s="58"/>
      <c r="VAY228" s="58"/>
      <c r="VAZ228" s="58"/>
      <c r="VBA228" s="58"/>
      <c r="VBB228" s="58"/>
      <c r="VBC228" s="58"/>
      <c r="VBD228" s="58"/>
      <c r="VBE228" s="58"/>
      <c r="VBF228" s="58"/>
      <c r="VBG228" s="58"/>
      <c r="VBH228" s="58"/>
      <c r="VBI228" s="58"/>
      <c r="VBJ228" s="58"/>
      <c r="VBK228" s="58"/>
      <c r="VBL228" s="58"/>
      <c r="VBM228" s="58"/>
      <c r="VBN228" s="58"/>
      <c r="VBO228" s="58"/>
      <c r="VBP228" s="58"/>
      <c r="VBQ228" s="58"/>
      <c r="VBR228" s="58"/>
      <c r="VBS228" s="58"/>
      <c r="VBT228" s="58"/>
      <c r="VBU228" s="58"/>
      <c r="VBV228" s="58"/>
      <c r="VBW228" s="58"/>
      <c r="VBX228" s="58"/>
      <c r="VBY228" s="58"/>
      <c r="VBZ228" s="58"/>
      <c r="VCA228" s="58"/>
      <c r="VCB228" s="58"/>
      <c r="VCC228" s="58"/>
      <c r="VCD228" s="58"/>
      <c r="VCE228" s="58"/>
      <c r="VCF228" s="58"/>
      <c r="VCG228" s="58"/>
      <c r="VCH228" s="58"/>
      <c r="VCI228" s="58"/>
      <c r="VCJ228" s="58"/>
      <c r="VCK228" s="58"/>
      <c r="VCL228" s="58"/>
      <c r="VCM228" s="58"/>
      <c r="VCN228" s="58"/>
      <c r="VCO228" s="58"/>
      <c r="VCP228" s="58"/>
      <c r="VCQ228" s="58"/>
      <c r="VCR228" s="58"/>
      <c r="VCS228" s="58"/>
      <c r="VCT228" s="58"/>
      <c r="VCU228" s="58"/>
      <c r="VCV228" s="58"/>
      <c r="VCW228" s="58"/>
      <c r="VCX228" s="58"/>
      <c r="VCY228" s="58"/>
      <c r="VCZ228" s="58"/>
      <c r="VDA228" s="58"/>
      <c r="VDB228" s="58"/>
      <c r="VDC228" s="58"/>
      <c r="VDD228" s="58"/>
      <c r="VDE228" s="58"/>
      <c r="VDF228" s="58"/>
      <c r="VDG228" s="58"/>
      <c r="VDH228" s="58"/>
      <c r="VDI228" s="58"/>
      <c r="VDJ228" s="58"/>
      <c r="VDK228" s="58"/>
      <c r="VDL228" s="58"/>
      <c r="VDM228" s="58"/>
      <c r="VDN228" s="58"/>
      <c r="VDO228" s="58"/>
      <c r="VDP228" s="58"/>
      <c r="VDQ228" s="58"/>
      <c r="VDR228" s="58"/>
      <c r="VDS228" s="58"/>
      <c r="VDT228" s="58"/>
      <c r="VDU228" s="58"/>
      <c r="VDV228" s="58"/>
      <c r="VDW228" s="58"/>
      <c r="VDX228" s="58"/>
      <c r="VDY228" s="58"/>
      <c r="VDZ228" s="58"/>
      <c r="VEA228" s="58"/>
      <c r="VEB228" s="58"/>
      <c r="VEC228" s="58"/>
      <c r="VED228" s="58"/>
      <c r="VEE228" s="58"/>
      <c r="VEF228" s="58"/>
      <c r="VEG228" s="58"/>
      <c r="VEH228" s="58"/>
      <c r="VEI228" s="58"/>
      <c r="VEJ228" s="58"/>
      <c r="VEK228" s="58"/>
      <c r="VEL228" s="58"/>
      <c r="VEM228" s="58"/>
      <c r="VEN228" s="58"/>
      <c r="VEO228" s="58"/>
      <c r="VEP228" s="58"/>
      <c r="VEQ228" s="58"/>
      <c r="VER228" s="58"/>
      <c r="VES228" s="58"/>
      <c r="VET228" s="58"/>
      <c r="VEU228" s="58"/>
      <c r="VEV228" s="58"/>
      <c r="VEW228" s="58"/>
      <c r="VEX228" s="58"/>
      <c r="VEY228" s="58"/>
      <c r="VEZ228" s="58"/>
      <c r="VFA228" s="58"/>
      <c r="VFB228" s="58"/>
      <c r="VFC228" s="58"/>
      <c r="VFD228" s="58"/>
      <c r="VFE228" s="58"/>
      <c r="VFF228" s="58"/>
      <c r="VFG228" s="58"/>
      <c r="VFH228" s="58"/>
      <c r="VFI228" s="58"/>
      <c r="VFJ228" s="58"/>
      <c r="VFK228" s="58"/>
      <c r="VFL228" s="58"/>
      <c r="VFM228" s="58"/>
      <c r="VFN228" s="58"/>
      <c r="VFO228" s="58"/>
      <c r="VFP228" s="58"/>
      <c r="VFQ228" s="58"/>
      <c r="VFR228" s="58"/>
      <c r="VFS228" s="58"/>
      <c r="VFT228" s="58"/>
      <c r="VFU228" s="58"/>
      <c r="VFV228" s="58"/>
      <c r="VFW228" s="58"/>
      <c r="VFX228" s="58"/>
      <c r="VFY228" s="58"/>
      <c r="VFZ228" s="58"/>
      <c r="VGA228" s="58"/>
      <c r="VGB228" s="58"/>
      <c r="VGC228" s="58"/>
      <c r="VGD228" s="58"/>
      <c r="VGE228" s="58"/>
      <c r="VGF228" s="58"/>
      <c r="VGG228" s="58"/>
      <c r="VGH228" s="58"/>
      <c r="VGI228" s="58"/>
      <c r="VGJ228" s="58"/>
      <c r="VGK228" s="58"/>
      <c r="VGL228" s="58"/>
      <c r="VGM228" s="58"/>
      <c r="VGN228" s="58"/>
      <c r="VGO228" s="58"/>
      <c r="VGP228" s="58"/>
      <c r="VGQ228" s="58"/>
      <c r="VGR228" s="58"/>
      <c r="VGS228" s="58"/>
      <c r="VGT228" s="58"/>
      <c r="VGU228" s="58"/>
      <c r="VGV228" s="58"/>
      <c r="VGW228" s="58"/>
      <c r="VGX228" s="58"/>
      <c r="VGY228" s="58"/>
      <c r="VGZ228" s="58"/>
      <c r="VHA228" s="58"/>
      <c r="VHB228" s="58"/>
      <c r="VHC228" s="58"/>
      <c r="VHD228" s="58"/>
      <c r="VHE228" s="58"/>
      <c r="VHF228" s="58"/>
      <c r="VHG228" s="58"/>
      <c r="VHH228" s="58"/>
      <c r="VHI228" s="58"/>
      <c r="VHJ228" s="58"/>
      <c r="VHK228" s="58"/>
      <c r="VHL228" s="58"/>
      <c r="VHM228" s="58"/>
      <c r="VHN228" s="58"/>
      <c r="VHO228" s="58"/>
      <c r="VHP228" s="58"/>
      <c r="VHQ228" s="58"/>
      <c r="VHR228" s="58"/>
      <c r="VHS228" s="58"/>
      <c r="VHT228" s="58"/>
      <c r="VHU228" s="58"/>
      <c r="VHV228" s="58"/>
      <c r="VHW228" s="58"/>
      <c r="VHX228" s="58"/>
      <c r="VHY228" s="58"/>
      <c r="VHZ228" s="58"/>
      <c r="VIA228" s="58"/>
      <c r="VIB228" s="58"/>
      <c r="VIC228" s="58"/>
      <c r="VID228" s="58"/>
      <c r="VIE228" s="58"/>
      <c r="VIF228" s="58"/>
      <c r="VIG228" s="58"/>
      <c r="VIH228" s="58"/>
      <c r="VII228" s="58"/>
      <c r="VIJ228" s="58"/>
      <c r="VIK228" s="58"/>
      <c r="VIL228" s="58"/>
      <c r="VIM228" s="58"/>
      <c r="VIN228" s="58"/>
      <c r="VIO228" s="58"/>
      <c r="VIP228" s="58"/>
      <c r="VIQ228" s="58"/>
      <c r="VIR228" s="58"/>
      <c r="VIS228" s="58"/>
      <c r="VIT228" s="58"/>
      <c r="VIU228" s="58"/>
      <c r="VIV228" s="58"/>
      <c r="VIW228" s="58"/>
      <c r="VIX228" s="58"/>
      <c r="VIY228" s="58"/>
      <c r="VIZ228" s="58"/>
      <c r="VJA228" s="58"/>
      <c r="VJB228" s="58"/>
      <c r="VJC228" s="58"/>
      <c r="VJD228" s="58"/>
      <c r="VJE228" s="58"/>
      <c r="VJF228" s="58"/>
      <c r="VJG228" s="58"/>
      <c r="VJH228" s="58"/>
      <c r="VJI228" s="58"/>
      <c r="VJJ228" s="58"/>
      <c r="VJK228" s="58"/>
      <c r="VJL228" s="58"/>
      <c r="VJM228" s="58"/>
      <c r="VJN228" s="58"/>
      <c r="VJO228" s="58"/>
      <c r="VJP228" s="58"/>
      <c r="VJQ228" s="58"/>
      <c r="VJR228" s="58"/>
      <c r="VJS228" s="58"/>
      <c r="VJT228" s="58"/>
      <c r="VJU228" s="58"/>
      <c r="VJV228" s="58"/>
      <c r="VJW228" s="58"/>
      <c r="VJX228" s="58"/>
      <c r="VJY228" s="58"/>
      <c r="VJZ228" s="58"/>
      <c r="VKA228" s="58"/>
      <c r="VKB228" s="58"/>
      <c r="VKC228" s="58"/>
      <c r="VKD228" s="58"/>
      <c r="VKE228" s="58"/>
      <c r="VKF228" s="58"/>
      <c r="VKG228" s="58"/>
      <c r="VKH228" s="58"/>
      <c r="VKI228" s="58"/>
      <c r="VKJ228" s="58"/>
      <c r="VKK228" s="58"/>
      <c r="VKL228" s="58"/>
      <c r="VKM228" s="58"/>
      <c r="VKN228" s="58"/>
      <c r="VKO228" s="58"/>
      <c r="VKP228" s="58"/>
      <c r="VKQ228" s="58"/>
      <c r="VKR228" s="58"/>
      <c r="VKS228" s="58"/>
      <c r="VKT228" s="58"/>
      <c r="VKU228" s="58"/>
      <c r="VKV228" s="58"/>
      <c r="VKW228" s="58"/>
      <c r="VKX228" s="58"/>
      <c r="VKY228" s="58"/>
      <c r="VKZ228" s="58"/>
      <c r="VLA228" s="58"/>
      <c r="VLB228" s="58"/>
      <c r="VLC228" s="58"/>
      <c r="VLD228" s="58"/>
      <c r="VLE228" s="58"/>
      <c r="VLF228" s="58"/>
      <c r="VLG228" s="58"/>
      <c r="VLH228" s="58"/>
      <c r="VLI228" s="58"/>
      <c r="VLJ228" s="58"/>
      <c r="VLK228" s="58"/>
      <c r="VLL228" s="58"/>
      <c r="VLM228" s="58"/>
      <c r="VLN228" s="58"/>
      <c r="VLO228" s="58"/>
      <c r="VLP228" s="58"/>
      <c r="VLQ228" s="58"/>
      <c r="VLR228" s="58"/>
      <c r="VLS228" s="58"/>
      <c r="VLT228" s="58"/>
      <c r="VLU228" s="58"/>
      <c r="VLV228" s="58"/>
      <c r="VLW228" s="58"/>
      <c r="VLX228" s="58"/>
      <c r="VLY228" s="58"/>
      <c r="VLZ228" s="58"/>
      <c r="VMA228" s="58"/>
      <c r="VMB228" s="58"/>
      <c r="VMC228" s="58"/>
      <c r="VMD228" s="58"/>
      <c r="VME228" s="58"/>
      <c r="VMF228" s="58"/>
      <c r="VMG228" s="58"/>
      <c r="VMH228" s="58"/>
      <c r="VMI228" s="58"/>
      <c r="VMJ228" s="58"/>
      <c r="VMK228" s="58"/>
      <c r="VML228" s="58"/>
      <c r="VMM228" s="58"/>
      <c r="VMN228" s="58"/>
      <c r="VMO228" s="58"/>
      <c r="VMP228" s="58"/>
      <c r="VMQ228" s="58"/>
      <c r="VMR228" s="58"/>
      <c r="VMS228" s="58"/>
      <c r="VMT228" s="58"/>
      <c r="VMU228" s="58"/>
      <c r="VMV228" s="58"/>
      <c r="VMW228" s="58"/>
      <c r="VMX228" s="58"/>
      <c r="VMY228" s="58"/>
      <c r="VMZ228" s="58"/>
      <c r="VNA228" s="58"/>
      <c r="VNB228" s="58"/>
      <c r="VNC228" s="58"/>
      <c r="VND228" s="58"/>
      <c r="VNE228" s="58"/>
      <c r="VNF228" s="58"/>
      <c r="VNG228" s="58"/>
      <c r="VNH228" s="58"/>
      <c r="VNI228" s="58"/>
      <c r="VNJ228" s="58"/>
      <c r="VNK228" s="58"/>
      <c r="VNL228" s="58"/>
      <c r="VNM228" s="58"/>
      <c r="VNN228" s="58"/>
      <c r="VNO228" s="58"/>
      <c r="VNP228" s="58"/>
      <c r="VNQ228" s="58"/>
      <c r="VNR228" s="58"/>
      <c r="VNS228" s="58"/>
      <c r="VNT228" s="58"/>
      <c r="VNU228" s="58"/>
      <c r="VNV228" s="58"/>
      <c r="VNW228" s="58"/>
      <c r="VNX228" s="58"/>
      <c r="VNY228" s="58"/>
      <c r="VNZ228" s="58"/>
      <c r="VOA228" s="58"/>
      <c r="VOB228" s="58"/>
      <c r="VOC228" s="58"/>
      <c r="VOD228" s="58"/>
      <c r="VOE228" s="58"/>
      <c r="VOF228" s="58"/>
      <c r="VOG228" s="58"/>
      <c r="VOH228" s="58"/>
      <c r="VOI228" s="58"/>
      <c r="VOJ228" s="58"/>
      <c r="VOK228" s="58"/>
      <c r="VOL228" s="58"/>
      <c r="VOM228" s="58"/>
      <c r="VON228" s="58"/>
      <c r="VOO228" s="58"/>
      <c r="VOP228" s="58"/>
      <c r="VOQ228" s="58"/>
      <c r="VOR228" s="58"/>
      <c r="VOS228" s="58"/>
      <c r="VOT228" s="58"/>
      <c r="VOU228" s="58"/>
      <c r="VOV228" s="58"/>
      <c r="VOW228" s="58"/>
      <c r="VOX228" s="58"/>
      <c r="VOY228" s="58"/>
      <c r="VOZ228" s="58"/>
      <c r="VPA228" s="58"/>
      <c r="VPB228" s="58"/>
      <c r="VPC228" s="58"/>
      <c r="VPD228" s="58"/>
      <c r="VPE228" s="58"/>
      <c r="VPF228" s="58"/>
      <c r="VPG228" s="58"/>
      <c r="VPH228" s="58"/>
      <c r="VPI228" s="58"/>
      <c r="VPJ228" s="58"/>
      <c r="VPK228" s="58"/>
      <c r="VPL228" s="58"/>
      <c r="VPM228" s="58"/>
      <c r="VPN228" s="58"/>
      <c r="VPO228" s="58"/>
      <c r="VPP228" s="58"/>
      <c r="VPQ228" s="58"/>
      <c r="VPR228" s="58"/>
      <c r="VPS228" s="58"/>
      <c r="VPT228" s="58"/>
      <c r="VPU228" s="58"/>
      <c r="VPV228" s="58"/>
      <c r="VPW228" s="58"/>
      <c r="VPX228" s="58"/>
      <c r="VPY228" s="58"/>
      <c r="VPZ228" s="58"/>
      <c r="VQA228" s="58"/>
      <c r="VQB228" s="58"/>
      <c r="VQC228" s="58"/>
      <c r="VQD228" s="58"/>
      <c r="VQE228" s="58"/>
      <c r="VQF228" s="58"/>
      <c r="VQG228" s="58"/>
      <c r="VQH228" s="58"/>
      <c r="VQI228" s="58"/>
      <c r="VQJ228" s="58"/>
      <c r="VQK228" s="58"/>
      <c r="VQL228" s="58"/>
      <c r="VQM228" s="58"/>
      <c r="VQN228" s="58"/>
      <c r="VQO228" s="58"/>
      <c r="VQP228" s="58"/>
      <c r="VQQ228" s="58"/>
      <c r="VQR228" s="58"/>
      <c r="VQS228" s="58"/>
      <c r="VQT228" s="58"/>
      <c r="VQU228" s="58"/>
      <c r="VQV228" s="58"/>
      <c r="VQW228" s="58"/>
      <c r="VQX228" s="58"/>
      <c r="VQY228" s="58"/>
      <c r="VQZ228" s="58"/>
      <c r="VRA228" s="58"/>
      <c r="VRB228" s="58"/>
      <c r="VRC228" s="58"/>
      <c r="VRD228" s="58"/>
      <c r="VRE228" s="58"/>
      <c r="VRF228" s="58"/>
      <c r="VRG228" s="58"/>
      <c r="VRH228" s="58"/>
      <c r="VRI228" s="58"/>
      <c r="VRJ228" s="58"/>
      <c r="VRK228" s="58"/>
      <c r="VRL228" s="58"/>
      <c r="VRM228" s="58"/>
      <c r="VRN228" s="58"/>
      <c r="VRO228" s="58"/>
      <c r="VRP228" s="58"/>
      <c r="VRQ228" s="58"/>
      <c r="VRR228" s="58"/>
      <c r="VRS228" s="58"/>
      <c r="VRT228" s="58"/>
      <c r="VRU228" s="58"/>
      <c r="VRV228" s="58"/>
      <c r="VRW228" s="58"/>
      <c r="VRX228" s="58"/>
      <c r="VRY228" s="58"/>
      <c r="VRZ228" s="58"/>
      <c r="VSA228" s="58"/>
      <c r="VSB228" s="58"/>
      <c r="VSC228" s="58"/>
      <c r="VSD228" s="58"/>
      <c r="VSE228" s="58"/>
      <c r="VSF228" s="58"/>
      <c r="VSG228" s="58"/>
      <c r="VSH228" s="58"/>
      <c r="VSI228" s="58"/>
      <c r="VSJ228" s="58"/>
      <c r="VSK228" s="58"/>
      <c r="VSL228" s="58"/>
      <c r="VSM228" s="58"/>
      <c r="VSN228" s="58"/>
      <c r="VSO228" s="58"/>
      <c r="VSP228" s="58"/>
      <c r="VSQ228" s="58"/>
      <c r="VSR228" s="58"/>
      <c r="VSS228" s="58"/>
      <c r="VST228" s="58"/>
      <c r="VSU228" s="58"/>
      <c r="VSV228" s="58"/>
      <c r="VSW228" s="58"/>
      <c r="VSX228" s="58"/>
      <c r="VSY228" s="58"/>
      <c r="VSZ228" s="58"/>
      <c r="VTA228" s="58"/>
      <c r="VTB228" s="58"/>
      <c r="VTC228" s="58"/>
      <c r="VTD228" s="58"/>
      <c r="VTE228" s="58"/>
      <c r="VTF228" s="58"/>
      <c r="VTG228" s="58"/>
      <c r="VTH228" s="58"/>
      <c r="VTI228" s="58"/>
      <c r="VTJ228" s="58"/>
      <c r="VTK228" s="58"/>
      <c r="VTL228" s="58"/>
      <c r="VTM228" s="58"/>
      <c r="VTN228" s="58"/>
      <c r="VTO228" s="58"/>
      <c r="VTP228" s="58"/>
      <c r="VTQ228" s="58"/>
      <c r="VTR228" s="58"/>
      <c r="VTS228" s="58"/>
      <c r="VTT228" s="58"/>
      <c r="VTU228" s="58"/>
      <c r="VTV228" s="58"/>
      <c r="VTW228" s="58"/>
      <c r="VTX228" s="58"/>
      <c r="VTY228" s="58"/>
      <c r="VTZ228" s="58"/>
      <c r="VUA228" s="58"/>
      <c r="VUB228" s="58"/>
      <c r="VUC228" s="58"/>
      <c r="VUD228" s="58"/>
      <c r="VUE228" s="58"/>
      <c r="VUF228" s="58"/>
      <c r="VUG228" s="58"/>
      <c r="VUH228" s="58"/>
      <c r="VUI228" s="58"/>
      <c r="VUJ228" s="58"/>
      <c r="VUK228" s="58"/>
      <c r="VUL228" s="58"/>
      <c r="VUM228" s="58"/>
      <c r="VUN228" s="58"/>
      <c r="VUO228" s="58"/>
      <c r="VUP228" s="58"/>
      <c r="VUQ228" s="58"/>
      <c r="VUR228" s="58"/>
      <c r="VUS228" s="58"/>
      <c r="VUT228" s="58"/>
      <c r="VUU228" s="58"/>
      <c r="VUV228" s="58"/>
      <c r="VUW228" s="58"/>
      <c r="VUX228" s="58"/>
      <c r="VUY228" s="58"/>
      <c r="VUZ228" s="58"/>
      <c r="VVA228" s="58"/>
      <c r="VVB228" s="58"/>
      <c r="VVC228" s="58"/>
      <c r="VVD228" s="58"/>
      <c r="VVE228" s="58"/>
      <c r="VVF228" s="58"/>
      <c r="VVG228" s="58"/>
      <c r="VVH228" s="58"/>
      <c r="VVI228" s="58"/>
      <c r="VVJ228" s="58"/>
      <c r="VVK228" s="58"/>
      <c r="VVL228" s="58"/>
      <c r="VVM228" s="58"/>
      <c r="VVN228" s="58"/>
      <c r="VVO228" s="58"/>
      <c r="VVP228" s="58"/>
      <c r="VVQ228" s="58"/>
      <c r="VVR228" s="58"/>
      <c r="VVS228" s="58"/>
      <c r="VVT228" s="58"/>
      <c r="VVU228" s="58"/>
      <c r="VVV228" s="58"/>
      <c r="VVW228" s="58"/>
      <c r="VVX228" s="58"/>
      <c r="VVY228" s="58"/>
      <c r="VVZ228" s="58"/>
      <c r="VWA228" s="58"/>
      <c r="VWB228" s="58"/>
      <c r="VWC228" s="58"/>
      <c r="VWD228" s="58"/>
      <c r="VWE228" s="58"/>
      <c r="VWF228" s="58"/>
      <c r="VWG228" s="58"/>
      <c r="VWH228" s="58"/>
      <c r="VWI228" s="58"/>
      <c r="VWJ228" s="58"/>
      <c r="VWK228" s="58"/>
      <c r="VWL228" s="58"/>
      <c r="VWM228" s="58"/>
      <c r="VWN228" s="58"/>
      <c r="VWO228" s="58"/>
      <c r="VWP228" s="58"/>
      <c r="VWQ228" s="58"/>
      <c r="VWR228" s="58"/>
      <c r="VWS228" s="58"/>
      <c r="VWT228" s="58"/>
      <c r="VWU228" s="58"/>
      <c r="VWV228" s="58"/>
      <c r="VWW228" s="58"/>
      <c r="VWX228" s="58"/>
      <c r="VWY228" s="58"/>
      <c r="VWZ228" s="58"/>
      <c r="VXA228" s="58"/>
      <c r="VXB228" s="58"/>
      <c r="VXC228" s="58"/>
      <c r="VXD228" s="58"/>
      <c r="VXE228" s="58"/>
      <c r="VXF228" s="58"/>
      <c r="VXG228" s="58"/>
      <c r="VXH228" s="58"/>
      <c r="VXI228" s="58"/>
      <c r="VXJ228" s="58"/>
      <c r="VXK228" s="58"/>
      <c r="VXL228" s="58"/>
      <c r="VXM228" s="58"/>
      <c r="VXN228" s="58"/>
      <c r="VXO228" s="58"/>
      <c r="VXP228" s="58"/>
      <c r="VXQ228" s="58"/>
      <c r="VXR228" s="58"/>
      <c r="VXS228" s="58"/>
      <c r="VXT228" s="58"/>
      <c r="VXU228" s="58"/>
      <c r="VXV228" s="58"/>
      <c r="VXW228" s="58"/>
      <c r="VXX228" s="58"/>
      <c r="VXY228" s="58"/>
      <c r="VXZ228" s="58"/>
      <c r="VYA228" s="58"/>
      <c r="VYB228" s="58"/>
      <c r="VYC228" s="58"/>
      <c r="VYD228" s="58"/>
      <c r="VYE228" s="58"/>
      <c r="VYF228" s="58"/>
      <c r="VYG228" s="58"/>
      <c r="VYH228" s="58"/>
      <c r="VYI228" s="58"/>
      <c r="VYJ228" s="58"/>
      <c r="VYK228" s="58"/>
      <c r="VYL228" s="58"/>
      <c r="VYM228" s="58"/>
      <c r="VYN228" s="58"/>
      <c r="VYO228" s="58"/>
      <c r="VYP228" s="58"/>
      <c r="VYQ228" s="58"/>
      <c r="VYR228" s="58"/>
      <c r="VYS228" s="58"/>
      <c r="VYT228" s="58"/>
      <c r="VYU228" s="58"/>
      <c r="VYV228" s="58"/>
      <c r="VYW228" s="58"/>
      <c r="VYX228" s="58"/>
      <c r="VYY228" s="58"/>
      <c r="VYZ228" s="58"/>
      <c r="VZA228" s="58"/>
      <c r="VZB228" s="58"/>
      <c r="VZC228" s="58"/>
      <c r="VZD228" s="58"/>
      <c r="VZE228" s="58"/>
      <c r="VZF228" s="58"/>
      <c r="VZG228" s="58"/>
      <c r="VZH228" s="58"/>
      <c r="VZI228" s="58"/>
      <c r="VZJ228" s="58"/>
      <c r="VZK228" s="58"/>
      <c r="VZL228" s="58"/>
      <c r="VZM228" s="58"/>
      <c r="VZN228" s="58"/>
      <c r="VZO228" s="58"/>
      <c r="VZP228" s="58"/>
      <c r="VZQ228" s="58"/>
      <c r="VZR228" s="58"/>
      <c r="VZS228" s="58"/>
      <c r="VZT228" s="58"/>
      <c r="VZU228" s="58"/>
      <c r="VZV228" s="58"/>
      <c r="VZW228" s="58"/>
      <c r="VZX228" s="58"/>
      <c r="VZY228" s="58"/>
      <c r="VZZ228" s="58"/>
      <c r="WAA228" s="58"/>
      <c r="WAB228" s="58"/>
      <c r="WAC228" s="58"/>
      <c r="WAD228" s="58"/>
      <c r="WAE228" s="58"/>
      <c r="WAF228" s="58"/>
      <c r="WAG228" s="58"/>
      <c r="WAH228" s="58"/>
      <c r="WAI228" s="58"/>
      <c r="WAJ228" s="58"/>
      <c r="WAK228" s="58"/>
      <c r="WAL228" s="58"/>
      <c r="WAM228" s="58"/>
      <c r="WAN228" s="58"/>
      <c r="WAO228" s="58"/>
      <c r="WAP228" s="58"/>
      <c r="WAQ228" s="58"/>
      <c r="WAR228" s="58"/>
      <c r="WAS228" s="58"/>
      <c r="WAT228" s="58"/>
      <c r="WAU228" s="58"/>
      <c r="WAV228" s="58"/>
      <c r="WAW228" s="58"/>
      <c r="WAX228" s="58"/>
      <c r="WAY228" s="58"/>
      <c r="WAZ228" s="58"/>
      <c r="WBA228" s="58"/>
      <c r="WBB228" s="58"/>
      <c r="WBC228" s="58"/>
      <c r="WBD228" s="58"/>
      <c r="WBE228" s="58"/>
      <c r="WBF228" s="58"/>
      <c r="WBG228" s="58"/>
      <c r="WBH228" s="58"/>
      <c r="WBI228" s="58"/>
      <c r="WBJ228" s="58"/>
      <c r="WBK228" s="58"/>
      <c r="WBL228" s="58"/>
      <c r="WBM228" s="58"/>
      <c r="WBN228" s="58"/>
      <c r="WBO228" s="58"/>
      <c r="WBP228" s="58"/>
      <c r="WBQ228" s="58"/>
      <c r="WBR228" s="58"/>
      <c r="WBS228" s="58"/>
      <c r="WBT228" s="58"/>
      <c r="WBU228" s="58"/>
      <c r="WBV228" s="58"/>
      <c r="WBW228" s="58"/>
      <c r="WBX228" s="58"/>
      <c r="WBY228" s="58"/>
      <c r="WBZ228" s="58"/>
      <c r="WCA228" s="58"/>
      <c r="WCB228" s="58"/>
      <c r="WCC228" s="58"/>
      <c r="WCD228" s="58"/>
      <c r="WCE228" s="58"/>
      <c r="WCF228" s="58"/>
      <c r="WCG228" s="58"/>
      <c r="WCH228" s="58"/>
      <c r="WCI228" s="58"/>
      <c r="WCJ228" s="58"/>
      <c r="WCK228" s="58"/>
      <c r="WCL228" s="58"/>
      <c r="WCM228" s="58"/>
      <c r="WCN228" s="58"/>
      <c r="WCO228" s="58"/>
      <c r="WCP228" s="58"/>
      <c r="WCQ228" s="58"/>
      <c r="WCR228" s="58"/>
      <c r="WCS228" s="58"/>
      <c r="WCT228" s="58"/>
      <c r="WCU228" s="58"/>
      <c r="WCV228" s="58"/>
      <c r="WCW228" s="58"/>
      <c r="WCX228" s="58"/>
      <c r="WCY228" s="58"/>
      <c r="WCZ228" s="58"/>
      <c r="WDA228" s="58"/>
      <c r="WDB228" s="58"/>
      <c r="WDC228" s="58"/>
      <c r="WDD228" s="58"/>
      <c r="WDE228" s="58"/>
      <c r="WDF228" s="58"/>
      <c r="WDG228" s="58"/>
      <c r="WDH228" s="58"/>
      <c r="WDI228" s="58"/>
      <c r="WDJ228" s="58"/>
      <c r="WDK228" s="58"/>
      <c r="WDL228" s="58"/>
      <c r="WDM228" s="58"/>
      <c r="WDN228" s="58"/>
      <c r="WDO228" s="58"/>
      <c r="WDP228" s="58"/>
      <c r="WDQ228" s="58"/>
      <c r="WDR228" s="58"/>
      <c r="WDS228" s="58"/>
      <c r="WDT228" s="58"/>
      <c r="WDU228" s="58"/>
      <c r="WDV228" s="58"/>
      <c r="WDW228" s="58"/>
      <c r="WDX228" s="58"/>
      <c r="WDY228" s="58"/>
      <c r="WDZ228" s="58"/>
      <c r="WEA228" s="58"/>
      <c r="WEB228" s="58"/>
      <c r="WEC228" s="58"/>
      <c r="WED228" s="58"/>
      <c r="WEE228" s="58"/>
      <c r="WEF228" s="58"/>
      <c r="WEG228" s="58"/>
      <c r="WEH228" s="58"/>
      <c r="WEI228" s="58"/>
      <c r="WEJ228" s="58"/>
      <c r="WEK228" s="58"/>
      <c r="WEL228" s="58"/>
      <c r="WEM228" s="58"/>
      <c r="WEN228" s="58"/>
      <c r="WEO228" s="58"/>
      <c r="WEP228" s="58"/>
      <c r="WEQ228" s="58"/>
      <c r="WER228" s="58"/>
      <c r="WES228" s="58"/>
      <c r="WET228" s="58"/>
      <c r="WEU228" s="58"/>
      <c r="WEV228" s="58"/>
      <c r="WEW228" s="58"/>
      <c r="WEX228" s="58"/>
      <c r="WEY228" s="58"/>
      <c r="WEZ228" s="58"/>
      <c r="WFA228" s="58"/>
      <c r="WFB228" s="58"/>
      <c r="WFC228" s="58"/>
      <c r="WFD228" s="58"/>
      <c r="WFE228" s="58"/>
      <c r="WFF228" s="58"/>
      <c r="WFG228" s="58"/>
      <c r="WFH228" s="58"/>
      <c r="WFI228" s="58"/>
      <c r="WFJ228" s="58"/>
      <c r="WFK228" s="58"/>
      <c r="WFL228" s="58"/>
      <c r="WFM228" s="58"/>
      <c r="WFN228" s="58"/>
      <c r="WFO228" s="58"/>
      <c r="WFP228" s="58"/>
      <c r="WFQ228" s="58"/>
      <c r="WFR228" s="58"/>
      <c r="WFS228" s="58"/>
      <c r="WFT228" s="58"/>
      <c r="WFU228" s="58"/>
      <c r="WFV228" s="58"/>
      <c r="WFW228" s="58"/>
      <c r="WFX228" s="58"/>
      <c r="WFY228" s="58"/>
      <c r="WFZ228" s="58"/>
      <c r="WGA228" s="58"/>
      <c r="WGB228" s="58"/>
      <c r="WGC228" s="58"/>
      <c r="WGD228" s="58"/>
      <c r="WGE228" s="58"/>
      <c r="WGF228" s="58"/>
      <c r="WGG228" s="58"/>
      <c r="WGH228" s="58"/>
      <c r="WGI228" s="58"/>
      <c r="WGJ228" s="58"/>
      <c r="WGK228" s="58"/>
      <c r="WGL228" s="58"/>
      <c r="WGM228" s="58"/>
      <c r="WGN228" s="58"/>
      <c r="WGO228" s="58"/>
      <c r="WGP228" s="58"/>
      <c r="WGQ228" s="58"/>
      <c r="WGR228" s="58"/>
      <c r="WGS228" s="58"/>
      <c r="WGT228" s="58"/>
      <c r="WGU228" s="58"/>
      <c r="WGV228" s="58"/>
      <c r="WGW228" s="58"/>
      <c r="WGX228" s="58"/>
      <c r="WGY228" s="58"/>
      <c r="WGZ228" s="58"/>
      <c r="WHA228" s="58"/>
      <c r="WHB228" s="58"/>
      <c r="WHC228" s="58"/>
      <c r="WHD228" s="58"/>
      <c r="WHE228" s="58"/>
      <c r="WHF228" s="58"/>
      <c r="WHG228" s="58"/>
      <c r="WHH228" s="58"/>
      <c r="WHI228" s="58"/>
      <c r="WHJ228" s="58"/>
      <c r="WHK228" s="58"/>
      <c r="WHL228" s="58"/>
      <c r="WHM228" s="58"/>
      <c r="WHN228" s="58"/>
      <c r="WHO228" s="58"/>
      <c r="WHP228" s="58"/>
      <c r="WHQ228" s="58"/>
      <c r="WHR228" s="58"/>
      <c r="WHS228" s="58"/>
      <c r="WHT228" s="58"/>
      <c r="WHU228" s="58"/>
      <c r="WHV228" s="58"/>
      <c r="WHW228" s="58"/>
      <c r="WHX228" s="58"/>
      <c r="WHY228" s="58"/>
      <c r="WHZ228" s="58"/>
      <c r="WIA228" s="58"/>
      <c r="WIB228" s="58"/>
      <c r="WIC228" s="58"/>
      <c r="WID228" s="58"/>
      <c r="WIE228" s="58"/>
      <c r="WIF228" s="58"/>
      <c r="WIG228" s="58"/>
      <c r="WIH228" s="58"/>
      <c r="WII228" s="58"/>
      <c r="WIJ228" s="58"/>
      <c r="WIK228" s="58"/>
      <c r="WIL228" s="58"/>
      <c r="WIM228" s="58"/>
      <c r="WIN228" s="58"/>
      <c r="WIO228" s="58"/>
      <c r="WIP228" s="58"/>
      <c r="WIQ228" s="58"/>
      <c r="WIR228" s="58"/>
      <c r="WIS228" s="58"/>
      <c r="WIT228" s="58"/>
      <c r="WIU228" s="58"/>
      <c r="WIV228" s="58"/>
      <c r="WIW228" s="58"/>
      <c r="WIX228" s="58"/>
      <c r="WIY228" s="58"/>
      <c r="WIZ228" s="58"/>
      <c r="WJA228" s="58"/>
      <c r="WJB228" s="58"/>
      <c r="WJC228" s="58"/>
      <c r="WJD228" s="58"/>
      <c r="WJE228" s="58"/>
      <c r="WJF228" s="58"/>
      <c r="WJG228" s="58"/>
      <c r="WJH228" s="58"/>
      <c r="WJI228" s="58"/>
      <c r="WJJ228" s="58"/>
      <c r="WJK228" s="58"/>
      <c r="WJL228" s="58"/>
      <c r="WJM228" s="58"/>
      <c r="WJN228" s="58"/>
      <c r="WJO228" s="58"/>
      <c r="WJP228" s="58"/>
      <c r="WJQ228" s="58"/>
      <c r="WJR228" s="58"/>
      <c r="WJS228" s="58"/>
      <c r="WJT228" s="58"/>
      <c r="WJU228" s="58"/>
      <c r="WJV228" s="58"/>
      <c r="WJW228" s="58"/>
      <c r="WJX228" s="58"/>
      <c r="WJY228" s="58"/>
      <c r="WJZ228" s="58"/>
      <c r="WKA228" s="58"/>
      <c r="WKB228" s="58"/>
      <c r="WKC228" s="58"/>
      <c r="WKD228" s="58"/>
      <c r="WKE228" s="58"/>
      <c r="WKF228" s="58"/>
      <c r="WKG228" s="58"/>
      <c r="WKH228" s="58"/>
      <c r="WKI228" s="58"/>
      <c r="WKJ228" s="58"/>
      <c r="WKK228" s="58"/>
      <c r="WKL228" s="58"/>
      <c r="WKM228" s="58"/>
      <c r="WKN228" s="58"/>
      <c r="WKO228" s="58"/>
      <c r="WKP228" s="58"/>
      <c r="WKQ228" s="58"/>
      <c r="WKR228" s="58"/>
      <c r="WKS228" s="58"/>
      <c r="WKT228" s="58"/>
      <c r="WKU228" s="58"/>
      <c r="WKV228" s="58"/>
      <c r="WKW228" s="58"/>
      <c r="WKX228" s="58"/>
      <c r="WKY228" s="58"/>
      <c r="WKZ228" s="58"/>
      <c r="WLA228" s="58"/>
      <c r="WLB228" s="58"/>
      <c r="WLC228" s="58"/>
      <c r="WLD228" s="58"/>
      <c r="WLE228" s="58"/>
      <c r="WLF228" s="58"/>
      <c r="WLG228" s="58"/>
      <c r="WLH228" s="58"/>
      <c r="WLI228" s="58"/>
      <c r="WLJ228" s="58"/>
      <c r="WLK228" s="58"/>
      <c r="WLL228" s="58"/>
      <c r="WLM228" s="58"/>
      <c r="WLN228" s="58"/>
      <c r="WLO228" s="58"/>
      <c r="WLP228" s="58"/>
      <c r="WLQ228" s="58"/>
      <c r="WLR228" s="58"/>
      <c r="WLS228" s="58"/>
      <c r="WLT228" s="58"/>
      <c r="WLU228" s="58"/>
      <c r="WLV228" s="58"/>
      <c r="WLW228" s="58"/>
      <c r="WLX228" s="58"/>
      <c r="WLY228" s="58"/>
      <c r="WLZ228" s="58"/>
      <c r="WMA228" s="58"/>
      <c r="WMB228" s="58"/>
      <c r="WMC228" s="58"/>
      <c r="WMD228" s="58"/>
      <c r="WME228" s="58"/>
      <c r="WMF228" s="58"/>
      <c r="WMG228" s="58"/>
      <c r="WMH228" s="58"/>
      <c r="WMI228" s="58"/>
      <c r="WMJ228" s="58"/>
      <c r="WMK228" s="58"/>
      <c r="WML228" s="58"/>
      <c r="WMM228" s="58"/>
      <c r="WMN228" s="58"/>
      <c r="WMO228" s="58"/>
      <c r="WMP228" s="58"/>
      <c r="WMQ228" s="58"/>
      <c r="WMR228" s="58"/>
      <c r="WMS228" s="58"/>
      <c r="WMT228" s="58"/>
      <c r="WMU228" s="58"/>
      <c r="WMV228" s="58"/>
      <c r="WMW228" s="58"/>
      <c r="WMX228" s="58"/>
      <c r="WMY228" s="58"/>
      <c r="WMZ228" s="58"/>
      <c r="WNA228" s="58"/>
      <c r="WNB228" s="58"/>
      <c r="WNC228" s="58"/>
      <c r="WND228" s="58"/>
      <c r="WNE228" s="58"/>
      <c r="WNF228" s="58"/>
      <c r="WNG228" s="58"/>
      <c r="WNH228" s="58"/>
      <c r="WNI228" s="58"/>
      <c r="WNJ228" s="58"/>
      <c r="WNK228" s="58"/>
      <c r="WNL228" s="58"/>
      <c r="WNM228" s="58"/>
      <c r="WNN228" s="58"/>
      <c r="WNO228" s="58"/>
      <c r="WNP228" s="58"/>
      <c r="WNQ228" s="58"/>
      <c r="WNR228" s="58"/>
      <c r="WNS228" s="58"/>
      <c r="WNT228" s="58"/>
      <c r="WNU228" s="58"/>
      <c r="WNV228" s="58"/>
      <c r="WNW228" s="58"/>
      <c r="WNX228" s="58"/>
      <c r="WNY228" s="58"/>
      <c r="WNZ228" s="58"/>
      <c r="WOA228" s="58"/>
      <c r="WOB228" s="58"/>
      <c r="WOC228" s="58"/>
      <c r="WOD228" s="58"/>
      <c r="WOE228" s="58"/>
      <c r="WOF228" s="58"/>
      <c r="WOG228" s="58"/>
      <c r="WOH228" s="58"/>
      <c r="WOI228" s="58"/>
      <c r="WOJ228" s="58"/>
      <c r="WOK228" s="58"/>
      <c r="WOL228" s="58"/>
      <c r="WOM228" s="58"/>
      <c r="WON228" s="58"/>
      <c r="WOO228" s="58"/>
      <c r="WOP228" s="58"/>
      <c r="WOQ228" s="58"/>
      <c r="WOR228" s="58"/>
      <c r="WOS228" s="58"/>
      <c r="WOT228" s="58"/>
      <c r="WOU228" s="58"/>
      <c r="WOV228" s="58"/>
      <c r="WOW228" s="58"/>
      <c r="WOX228" s="58"/>
      <c r="WOY228" s="58"/>
      <c r="WOZ228" s="58"/>
      <c r="WPA228" s="58"/>
      <c r="WPB228" s="58"/>
      <c r="WPC228" s="58"/>
      <c r="WPD228" s="58"/>
      <c r="WPE228" s="58"/>
      <c r="WPF228" s="58"/>
      <c r="WPG228" s="58"/>
      <c r="WPH228" s="58"/>
      <c r="WPI228" s="58"/>
      <c r="WPJ228" s="58"/>
      <c r="WPK228" s="58"/>
      <c r="WPL228" s="58"/>
      <c r="WPM228" s="58"/>
      <c r="WPN228" s="58"/>
      <c r="WPO228" s="58"/>
      <c r="WPP228" s="58"/>
      <c r="WPQ228" s="58"/>
      <c r="WPR228" s="58"/>
      <c r="WPS228" s="58"/>
      <c r="WPT228" s="58"/>
      <c r="WPU228" s="58"/>
      <c r="WPV228" s="58"/>
      <c r="WPW228" s="58"/>
      <c r="WPX228" s="58"/>
      <c r="WPY228" s="58"/>
      <c r="WPZ228" s="58"/>
      <c r="WQA228" s="58"/>
      <c r="WQB228" s="58"/>
      <c r="WQC228" s="58"/>
      <c r="WQD228" s="58"/>
      <c r="WQE228" s="58"/>
      <c r="WQF228" s="58"/>
      <c r="WQG228" s="58"/>
      <c r="WQH228" s="58"/>
      <c r="WQI228" s="58"/>
      <c r="WQJ228" s="58"/>
      <c r="WQK228" s="58"/>
      <c r="WQL228" s="58"/>
      <c r="WQM228" s="58"/>
      <c r="WQN228" s="58"/>
      <c r="WQO228" s="58"/>
      <c r="WQP228" s="58"/>
      <c r="WQQ228" s="58"/>
      <c r="WQR228" s="58"/>
      <c r="WQS228" s="58"/>
      <c r="WQT228" s="58"/>
      <c r="WQU228" s="58"/>
      <c r="WQV228" s="58"/>
      <c r="WQW228" s="58"/>
      <c r="WQX228" s="58"/>
      <c r="WQY228" s="58"/>
      <c r="WQZ228" s="58"/>
      <c r="WRA228" s="58"/>
      <c r="WRB228" s="58"/>
      <c r="WRC228" s="58"/>
      <c r="WRD228" s="58"/>
      <c r="WRE228" s="58"/>
      <c r="WRF228" s="58"/>
      <c r="WRG228" s="58"/>
      <c r="WRH228" s="58"/>
      <c r="WRI228" s="58"/>
      <c r="WRJ228" s="58"/>
      <c r="WRK228" s="58"/>
      <c r="WRL228" s="58"/>
      <c r="WRM228" s="58"/>
      <c r="WRN228" s="58"/>
      <c r="WRO228" s="58"/>
      <c r="WRP228" s="58"/>
      <c r="WRQ228" s="58"/>
      <c r="WRR228" s="58"/>
      <c r="WRS228" s="58"/>
      <c r="WRT228" s="58"/>
      <c r="WRU228" s="58"/>
      <c r="WRV228" s="58"/>
      <c r="WRW228" s="58"/>
      <c r="WRX228" s="58"/>
      <c r="WRY228" s="58"/>
      <c r="WRZ228" s="58"/>
      <c r="WSA228" s="58"/>
      <c r="WSB228" s="58"/>
      <c r="WSC228" s="58"/>
      <c r="WSD228" s="58"/>
      <c r="WSE228" s="58"/>
      <c r="WSF228" s="58"/>
      <c r="WSG228" s="58"/>
      <c r="WSH228" s="58"/>
      <c r="WSI228" s="58"/>
      <c r="WSJ228" s="58"/>
      <c r="WSK228" s="58"/>
      <c r="WSL228" s="58"/>
      <c r="WSM228" s="58"/>
      <c r="WSN228" s="58"/>
      <c r="WSO228" s="58"/>
      <c r="WSP228" s="58"/>
      <c r="WSQ228" s="58"/>
      <c r="WSR228" s="58"/>
      <c r="WSS228" s="58"/>
      <c r="WST228" s="58"/>
      <c r="WSU228" s="58"/>
      <c r="WSV228" s="58"/>
      <c r="WSW228" s="58"/>
      <c r="WSX228" s="58"/>
      <c r="WSY228" s="58"/>
      <c r="WSZ228" s="58"/>
      <c r="WTA228" s="58"/>
      <c r="WTB228" s="58"/>
      <c r="WTC228" s="58"/>
      <c r="WTD228" s="58"/>
      <c r="WTE228" s="58"/>
      <c r="WTF228" s="58"/>
      <c r="WTG228" s="58"/>
      <c r="WTH228" s="58"/>
      <c r="WTI228" s="58"/>
      <c r="WTJ228" s="58"/>
      <c r="WTK228" s="58"/>
      <c r="WTL228" s="58"/>
      <c r="WTM228" s="58"/>
      <c r="WTN228" s="58"/>
      <c r="WTO228" s="58"/>
      <c r="WTP228" s="58"/>
      <c r="WTQ228" s="58"/>
      <c r="WTR228" s="58"/>
      <c r="WTS228" s="58"/>
      <c r="WTT228" s="58"/>
      <c r="WTU228" s="58"/>
      <c r="WTV228" s="58"/>
      <c r="WTW228" s="58"/>
      <c r="WTX228" s="58"/>
      <c r="WTY228" s="58"/>
      <c r="WTZ228" s="58"/>
      <c r="WUA228" s="58"/>
      <c r="WUB228" s="58"/>
      <c r="WUC228" s="58"/>
      <c r="WUD228" s="58"/>
      <c r="WUE228" s="58"/>
      <c r="WUF228" s="58"/>
      <c r="WUG228" s="58"/>
      <c r="WUH228" s="58"/>
      <c r="WUI228" s="58"/>
      <c r="WUJ228" s="58"/>
      <c r="WUK228" s="58"/>
      <c r="WUL228" s="58"/>
      <c r="WUM228" s="58"/>
      <c r="WUN228" s="58"/>
      <c r="WUO228" s="58"/>
      <c r="WUP228" s="58"/>
      <c r="WUQ228" s="58"/>
      <c r="WUR228" s="58"/>
      <c r="WUS228" s="58"/>
      <c r="WUT228" s="58"/>
      <c r="WUU228" s="58"/>
      <c r="WUV228" s="58"/>
      <c r="WUW228" s="58"/>
      <c r="WUX228" s="58"/>
      <c r="WUY228" s="58"/>
      <c r="WUZ228" s="58"/>
      <c r="WVA228" s="58"/>
      <c r="WVB228" s="58"/>
      <c r="WVC228" s="58"/>
      <c r="WVD228" s="58"/>
      <c r="WVE228" s="58"/>
      <c r="WVF228" s="58"/>
      <c r="WVG228" s="58"/>
      <c r="WVH228" s="58"/>
      <c r="WVI228" s="58"/>
      <c r="WVJ228" s="58"/>
      <c r="WVK228" s="58"/>
      <c r="WVL228" s="58"/>
      <c r="WVM228" s="58"/>
      <c r="WVN228" s="58"/>
      <c r="WVO228" s="58"/>
      <c r="WVP228" s="58"/>
      <c r="WVQ228" s="58"/>
      <c r="WVR228" s="58"/>
      <c r="WVS228" s="58"/>
      <c r="WVT228" s="58"/>
      <c r="WVU228" s="58"/>
      <c r="WVV228" s="58"/>
      <c r="WVW228" s="58"/>
    </row>
    <row r="229" spans="1:16143" s="58" customFormat="1" ht="56.25" customHeight="1">
      <c r="A229" s="68">
        <v>7729314745</v>
      </c>
      <c r="B229" s="15" t="s">
        <v>285</v>
      </c>
      <c r="C229" s="15" t="s">
        <v>157</v>
      </c>
      <c r="D229" s="15" t="s">
        <v>294</v>
      </c>
      <c r="E229" s="15"/>
      <c r="F229" s="15"/>
      <c r="G229" s="113">
        <v>112.60899999999999</v>
      </c>
      <c r="H229" s="69">
        <v>100.17</v>
      </c>
      <c r="I229" s="113">
        <v>66.581999999999994</v>
      </c>
      <c r="J229" s="69">
        <v>66.78</v>
      </c>
      <c r="K229" s="69">
        <v>14.548</v>
      </c>
      <c r="L229" s="69">
        <v>106.77</v>
      </c>
      <c r="M229" s="16">
        <f t="shared" si="75"/>
        <v>288.26799999999997</v>
      </c>
      <c r="N229" s="70">
        <v>7506.76</v>
      </c>
      <c r="O229" s="71">
        <v>10013.370000000001</v>
      </c>
      <c r="P229" s="70">
        <v>1805</v>
      </c>
      <c r="Q229" s="71">
        <v>1870</v>
      </c>
      <c r="R229" s="125">
        <f t="shared" si="85"/>
        <v>642069.49184000003</v>
      </c>
      <c r="S229" s="72">
        <f t="shared" si="78"/>
        <v>571145.29920000001</v>
      </c>
      <c r="T229" s="138">
        <f t="shared" si="86"/>
        <v>379634.58431999997</v>
      </c>
      <c r="U229" s="72">
        <f t="shared" si="76"/>
        <v>380763.53280000004</v>
      </c>
      <c r="V229" s="73">
        <f t="shared" si="87"/>
        <v>118469.74676000001</v>
      </c>
      <c r="W229" s="73">
        <f t="shared" si="88"/>
        <v>869467.61490000004</v>
      </c>
      <c r="X229" s="72">
        <f t="shared" si="77"/>
        <v>1939846.1936599999</v>
      </c>
      <c r="Y229" s="74"/>
      <c r="Z229" s="75"/>
      <c r="AA229" s="75"/>
      <c r="AB229" s="53"/>
      <c r="AC229" s="53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  <c r="DW229" s="57"/>
      <c r="DX229" s="57"/>
      <c r="DY229" s="57"/>
      <c r="DZ229" s="57"/>
      <c r="EA229" s="57"/>
      <c r="EB229" s="57"/>
      <c r="EC229" s="57"/>
      <c r="ED229" s="57"/>
      <c r="EE229" s="57"/>
      <c r="EF229" s="57"/>
      <c r="EG229" s="57"/>
      <c r="EH229" s="57"/>
      <c r="EI229" s="57"/>
      <c r="EJ229" s="57"/>
      <c r="EK229" s="57"/>
      <c r="EL229" s="57"/>
      <c r="EM229" s="57"/>
      <c r="EN229" s="57"/>
      <c r="EO229" s="57"/>
      <c r="EP229" s="57"/>
      <c r="EQ229" s="57"/>
      <c r="ER229" s="57"/>
      <c r="ES229" s="57"/>
      <c r="ET229" s="57"/>
      <c r="EU229" s="57"/>
      <c r="EV229" s="57"/>
      <c r="EW229" s="57"/>
      <c r="EX229" s="57"/>
      <c r="EY229" s="57"/>
      <c r="EZ229" s="57"/>
      <c r="FA229" s="57"/>
      <c r="FB229" s="57"/>
      <c r="FC229" s="57"/>
      <c r="FD229" s="57"/>
      <c r="FE229" s="57"/>
      <c r="FF229" s="57"/>
      <c r="FG229" s="57"/>
      <c r="FH229" s="57"/>
      <c r="FI229" s="57"/>
      <c r="FJ229" s="57"/>
      <c r="FK229" s="57"/>
      <c r="FL229" s="57"/>
      <c r="FM229" s="57"/>
      <c r="FN229" s="57"/>
      <c r="FO229" s="57"/>
      <c r="FP229" s="57"/>
      <c r="FQ229" s="57"/>
      <c r="FR229" s="57"/>
      <c r="FS229" s="57"/>
      <c r="FT229" s="57"/>
      <c r="FU229" s="57"/>
      <c r="FV229" s="57"/>
      <c r="FW229" s="57"/>
      <c r="FX229" s="57"/>
      <c r="FY229" s="57"/>
      <c r="FZ229" s="57"/>
      <c r="GA229" s="57"/>
      <c r="GB229" s="57"/>
      <c r="GC229" s="57"/>
      <c r="GD229" s="57"/>
      <c r="GE229" s="57"/>
      <c r="GF229" s="57"/>
    </row>
    <row r="230" spans="1:16143" s="58" customFormat="1" ht="56.25" customHeight="1">
      <c r="A230" s="68">
        <v>7729314745</v>
      </c>
      <c r="B230" s="15" t="s">
        <v>285</v>
      </c>
      <c r="C230" s="15" t="s">
        <v>157</v>
      </c>
      <c r="D230" s="15" t="s">
        <v>287</v>
      </c>
      <c r="E230" s="15"/>
      <c r="F230" s="15"/>
      <c r="G230" s="113">
        <v>519.84799999999996</v>
      </c>
      <c r="H230" s="69">
        <v>80.25</v>
      </c>
      <c r="I230" s="113">
        <v>260.27199999999999</v>
      </c>
      <c r="J230" s="69">
        <v>80.25</v>
      </c>
      <c r="K230" s="69">
        <v>78.929000000000002</v>
      </c>
      <c r="L230" s="69">
        <v>484.96100000000001</v>
      </c>
      <c r="M230" s="16">
        <f t="shared" si="75"/>
        <v>724.39</v>
      </c>
      <c r="N230" s="70">
        <v>2756.53</v>
      </c>
      <c r="O230" s="71">
        <v>2756.53</v>
      </c>
      <c r="P230" s="70">
        <v>1710</v>
      </c>
      <c r="Q230" s="71">
        <v>1783.33</v>
      </c>
      <c r="R230" s="125">
        <f t="shared" si="85"/>
        <v>544036.52744000009</v>
      </c>
      <c r="S230" s="72">
        <f t="shared" si="78"/>
        <v>83984.032500000016</v>
      </c>
      <c r="T230" s="138">
        <f t="shared" si="86"/>
        <v>272382.45616000006</v>
      </c>
      <c r="U230" s="72">
        <f t="shared" si="76"/>
        <v>83984.032500000016</v>
      </c>
      <c r="V230" s="73">
        <f t="shared" si="87"/>
        <v>76813.702800000028</v>
      </c>
      <c r="W230" s="73">
        <f t="shared" si="88"/>
        <v>471964.04520000017</v>
      </c>
      <c r="X230" s="72">
        <f t="shared" si="77"/>
        <v>716745.8130000002</v>
      </c>
      <c r="Y230" s="74"/>
      <c r="Z230" s="75"/>
      <c r="AA230" s="75"/>
      <c r="AB230" s="53"/>
      <c r="AC230" s="53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  <c r="DW230" s="57"/>
      <c r="DX230" s="57"/>
      <c r="DY230" s="57"/>
      <c r="DZ230" s="57"/>
      <c r="EA230" s="57"/>
      <c r="EB230" s="57"/>
      <c r="EC230" s="57"/>
      <c r="ED230" s="57"/>
      <c r="EE230" s="57"/>
      <c r="EF230" s="57"/>
      <c r="EG230" s="57"/>
      <c r="EH230" s="57"/>
      <c r="EI230" s="57"/>
      <c r="EJ230" s="57"/>
      <c r="EK230" s="57"/>
      <c r="EL230" s="57"/>
      <c r="EM230" s="57"/>
      <c r="EN230" s="57"/>
      <c r="EO230" s="57"/>
      <c r="EP230" s="57"/>
      <c r="EQ230" s="57"/>
      <c r="ER230" s="57"/>
      <c r="ES230" s="57"/>
      <c r="ET230" s="57"/>
      <c r="EU230" s="57"/>
      <c r="EV230" s="57"/>
      <c r="EW230" s="57"/>
      <c r="EX230" s="57"/>
      <c r="EY230" s="57"/>
      <c r="EZ230" s="57"/>
      <c r="FA230" s="57"/>
      <c r="FB230" s="57"/>
      <c r="FC230" s="57"/>
      <c r="FD230" s="57"/>
      <c r="FE230" s="57"/>
      <c r="FF230" s="57"/>
      <c r="FG230" s="57"/>
      <c r="FH230" s="57"/>
      <c r="FI230" s="57"/>
      <c r="FJ230" s="57"/>
      <c r="FK230" s="57"/>
      <c r="FL230" s="57"/>
      <c r="FM230" s="57"/>
      <c r="FN230" s="57"/>
      <c r="FO230" s="57"/>
      <c r="FP230" s="57"/>
      <c r="FQ230" s="57"/>
      <c r="FR230" s="57"/>
      <c r="FS230" s="57"/>
      <c r="FT230" s="57"/>
      <c r="FU230" s="57"/>
      <c r="FV230" s="57"/>
      <c r="FW230" s="57"/>
      <c r="FX230" s="57"/>
      <c r="FY230" s="57"/>
      <c r="FZ230" s="57"/>
      <c r="GA230" s="57"/>
      <c r="GB230" s="57"/>
      <c r="GC230" s="57"/>
      <c r="GD230" s="57"/>
      <c r="GE230" s="57"/>
      <c r="GF230" s="57"/>
    </row>
    <row r="231" spans="1:16143" s="58" customFormat="1" ht="56.25" customHeight="1">
      <c r="A231" s="68">
        <v>7729314745</v>
      </c>
      <c r="B231" s="15" t="s">
        <v>285</v>
      </c>
      <c r="C231" s="15" t="s">
        <v>60</v>
      </c>
      <c r="D231" s="15" t="s">
        <v>293</v>
      </c>
      <c r="E231" s="15"/>
      <c r="F231" s="15"/>
      <c r="G231" s="113">
        <v>1200.33</v>
      </c>
      <c r="H231" s="69">
        <v>1212.1589999999999</v>
      </c>
      <c r="I231" s="113">
        <v>725.029</v>
      </c>
      <c r="J231" s="69">
        <v>838.59</v>
      </c>
      <c r="K231" s="69">
        <v>286.95499999999998</v>
      </c>
      <c r="L231" s="69">
        <v>1379.48</v>
      </c>
      <c r="M231" s="16">
        <f t="shared" si="75"/>
        <v>3717.1839999999997</v>
      </c>
      <c r="N231" s="70">
        <v>9727.5300000000007</v>
      </c>
      <c r="O231" s="71">
        <v>10106.950000000001</v>
      </c>
      <c r="P231" s="70">
        <v>1317.5</v>
      </c>
      <c r="Q231" s="71">
        <v>1370</v>
      </c>
      <c r="R231" s="125">
        <f t="shared" si="85"/>
        <v>10094811.309900001</v>
      </c>
      <c r="S231" s="72">
        <f>H231*(N231-P231)+0.01</f>
        <v>10194293.56477</v>
      </c>
      <c r="T231" s="138">
        <f t="shared" si="86"/>
        <v>6097515.6408700002</v>
      </c>
      <c r="U231" s="72">
        <f t="shared" si="76"/>
        <v>7052567.0577000007</v>
      </c>
      <c r="V231" s="73">
        <f t="shared" si="87"/>
        <v>2507111.4872500002</v>
      </c>
      <c r="W231" s="73">
        <f t="shared" si="88"/>
        <v>12052447.786</v>
      </c>
      <c r="X231" s="72">
        <f t="shared" si="77"/>
        <v>31806419.895719998</v>
      </c>
      <c r="Y231" s="74"/>
      <c r="Z231" s="75"/>
      <c r="AA231" s="75"/>
      <c r="AB231" s="53"/>
      <c r="AC231" s="53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DP231" s="57"/>
      <c r="DQ231" s="57"/>
      <c r="DR231" s="57"/>
      <c r="DS231" s="57"/>
      <c r="DT231" s="57"/>
      <c r="DU231" s="57"/>
      <c r="DV231" s="57"/>
      <c r="DW231" s="57"/>
      <c r="DX231" s="57"/>
      <c r="DY231" s="57"/>
      <c r="DZ231" s="57"/>
      <c r="EA231" s="57"/>
      <c r="EB231" s="57"/>
      <c r="EC231" s="57"/>
      <c r="ED231" s="57"/>
      <c r="EE231" s="57"/>
      <c r="EF231" s="57"/>
      <c r="EG231" s="57"/>
      <c r="EH231" s="57"/>
      <c r="EI231" s="57"/>
      <c r="EJ231" s="57"/>
      <c r="EK231" s="57"/>
      <c r="EL231" s="57"/>
      <c r="EM231" s="57"/>
      <c r="EN231" s="57"/>
      <c r="EO231" s="57"/>
      <c r="EP231" s="57"/>
      <c r="EQ231" s="57"/>
      <c r="ER231" s="57"/>
      <c r="ES231" s="57"/>
      <c r="ET231" s="57"/>
      <c r="EU231" s="57"/>
      <c r="EV231" s="57"/>
      <c r="EW231" s="57"/>
      <c r="EX231" s="57"/>
      <c r="EY231" s="57"/>
      <c r="EZ231" s="57"/>
      <c r="FA231" s="57"/>
      <c r="FB231" s="57"/>
      <c r="FC231" s="57"/>
      <c r="FD231" s="57"/>
      <c r="FE231" s="57"/>
      <c r="FF231" s="57"/>
      <c r="FG231" s="57"/>
      <c r="FH231" s="57"/>
      <c r="FI231" s="57"/>
      <c r="FJ231" s="57"/>
      <c r="FK231" s="57"/>
      <c r="FL231" s="57"/>
      <c r="FM231" s="57"/>
      <c r="FN231" s="57"/>
      <c r="FO231" s="57"/>
      <c r="FP231" s="57"/>
      <c r="FQ231" s="57"/>
      <c r="FR231" s="57"/>
      <c r="FS231" s="57"/>
      <c r="FT231" s="57"/>
      <c r="FU231" s="57"/>
      <c r="FV231" s="57"/>
      <c r="FW231" s="57"/>
      <c r="FX231" s="57"/>
      <c r="FY231" s="57"/>
      <c r="FZ231" s="57"/>
      <c r="GA231" s="57"/>
      <c r="GB231" s="57"/>
      <c r="GC231" s="57"/>
      <c r="GD231" s="57"/>
      <c r="GE231" s="57"/>
      <c r="GF231" s="57"/>
    </row>
    <row r="232" spans="1:16143" s="58" customFormat="1" ht="56.25" customHeight="1">
      <c r="A232" s="68">
        <v>7729314745</v>
      </c>
      <c r="B232" s="15" t="s">
        <v>285</v>
      </c>
      <c r="C232" s="15" t="s">
        <v>47</v>
      </c>
      <c r="D232" s="15" t="s">
        <v>289</v>
      </c>
      <c r="E232" s="15"/>
      <c r="F232" s="15"/>
      <c r="G232" s="113">
        <v>221.46100000000001</v>
      </c>
      <c r="H232" s="69">
        <v>264.76299999999998</v>
      </c>
      <c r="I232" s="113">
        <v>167.334</v>
      </c>
      <c r="J232" s="69">
        <v>181.04899999999998</v>
      </c>
      <c r="K232" s="69">
        <v>120.215</v>
      </c>
      <c r="L232" s="69">
        <v>226.99</v>
      </c>
      <c r="M232" s="16">
        <f t="shared" si="75"/>
        <v>793.01699999999994</v>
      </c>
      <c r="N232" s="70">
        <v>5818.79</v>
      </c>
      <c r="O232" s="71">
        <v>6938.57</v>
      </c>
      <c r="P232" s="70">
        <v>1641.67</v>
      </c>
      <c r="Q232" s="71">
        <v>1641.67</v>
      </c>
      <c r="R232" s="125">
        <f t="shared" si="85"/>
        <v>925069.17232000001</v>
      </c>
      <c r="S232" s="72">
        <f t="shared" si="78"/>
        <v>1105946.8225599998</v>
      </c>
      <c r="T232" s="138">
        <f t="shared" si="86"/>
        <v>698974.19808</v>
      </c>
      <c r="U232" s="72">
        <f t="shared" si="76"/>
        <v>756263.39887999988</v>
      </c>
      <c r="V232" s="73">
        <f t="shared" si="87"/>
        <v>636766.83349999995</v>
      </c>
      <c r="W232" s="73">
        <f t="shared" si="88"/>
        <v>1202343.331</v>
      </c>
      <c r="X232" s="72">
        <f t="shared" si="77"/>
        <v>3701320.3859399995</v>
      </c>
      <c r="Y232" s="78"/>
      <c r="Z232" s="75"/>
      <c r="AA232" s="75"/>
      <c r="AB232" s="53"/>
      <c r="AC232" s="53"/>
    </row>
    <row r="233" spans="1:16143" s="58" customFormat="1" ht="56.25" customHeight="1">
      <c r="A233" s="68">
        <v>7729314745</v>
      </c>
      <c r="B233" s="15" t="s">
        <v>285</v>
      </c>
      <c r="C233" s="15" t="s">
        <v>288</v>
      </c>
      <c r="D233" s="15" t="s">
        <v>292</v>
      </c>
      <c r="E233" s="15"/>
      <c r="F233" s="15"/>
      <c r="G233" s="113">
        <v>4533.4889999999996</v>
      </c>
      <c r="H233" s="69">
        <v>3318.5109999999995</v>
      </c>
      <c r="I233" s="113">
        <v>3145.6880000000001</v>
      </c>
      <c r="J233" s="69">
        <v>3273.6120000000005</v>
      </c>
      <c r="K233" s="69">
        <v>2125.098</v>
      </c>
      <c r="L233" s="69">
        <v>3663.4250000000002</v>
      </c>
      <c r="M233" s="16">
        <f t="shared" si="75"/>
        <v>12380.646000000001</v>
      </c>
      <c r="N233" s="70">
        <v>8649.32</v>
      </c>
      <c r="O233" s="71">
        <v>8649.32</v>
      </c>
      <c r="P233" s="70">
        <v>2150</v>
      </c>
      <c r="Q233" s="71">
        <v>2230</v>
      </c>
      <c r="R233" s="125">
        <f t="shared" si="85"/>
        <v>29464595.727479994</v>
      </c>
      <c r="S233" s="72">
        <f>H233*(N233-P233)+0.01</f>
        <v>21568064.922519997</v>
      </c>
      <c r="T233" s="138">
        <f t="shared" si="86"/>
        <v>20444832.932160001</v>
      </c>
      <c r="U233" s="72">
        <f>(N233-P233)*J233-0.01</f>
        <v>21276251.933839999</v>
      </c>
      <c r="V233" s="73">
        <f t="shared" si="87"/>
        <v>13641684.093359999</v>
      </c>
      <c r="W233" s="73">
        <f t="shared" si="88"/>
        <v>23516697.370999999</v>
      </c>
      <c r="X233" s="72">
        <f t="shared" si="77"/>
        <v>80002698.320719987</v>
      </c>
      <c r="Y233" s="78"/>
      <c r="Z233" s="75"/>
      <c r="AA233" s="75"/>
      <c r="AB233" s="53"/>
      <c r="AC233" s="53"/>
    </row>
    <row r="234" spans="1:16143" s="103" customFormat="1" ht="63.75" customHeight="1" outlineLevel="1">
      <c r="A234" s="97" t="s">
        <v>307</v>
      </c>
      <c r="B234" s="90" t="s">
        <v>308</v>
      </c>
      <c r="C234" s="90" t="s">
        <v>3</v>
      </c>
      <c r="D234" s="90" t="s">
        <v>24</v>
      </c>
      <c r="E234" s="90"/>
      <c r="F234" s="90" t="s">
        <v>460</v>
      </c>
      <c r="G234" s="115">
        <v>61.82</v>
      </c>
      <c r="H234" s="98"/>
      <c r="I234" s="115"/>
      <c r="J234" s="98"/>
      <c r="K234" s="98"/>
      <c r="L234" s="98"/>
      <c r="M234" s="98">
        <f t="shared" ref="M234" si="89">H234+I234+K234+L234</f>
        <v>0</v>
      </c>
      <c r="N234" s="99">
        <v>8069.69</v>
      </c>
      <c r="O234" s="92">
        <v>8902.17</v>
      </c>
      <c r="P234" s="99">
        <v>1375</v>
      </c>
      <c r="Q234" s="92">
        <v>1450</v>
      </c>
      <c r="R234" s="126">
        <f t="shared" si="85"/>
        <v>413865.73579999997</v>
      </c>
      <c r="S234" s="93">
        <f t="shared" si="78"/>
        <v>0</v>
      </c>
      <c r="T234" s="139">
        <f t="shared" si="86"/>
        <v>0</v>
      </c>
      <c r="U234" s="100">
        <v>0</v>
      </c>
      <c r="V234" s="100">
        <f t="shared" si="87"/>
        <v>0</v>
      </c>
      <c r="W234" s="100">
        <f t="shared" si="88"/>
        <v>0</v>
      </c>
      <c r="X234" s="100">
        <f t="shared" si="77"/>
        <v>0</v>
      </c>
      <c r="Y234" s="101"/>
      <c r="Z234" s="102"/>
      <c r="AA234" s="102"/>
      <c r="AB234" s="95"/>
      <c r="AC234" s="95"/>
    </row>
    <row r="235" spans="1:16143" s="1" customFormat="1" ht="51.75" customHeight="1">
      <c r="A235" s="156" t="s">
        <v>276</v>
      </c>
      <c r="B235" s="157"/>
      <c r="C235" s="157"/>
      <c r="D235" s="158"/>
      <c r="E235" s="83"/>
      <c r="F235" s="83"/>
      <c r="G235" s="111">
        <f>SUM(G220:G234)</f>
        <v>14233.829999999998</v>
      </c>
      <c r="H235" s="18">
        <f>SUM(H220:H234)</f>
        <v>11923.663</v>
      </c>
      <c r="I235" s="111">
        <f t="shared" ref="I235:L235" si="90">SUM(I220:I234)</f>
        <v>6747.3580000000002</v>
      </c>
      <c r="J235" s="18">
        <f t="shared" ref="J235" si="91">SUM(J220:J234)</f>
        <v>7389.9150000000009</v>
      </c>
      <c r="K235" s="18">
        <f t="shared" si="90"/>
        <v>3831.002</v>
      </c>
      <c r="L235" s="18">
        <f t="shared" si="90"/>
        <v>12107.429</v>
      </c>
      <c r="M235" s="18">
        <f>SUM(M220:M234)</f>
        <v>35252.009000000005</v>
      </c>
      <c r="N235" s="87"/>
      <c r="O235" s="87"/>
      <c r="P235" s="87"/>
      <c r="Q235" s="87"/>
      <c r="R235" s="127">
        <f>SUM(R220:R234)</f>
        <v>50530257.459579989</v>
      </c>
      <c r="S235" s="19">
        <f t="shared" ref="S235:W235" si="92">SUM(S220:S234)</f>
        <v>41318306.6127</v>
      </c>
      <c r="T235" s="127">
        <f t="shared" si="92"/>
        <v>30829030.724940002</v>
      </c>
      <c r="U235" s="19">
        <f t="shared" ref="U235" si="93">SUM(U220:U234)</f>
        <v>33035555.505209997</v>
      </c>
      <c r="V235" s="19">
        <f t="shared" si="92"/>
        <v>18986650.889009997</v>
      </c>
      <c r="W235" s="19">
        <f t="shared" si="92"/>
        <v>47285058.81476</v>
      </c>
      <c r="X235" s="19">
        <f>SUM(X220:X234)</f>
        <v>140625571.82167998</v>
      </c>
      <c r="Y235" s="19">
        <v>11471154.800000001</v>
      </c>
      <c r="Z235" s="20">
        <f>W235*0.36</f>
        <v>17022621.173313599</v>
      </c>
      <c r="AA235" s="19">
        <f>X235+Y235-Z235</f>
        <v>135074105.4483664</v>
      </c>
      <c r="AB235" s="53"/>
      <c r="AC235" s="53"/>
    </row>
    <row r="236" spans="1:16143" s="23" customFormat="1" ht="53.25" customHeight="1">
      <c r="A236" s="159" t="s">
        <v>233</v>
      </c>
      <c r="B236" s="160"/>
      <c r="C236" s="160"/>
      <c r="D236" s="161"/>
      <c r="E236" s="84"/>
      <c r="F236" s="84"/>
      <c r="G236" s="116">
        <f t="shared" ref="G236:M236" si="94">G235+G218</f>
        <v>1706519.5864368631</v>
      </c>
      <c r="H236" s="21">
        <f t="shared" si="94"/>
        <v>1641408.8239999998</v>
      </c>
      <c r="I236" s="116">
        <f t="shared" si="94"/>
        <v>801466.78844242066</v>
      </c>
      <c r="J236" s="21">
        <f t="shared" si="94"/>
        <v>961970.05600000045</v>
      </c>
      <c r="K236" s="21">
        <f t="shared" si="94"/>
        <v>378871.89364101633</v>
      </c>
      <c r="L236" s="21">
        <f t="shared" si="94"/>
        <v>1605623.9185427295</v>
      </c>
      <c r="M236" s="21">
        <f t="shared" si="94"/>
        <v>4587874.6921837451</v>
      </c>
      <c r="N236" s="88"/>
      <c r="O236" s="88"/>
      <c r="P236" s="88"/>
      <c r="Q236" s="88"/>
      <c r="R236" s="128">
        <f t="shared" ref="R236:AA236" si="95">R235+R218</f>
        <v>1261017942.0548568</v>
      </c>
      <c r="S236" s="22">
        <f t="shared" si="95"/>
        <v>1243894444.7144194</v>
      </c>
      <c r="T236" s="128">
        <f t="shared" si="95"/>
        <v>615155855.77752376</v>
      </c>
      <c r="U236" s="22">
        <f t="shared" si="95"/>
        <v>732672651.91768038</v>
      </c>
      <c r="V236" s="22">
        <f t="shared" si="95"/>
        <v>296740074.46760446</v>
      </c>
      <c r="W236" s="22">
        <f t="shared" si="95"/>
        <v>1342549932.4228594</v>
      </c>
      <c r="X236" s="22">
        <f t="shared" si="95"/>
        <v>3615857103.5225639</v>
      </c>
      <c r="Y236" s="22">
        <f t="shared" si="95"/>
        <v>411871744.86999995</v>
      </c>
      <c r="Z236" s="22">
        <f t="shared" si="95"/>
        <v>483317975.67222941</v>
      </c>
      <c r="AA236" s="22">
        <f t="shared" si="95"/>
        <v>3544410872.7203341</v>
      </c>
    </row>
    <row r="237" spans="1:16143" s="1" customFormat="1" ht="50.25" customHeight="1">
      <c r="A237" s="12"/>
      <c r="B237" s="6"/>
      <c r="C237" s="6"/>
      <c r="D237" s="6"/>
      <c r="E237" s="6"/>
      <c r="F237" s="6"/>
      <c r="G237" s="117"/>
      <c r="H237" s="9"/>
      <c r="I237" s="117"/>
      <c r="J237" s="9"/>
      <c r="L237" s="9"/>
      <c r="M237" s="9"/>
      <c r="N237" s="8"/>
      <c r="O237" s="8"/>
      <c r="P237" s="8"/>
      <c r="Q237" s="8"/>
      <c r="R237" s="106"/>
      <c r="T237" s="106"/>
      <c r="X237" s="27"/>
      <c r="Y237" s="163" t="s">
        <v>462</v>
      </c>
      <c r="Z237" s="163"/>
      <c r="AA237" s="104">
        <f>9000+3000</f>
        <v>12000</v>
      </c>
      <c r="AB237" s="28"/>
    </row>
    <row r="238" spans="1:16143" ht="67.5" hidden="1" customHeight="1">
      <c r="G238" s="118"/>
      <c r="H238" s="31"/>
      <c r="I238" s="118"/>
      <c r="J238" s="31"/>
      <c r="Y238" s="162"/>
      <c r="Z238" s="162"/>
      <c r="AA238" s="26"/>
      <c r="AB238" s="81"/>
    </row>
    <row r="239" spans="1:16143" ht="72" customHeight="1">
      <c r="G239" s="118"/>
      <c r="H239" s="131"/>
      <c r="I239" s="118"/>
      <c r="J239" s="31"/>
      <c r="S239" s="132"/>
      <c r="Y239" s="165" t="s">
        <v>463</v>
      </c>
      <c r="Z239" s="166"/>
      <c r="AA239" s="104">
        <v>27219426.579999998</v>
      </c>
      <c r="AB239" s="81"/>
    </row>
    <row r="240" spans="1:16143" ht="78" customHeight="1">
      <c r="S240" s="132"/>
      <c r="Y240" s="165" t="s">
        <v>464</v>
      </c>
      <c r="Z240" s="166"/>
      <c r="AA240" s="104">
        <f>106656555.96</f>
        <v>106656555.95999999</v>
      </c>
      <c r="AB240" s="81"/>
    </row>
    <row r="241" spans="1:28" ht="69" customHeight="1">
      <c r="G241" s="118"/>
      <c r="H241" s="131"/>
      <c r="I241" s="118"/>
      <c r="J241" s="31"/>
      <c r="S241" s="132"/>
      <c r="Y241" s="165" t="s">
        <v>466</v>
      </c>
      <c r="Z241" s="166"/>
      <c r="AA241" s="104">
        <v>8940000</v>
      </c>
      <c r="AB241" s="81"/>
    </row>
    <row r="242" spans="1:28" ht="93" customHeight="1">
      <c r="G242" s="118"/>
      <c r="H242" s="131"/>
      <c r="I242" s="118"/>
      <c r="J242" s="31"/>
      <c r="S242" s="132"/>
      <c r="Y242" s="163" t="s">
        <v>465</v>
      </c>
      <c r="Z242" s="163"/>
      <c r="AA242" s="104">
        <f>3353879379.51*0+3448805938.06</f>
        <v>3448805938.0599999</v>
      </c>
      <c r="AB242" s="81"/>
    </row>
    <row r="243" spans="1:28" ht="93" customHeight="1">
      <c r="G243" s="131"/>
      <c r="H243" s="31"/>
      <c r="I243"/>
      <c r="L243" s="61"/>
      <c r="M243" s="61"/>
      <c r="P243" s="132"/>
      <c r="Q243"/>
      <c r="R243"/>
      <c r="T243"/>
      <c r="X243" s="81"/>
      <c r="Y243" s="165" t="s">
        <v>470</v>
      </c>
      <c r="Z243" s="166"/>
      <c r="AA243" s="104">
        <v>400000000</v>
      </c>
    </row>
    <row r="244" spans="1:28" ht="93" customHeight="1">
      <c r="G244" s="131"/>
      <c r="H244" s="31"/>
      <c r="I244"/>
      <c r="L244" s="61"/>
      <c r="M244" s="61"/>
      <c r="P244" s="132"/>
      <c r="Q244"/>
      <c r="R244"/>
      <c r="T244"/>
      <c r="X244" s="81"/>
      <c r="Y244" s="165" t="s">
        <v>471</v>
      </c>
      <c r="Z244" s="166"/>
      <c r="AA244" s="104">
        <v>28870000</v>
      </c>
    </row>
    <row r="245" spans="1:28" ht="58.5" customHeight="1">
      <c r="G245" s="149"/>
      <c r="H245" s="149"/>
      <c r="I245" s="149"/>
      <c r="J245" s="149"/>
      <c r="K245" s="149"/>
      <c r="L245" s="134"/>
      <c r="M245" s="135"/>
      <c r="N245" s="136"/>
      <c r="O245" s="65"/>
      <c r="S245" s="132"/>
      <c r="Y245" s="164" t="s">
        <v>430</v>
      </c>
      <c r="Z245" s="164"/>
      <c r="AA245" s="105">
        <f>AA236+AA237+AA240+AA239-AA242-AA241+AA243+AA244</f>
        <v>649422917.20033407</v>
      </c>
      <c r="AB245" s="81"/>
    </row>
    <row r="246" spans="1:28" ht="55.5" customHeight="1">
      <c r="G246" s="140"/>
      <c r="H246" s="140"/>
      <c r="I246" s="140"/>
      <c r="J246" s="140"/>
      <c r="K246" s="140"/>
      <c r="L246" s="143"/>
      <c r="M246" s="144"/>
      <c r="N246" s="136"/>
      <c r="O246" s="65"/>
      <c r="S246" s="132"/>
      <c r="Y246" s="145"/>
      <c r="Z246" s="145"/>
      <c r="AA246" s="141"/>
      <c r="AB246" s="81"/>
    </row>
    <row r="247" spans="1:28" s="40" customFormat="1" ht="21.75" customHeight="1">
      <c r="A247" s="142" t="s">
        <v>467</v>
      </c>
      <c r="B247" s="38"/>
      <c r="C247" s="38"/>
      <c r="D247" s="38"/>
      <c r="E247" s="38"/>
      <c r="F247" s="38"/>
      <c r="G247" s="119"/>
      <c r="H247" s="85"/>
      <c r="I247" s="129"/>
      <c r="K247" s="41"/>
      <c r="L247" s="41"/>
      <c r="M247" s="41"/>
      <c r="N247" s="39"/>
      <c r="O247" s="39"/>
      <c r="P247" s="39"/>
      <c r="Q247" s="39"/>
      <c r="R247" s="129"/>
      <c r="T247" s="129"/>
    </row>
    <row r="248" spans="1:28" s="48" customFormat="1" ht="29.25" customHeight="1">
      <c r="A248" s="142" t="s">
        <v>468</v>
      </c>
      <c r="B248" s="47"/>
      <c r="C248" s="47"/>
      <c r="D248" s="47"/>
      <c r="E248" s="47"/>
      <c r="F248" s="47"/>
      <c r="P248" s="65"/>
      <c r="Q248" s="136"/>
      <c r="R248" s="121"/>
      <c r="T248" s="121"/>
    </row>
    <row r="249" spans="1:28" s="40" customFormat="1" ht="29.25" customHeight="1">
      <c r="A249" s="37"/>
      <c r="B249" s="38"/>
      <c r="C249" s="38"/>
      <c r="D249" s="38"/>
      <c r="E249" s="38"/>
      <c r="F249" s="38"/>
      <c r="G249" s="119"/>
      <c r="H249" s="85"/>
      <c r="I249" s="129"/>
      <c r="K249" s="41"/>
      <c r="L249" s="42"/>
      <c r="M249" s="43"/>
      <c r="N249" s="62"/>
      <c r="O249" s="63"/>
      <c r="P249" s="63"/>
      <c r="Q249" s="62"/>
      <c r="R249" s="129"/>
      <c r="T249" s="129"/>
    </row>
    <row r="250" spans="1:28" s="40" customFormat="1" ht="29.25" customHeight="1">
      <c r="A250" s="37"/>
      <c r="B250" s="38"/>
      <c r="C250" s="38"/>
      <c r="D250" s="38"/>
      <c r="E250" s="38"/>
      <c r="F250" s="38"/>
      <c r="G250" s="120"/>
      <c r="H250" s="44"/>
      <c r="I250" s="129"/>
      <c r="K250" s="45"/>
      <c r="L250" s="39"/>
      <c r="M250" s="39"/>
      <c r="N250" s="39"/>
      <c r="O250" s="63"/>
      <c r="P250" s="63"/>
      <c r="Q250" s="39"/>
      <c r="R250" s="129"/>
      <c r="T250" s="129"/>
    </row>
    <row r="251" spans="1:28" s="48" customFormat="1" ht="44.25" customHeight="1">
      <c r="A251" s="46"/>
      <c r="B251" s="47"/>
      <c r="C251" s="47"/>
      <c r="D251" s="47"/>
      <c r="E251" s="47"/>
      <c r="F251" s="47"/>
      <c r="G251" s="121"/>
      <c r="I251" s="137"/>
      <c r="J251" s="49"/>
      <c r="K251" s="50"/>
      <c r="L251" s="51"/>
      <c r="M251" s="51"/>
      <c r="N251" s="64"/>
      <c r="O251" s="65"/>
      <c r="P251" s="65"/>
      <c r="Q251" s="64"/>
      <c r="R251" s="121"/>
      <c r="T251" s="121"/>
    </row>
    <row r="252" spans="1:28" s="48" customFormat="1" ht="12.75" customHeight="1">
      <c r="A252" s="46"/>
      <c r="B252" s="47"/>
      <c r="C252" s="47"/>
      <c r="D252" s="47"/>
      <c r="E252" s="47"/>
      <c r="F252" s="47"/>
      <c r="G252" s="121"/>
      <c r="I252" s="121"/>
      <c r="N252" s="65"/>
      <c r="O252" s="65"/>
      <c r="P252" s="65"/>
      <c r="Q252" s="65"/>
      <c r="R252" s="121"/>
      <c r="T252" s="121"/>
    </row>
    <row r="253" spans="1:28" s="23" customFormat="1" ht="18.75" customHeight="1">
      <c r="A253" s="32"/>
      <c r="B253" s="33"/>
      <c r="C253" s="33"/>
      <c r="D253" s="33"/>
      <c r="E253" s="33"/>
      <c r="F253" s="33"/>
      <c r="G253" s="122"/>
      <c r="I253" s="122"/>
      <c r="N253" s="66"/>
      <c r="O253" s="66"/>
      <c r="P253" s="66"/>
      <c r="Q253" s="66"/>
      <c r="R253" s="122"/>
      <c r="T253" s="122"/>
    </row>
    <row r="254" spans="1:28" s="36" customFormat="1" ht="12.75" customHeight="1">
      <c r="A254" s="34"/>
      <c r="B254" s="35"/>
      <c r="C254" s="35"/>
      <c r="D254" s="35"/>
      <c r="E254" s="35"/>
      <c r="F254" s="35"/>
      <c r="G254" s="123"/>
      <c r="I254" s="123"/>
      <c r="N254" s="67"/>
      <c r="O254" s="67"/>
      <c r="P254" s="67"/>
      <c r="Q254" s="67"/>
      <c r="R254" s="123"/>
      <c r="T254" s="123"/>
    </row>
  </sheetData>
  <autoFilter ref="A5:WVX237"/>
  <mergeCells count="30">
    <mergeCell ref="H1:O1"/>
    <mergeCell ref="Y243:Z243"/>
    <mergeCell ref="Y244:Z244"/>
    <mergeCell ref="A3:A4"/>
    <mergeCell ref="B3:B4"/>
    <mergeCell ref="C3:C4"/>
    <mergeCell ref="D3:D4"/>
    <mergeCell ref="Z3:Z4"/>
    <mergeCell ref="E3:E4"/>
    <mergeCell ref="F3:F4"/>
    <mergeCell ref="G3:M3"/>
    <mergeCell ref="N3:O3"/>
    <mergeCell ref="P3:Q3"/>
    <mergeCell ref="R3:X3"/>
    <mergeCell ref="Y3:Y4"/>
    <mergeCell ref="S1:AA1"/>
    <mergeCell ref="G245:K245"/>
    <mergeCell ref="AA3:AA4"/>
    <mergeCell ref="A6:AA6"/>
    <mergeCell ref="A219:D219"/>
    <mergeCell ref="A218:D218"/>
    <mergeCell ref="A235:D235"/>
    <mergeCell ref="A236:D236"/>
    <mergeCell ref="Y238:Z238"/>
    <mergeCell ref="Y242:Z242"/>
    <mergeCell ref="Y245:Z245"/>
    <mergeCell ref="Y237:Z237"/>
    <mergeCell ref="Y240:Z240"/>
    <mergeCell ref="Y241:Z241"/>
    <mergeCell ref="Y239:Z239"/>
  </mergeCells>
  <printOptions horizontalCentered="1" verticalCentered="1"/>
  <pageMargins left="0.19685039370078741" right="0.19685039370078741" top="0.78740157480314965" bottom="0.39370078740157483" header="0" footer="0"/>
  <pageSetup paperSize="9" scale="30" fitToHeight="0" orientation="landscape" r:id="rId1"/>
  <headerFooter differentFirst="1">
    <oddFooter>&amp;C&amp;P</oddFooter>
  </headerFooter>
  <rowBreaks count="1" manualBreakCount="1">
    <brk id="205" max="26" man="1"/>
  </rowBreaks>
  <colBreaks count="1" manualBreakCount="1">
    <brk id="18" max="2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proninam</dc:creator>
  <cp:lastModifiedBy>minfin user</cp:lastModifiedBy>
  <cp:lastPrinted>2022-09-13T13:48:00Z</cp:lastPrinted>
  <dcterms:created xsi:type="dcterms:W3CDTF">2021-02-25T12:19:40Z</dcterms:created>
  <dcterms:modified xsi:type="dcterms:W3CDTF">2022-09-13T13:48:03Z</dcterms:modified>
</cp:coreProperties>
</file>