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360" yWindow="165" windowWidth="11340" windowHeight="5505" firstSheet="2" activeTab="2"/>
  </bookViews>
  <sheets>
    <sheet name="для руководства" sheetId="7" state="hidden" r:id="rId1"/>
    <sheet name="доходы по федер бюдж" sheetId="5" state="hidden" r:id="rId2"/>
    <sheet name="доходы" sheetId="6" r:id="rId3"/>
  </sheets>
  <definedNames>
    <definedName name="OLE_LINK1" localSheetId="0">'для руководства'!#REF!</definedName>
    <definedName name="OLE_LINK1" localSheetId="2">доходы!#REF!</definedName>
    <definedName name="OLE_LINK1" localSheetId="1">'доходы по федер бюдж'!#REF!</definedName>
    <definedName name="_xlnm.Print_Titles" localSheetId="0">'для руководства'!$10:$12</definedName>
    <definedName name="_xlnm.Print_Titles" localSheetId="2">доходы!$8:$10</definedName>
    <definedName name="_xlnm.Print_Titles" localSheetId="1">'доходы по федер бюдж'!$10:$12</definedName>
    <definedName name="_xlnm.Print_Area" localSheetId="0">'для руководства'!$A$1:$K$193</definedName>
    <definedName name="_xlnm.Print_Area" localSheetId="2">доходы!$A$1:$Z$211</definedName>
    <definedName name="_xlnm.Print_Area" localSheetId="1">'доходы по федер бюдж'!$A$1:$K$193</definedName>
  </definedNames>
  <calcPr calcId="125725"/>
</workbook>
</file>

<file path=xl/calcChain.xml><?xml version="1.0" encoding="utf-8"?>
<calcChain xmlns="http://schemas.openxmlformats.org/spreadsheetml/2006/main">
  <c r="F18" i="6"/>
  <c r="F21"/>
  <c r="F25"/>
  <c r="F30"/>
  <c r="F35"/>
  <c r="F39"/>
  <c r="F47"/>
  <c r="F52"/>
  <c r="F56"/>
  <c r="F60"/>
  <c r="F63"/>
  <c r="F72"/>
  <c r="F176"/>
  <c r="F71" s="1"/>
  <c r="G14"/>
  <c r="G12" s="1"/>
  <c r="H14"/>
  <c r="G18"/>
  <c r="H18"/>
  <c r="H12" s="1"/>
  <c r="G21"/>
  <c r="H21"/>
  <c r="G25"/>
  <c r="H25"/>
  <c r="G30"/>
  <c r="H30"/>
  <c r="G35"/>
  <c r="H35"/>
  <c r="G39"/>
  <c r="H39"/>
  <c r="G47"/>
  <c r="H47"/>
  <c r="G52"/>
  <c r="H52"/>
  <c r="G56"/>
  <c r="H56"/>
  <c r="G60"/>
  <c r="H60"/>
  <c r="G63"/>
  <c r="H63"/>
  <c r="G72"/>
  <c r="H72"/>
  <c r="G77"/>
  <c r="H77"/>
  <c r="H71" s="1"/>
  <c r="H69" s="1"/>
  <c r="F156"/>
  <c r="G156"/>
  <c r="H156"/>
  <c r="G176"/>
  <c r="H176"/>
  <c r="H196"/>
  <c r="F197"/>
  <c r="F196" s="1"/>
  <c r="G197"/>
  <c r="G196" s="1"/>
  <c r="H197"/>
  <c r="F200"/>
  <c r="F201"/>
  <c r="G201"/>
  <c r="G200" s="1"/>
  <c r="H201"/>
  <c r="H200" s="1"/>
  <c r="F205"/>
  <c r="G205"/>
  <c r="H205"/>
  <c r="F208"/>
  <c r="G208"/>
  <c r="H208"/>
  <c r="K67"/>
  <c r="J67"/>
  <c r="I67"/>
  <c r="K66"/>
  <c r="J66"/>
  <c r="I66"/>
  <c r="K65"/>
  <c r="J65"/>
  <c r="I65"/>
  <c r="K64"/>
  <c r="J64"/>
  <c r="I64"/>
  <c r="K61"/>
  <c r="K60" s="1"/>
  <c r="J61"/>
  <c r="J60" s="1"/>
  <c r="I61"/>
  <c r="I60" s="1"/>
  <c r="K58"/>
  <c r="J58"/>
  <c r="I58"/>
  <c r="K57"/>
  <c r="J57"/>
  <c r="I57"/>
  <c r="K54"/>
  <c r="J54"/>
  <c r="I54"/>
  <c r="K53"/>
  <c r="J53"/>
  <c r="I53"/>
  <c r="K50"/>
  <c r="J50"/>
  <c r="I50"/>
  <c r="K49"/>
  <c r="J49"/>
  <c r="I49"/>
  <c r="K48"/>
  <c r="J48"/>
  <c r="I48"/>
  <c r="K45"/>
  <c r="J45"/>
  <c r="I45"/>
  <c r="K44"/>
  <c r="J44"/>
  <c r="I44"/>
  <c r="K43"/>
  <c r="J43"/>
  <c r="I43"/>
  <c r="K42"/>
  <c r="J42"/>
  <c r="I42"/>
  <c r="K41"/>
  <c r="J41"/>
  <c r="I41"/>
  <c r="K40"/>
  <c r="J40"/>
  <c r="I40"/>
  <c r="K37"/>
  <c r="J37"/>
  <c r="I37"/>
  <c r="K36"/>
  <c r="J36"/>
  <c r="I36"/>
  <c r="K33"/>
  <c r="J33"/>
  <c r="I33"/>
  <c r="K32"/>
  <c r="J32"/>
  <c r="I32"/>
  <c r="K31"/>
  <c r="J31"/>
  <c r="I31"/>
  <c r="K28"/>
  <c r="J28"/>
  <c r="I28"/>
  <c r="K27"/>
  <c r="J27"/>
  <c r="I27"/>
  <c r="K26"/>
  <c r="J26"/>
  <c r="I26"/>
  <c r="K23"/>
  <c r="J23"/>
  <c r="I23"/>
  <c r="K22"/>
  <c r="J22"/>
  <c r="I22"/>
  <c r="K19"/>
  <c r="K18" s="1"/>
  <c r="J19"/>
  <c r="J18" s="1"/>
  <c r="I19"/>
  <c r="I18" s="1"/>
  <c r="K16"/>
  <c r="J16"/>
  <c r="I16"/>
  <c r="K15"/>
  <c r="J15"/>
  <c r="I15"/>
  <c r="G71" l="1"/>
  <c r="F69"/>
  <c r="F12"/>
  <c r="G69"/>
  <c r="I14"/>
  <c r="K35"/>
  <c r="J63"/>
  <c r="J25"/>
  <c r="K25"/>
  <c r="J30"/>
  <c r="K56"/>
  <c r="J56"/>
  <c r="I52"/>
  <c r="I63"/>
  <c r="I21"/>
  <c r="I39"/>
  <c r="K39"/>
  <c r="I47"/>
  <c r="J14"/>
  <c r="I25"/>
  <c r="I35"/>
  <c r="J47"/>
  <c r="J52"/>
  <c r="K14"/>
  <c r="J39"/>
  <c r="K52"/>
  <c r="I56"/>
  <c r="K63"/>
  <c r="K47"/>
  <c r="J21"/>
  <c r="K21"/>
  <c r="K30"/>
  <c r="I30"/>
  <c r="J35"/>
  <c r="I12" l="1"/>
  <c r="J12"/>
  <c r="K12"/>
  <c r="I203"/>
  <c r="K203"/>
  <c r="J203"/>
  <c r="K194" l="1"/>
  <c r="J194"/>
  <c r="I194"/>
  <c r="K154"/>
  <c r="J154"/>
  <c r="I154"/>
  <c r="AA154" s="1"/>
  <c r="K206" l="1"/>
  <c r="K205" s="1"/>
  <c r="J206"/>
  <c r="J205" s="1"/>
  <c r="I206"/>
  <c r="I205" s="1"/>
  <c r="K209" l="1"/>
  <c r="K208" s="1"/>
  <c r="J209"/>
  <c r="J208" s="1"/>
  <c r="I209"/>
  <c r="I208" s="1"/>
  <c r="N181" l="1"/>
  <c r="T181" s="1"/>
  <c r="M181"/>
  <c r="L181"/>
  <c r="R181" s="1"/>
  <c r="K181"/>
  <c r="J181"/>
  <c r="I181"/>
  <c r="K185"/>
  <c r="I185"/>
  <c r="J185"/>
  <c r="N79"/>
  <c r="T79" s="1"/>
  <c r="M79"/>
  <c r="S79" s="1"/>
  <c r="L79"/>
  <c r="R79" s="1"/>
  <c r="K79"/>
  <c r="J79"/>
  <c r="I79"/>
  <c r="AA79" s="1"/>
  <c r="N147"/>
  <c r="T147" s="1"/>
  <c r="M147"/>
  <c r="S147" s="1"/>
  <c r="L147"/>
  <c r="R147" s="1"/>
  <c r="K147"/>
  <c r="J147"/>
  <c r="I147"/>
  <c r="AA147" s="1"/>
  <c r="N186"/>
  <c r="T186" s="1"/>
  <c r="M186"/>
  <c r="S186" s="1"/>
  <c r="L186"/>
  <c r="R186" s="1"/>
  <c r="K186"/>
  <c r="J186"/>
  <c r="I186"/>
  <c r="N185"/>
  <c r="M185"/>
  <c r="L185"/>
  <c r="N168"/>
  <c r="T168" s="1"/>
  <c r="M168"/>
  <c r="S168" s="1"/>
  <c r="L168"/>
  <c r="R168" s="1"/>
  <c r="K168"/>
  <c r="J168"/>
  <c r="I168"/>
  <c r="N160"/>
  <c r="T160" s="1"/>
  <c r="M160"/>
  <c r="S160" s="1"/>
  <c r="L160"/>
  <c r="R160" s="1"/>
  <c r="K160"/>
  <c r="J160"/>
  <c r="I160"/>
  <c r="N119"/>
  <c r="T119" s="1"/>
  <c r="M119"/>
  <c r="S119" s="1"/>
  <c r="L119"/>
  <c r="R119" s="1"/>
  <c r="K119"/>
  <c r="J119"/>
  <c r="I119"/>
  <c r="AA119" s="1"/>
  <c r="N116"/>
  <c r="T116" s="1"/>
  <c r="M116"/>
  <c r="S116" s="1"/>
  <c r="L116"/>
  <c r="R116" s="1"/>
  <c r="K116"/>
  <c r="J116"/>
  <c r="I116"/>
  <c r="AA116" s="1"/>
  <c r="N115"/>
  <c r="T115" s="1"/>
  <c r="M115"/>
  <c r="S115" s="1"/>
  <c r="L115"/>
  <c r="R115" s="1"/>
  <c r="K115"/>
  <c r="J115"/>
  <c r="I115"/>
  <c r="AA115" s="1"/>
  <c r="N81"/>
  <c r="T81" s="1"/>
  <c r="M81"/>
  <c r="S81" s="1"/>
  <c r="L81"/>
  <c r="R81" s="1"/>
  <c r="K81"/>
  <c r="J81"/>
  <c r="I81"/>
  <c r="AA81" s="1"/>
  <c r="Q72"/>
  <c r="P72"/>
  <c r="O72"/>
  <c r="N75"/>
  <c r="T75" s="1"/>
  <c r="M75"/>
  <c r="S75" s="1"/>
  <c r="L75"/>
  <c r="R75" s="1"/>
  <c r="K75"/>
  <c r="J75"/>
  <c r="I75"/>
  <c r="S181" l="1"/>
  <c r="T185"/>
  <c r="S185"/>
  <c r="R185"/>
  <c r="N183"/>
  <c r="T183" s="1"/>
  <c r="M183"/>
  <c r="S183" s="1"/>
  <c r="L183"/>
  <c r="R183" s="1"/>
  <c r="K183"/>
  <c r="J183"/>
  <c r="I183"/>
  <c r="N112"/>
  <c r="T112" s="1"/>
  <c r="M112"/>
  <c r="S112" s="1"/>
  <c r="L112"/>
  <c r="R112" s="1"/>
  <c r="K112"/>
  <c r="J112"/>
  <c r="I112"/>
  <c r="AA112" s="1"/>
  <c r="N152"/>
  <c r="T152" s="1"/>
  <c r="M152"/>
  <c r="S152" s="1"/>
  <c r="L152"/>
  <c r="R152" s="1"/>
  <c r="K152"/>
  <c r="J152"/>
  <c r="I152"/>
  <c r="AA152" s="1"/>
  <c r="N202"/>
  <c r="T202" s="1"/>
  <c r="T201" s="1"/>
  <c r="T200" s="1"/>
  <c r="M202"/>
  <c r="S202" s="1"/>
  <c r="S201" s="1"/>
  <c r="S200" s="1"/>
  <c r="L202"/>
  <c r="R202" s="1"/>
  <c r="R201" s="1"/>
  <c r="R200" s="1"/>
  <c r="K202"/>
  <c r="K201" s="1"/>
  <c r="J202"/>
  <c r="J201" s="1"/>
  <c r="J200" s="1"/>
  <c r="I202"/>
  <c r="I201" s="1"/>
  <c r="N198"/>
  <c r="T198" s="1"/>
  <c r="T197" s="1"/>
  <c r="T196" s="1"/>
  <c r="M198"/>
  <c r="S198" s="1"/>
  <c r="S197" s="1"/>
  <c r="S196" s="1"/>
  <c r="L198"/>
  <c r="R198" s="1"/>
  <c r="R197" s="1"/>
  <c r="R196" s="1"/>
  <c r="K198"/>
  <c r="J198"/>
  <c r="I198"/>
  <c r="I197" s="1"/>
  <c r="I196" s="1"/>
  <c r="N193"/>
  <c r="T193" s="1"/>
  <c r="M193"/>
  <c r="S193" s="1"/>
  <c r="L193"/>
  <c r="R193" s="1"/>
  <c r="K193"/>
  <c r="J193"/>
  <c r="I193"/>
  <c r="N192"/>
  <c r="T192" s="1"/>
  <c r="M192"/>
  <c r="S192" s="1"/>
  <c r="L192"/>
  <c r="R192" s="1"/>
  <c r="K192"/>
  <c r="J192"/>
  <c r="I192"/>
  <c r="N191"/>
  <c r="T191" s="1"/>
  <c r="M191"/>
  <c r="S191" s="1"/>
  <c r="L191"/>
  <c r="R191" s="1"/>
  <c r="K191"/>
  <c r="J191"/>
  <c r="I191"/>
  <c r="N190"/>
  <c r="T190" s="1"/>
  <c r="M190"/>
  <c r="S190" s="1"/>
  <c r="L190"/>
  <c r="R190" s="1"/>
  <c r="K190"/>
  <c r="J190"/>
  <c r="I190"/>
  <c r="N189"/>
  <c r="T189" s="1"/>
  <c r="M189"/>
  <c r="S189" s="1"/>
  <c r="L189"/>
  <c r="R189" s="1"/>
  <c r="K189"/>
  <c r="J189"/>
  <c r="I189"/>
  <c r="N188"/>
  <c r="T188" s="1"/>
  <c r="M188"/>
  <c r="S188" s="1"/>
  <c r="L188"/>
  <c r="R188" s="1"/>
  <c r="K188"/>
  <c r="J188"/>
  <c r="I188"/>
  <c r="N187"/>
  <c r="T187" s="1"/>
  <c r="M187"/>
  <c r="S187" s="1"/>
  <c r="L187"/>
  <c r="R187" s="1"/>
  <c r="K187"/>
  <c r="J187"/>
  <c r="I187"/>
  <c r="N184"/>
  <c r="T184" s="1"/>
  <c r="M184"/>
  <c r="S184" s="1"/>
  <c r="L184"/>
  <c r="R184" s="1"/>
  <c r="K184"/>
  <c r="J184"/>
  <c r="I184"/>
  <c r="N182"/>
  <c r="T182" s="1"/>
  <c r="M182"/>
  <c r="S182" s="1"/>
  <c r="L182"/>
  <c r="R182" s="1"/>
  <c r="K182"/>
  <c r="J182"/>
  <c r="I182"/>
  <c r="N180"/>
  <c r="T180" s="1"/>
  <c r="M180"/>
  <c r="S180" s="1"/>
  <c r="L180"/>
  <c r="R180" s="1"/>
  <c r="K180"/>
  <c r="J180"/>
  <c r="I180"/>
  <c r="N179"/>
  <c r="T179" s="1"/>
  <c r="M179"/>
  <c r="S179" s="1"/>
  <c r="L179"/>
  <c r="R179" s="1"/>
  <c r="K179"/>
  <c r="J179"/>
  <c r="I179"/>
  <c r="N178"/>
  <c r="T178" s="1"/>
  <c r="M178"/>
  <c r="S178" s="1"/>
  <c r="L178"/>
  <c r="R178" s="1"/>
  <c r="K178"/>
  <c r="J178"/>
  <c r="I178"/>
  <c r="N177"/>
  <c r="T177" s="1"/>
  <c r="M177"/>
  <c r="S177" s="1"/>
  <c r="L177"/>
  <c r="R177" s="1"/>
  <c r="K177"/>
  <c r="J177"/>
  <c r="J176" s="1"/>
  <c r="I177"/>
  <c r="N174"/>
  <c r="T174" s="1"/>
  <c r="M174"/>
  <c r="S174" s="1"/>
  <c r="L174"/>
  <c r="R174" s="1"/>
  <c r="K174"/>
  <c r="J174"/>
  <c r="I174"/>
  <c r="N173"/>
  <c r="T173" s="1"/>
  <c r="M173"/>
  <c r="S173" s="1"/>
  <c r="L173"/>
  <c r="R173" s="1"/>
  <c r="K173"/>
  <c r="J173"/>
  <c r="I173"/>
  <c r="N172"/>
  <c r="T172" s="1"/>
  <c r="M172"/>
  <c r="S172" s="1"/>
  <c r="L172"/>
  <c r="R172" s="1"/>
  <c r="K172"/>
  <c r="J172"/>
  <c r="I172"/>
  <c r="N171"/>
  <c r="T171" s="1"/>
  <c r="M171"/>
  <c r="S171" s="1"/>
  <c r="L171"/>
  <c r="R171" s="1"/>
  <c r="K171"/>
  <c r="J171"/>
  <c r="I171"/>
  <c r="N170"/>
  <c r="T170" s="1"/>
  <c r="M170"/>
  <c r="S170" s="1"/>
  <c r="L170"/>
  <c r="R170" s="1"/>
  <c r="K170"/>
  <c r="J170"/>
  <c r="I170"/>
  <c r="N169"/>
  <c r="T169" s="1"/>
  <c r="M169"/>
  <c r="S169" s="1"/>
  <c r="L169"/>
  <c r="R169" s="1"/>
  <c r="K169"/>
  <c r="J169"/>
  <c r="I169"/>
  <c r="N167"/>
  <c r="T167" s="1"/>
  <c r="M167"/>
  <c r="S167" s="1"/>
  <c r="L167"/>
  <c r="R167" s="1"/>
  <c r="K167"/>
  <c r="J167"/>
  <c r="I167"/>
  <c r="N166"/>
  <c r="T166" s="1"/>
  <c r="M166"/>
  <c r="S166" s="1"/>
  <c r="L166"/>
  <c r="R166" s="1"/>
  <c r="K166"/>
  <c r="J166"/>
  <c r="I166"/>
  <c r="N165"/>
  <c r="T165" s="1"/>
  <c r="M165"/>
  <c r="S165" s="1"/>
  <c r="L165"/>
  <c r="R165" s="1"/>
  <c r="K165"/>
  <c r="J165"/>
  <c r="I165"/>
  <c r="N164"/>
  <c r="T164" s="1"/>
  <c r="M164"/>
  <c r="S164" s="1"/>
  <c r="L164"/>
  <c r="R164" s="1"/>
  <c r="K164"/>
  <c r="J164"/>
  <c r="I164"/>
  <c r="N163"/>
  <c r="T163" s="1"/>
  <c r="M163"/>
  <c r="S163" s="1"/>
  <c r="L163"/>
  <c r="R163" s="1"/>
  <c r="K163"/>
  <c r="J163"/>
  <c r="I163"/>
  <c r="N162"/>
  <c r="T162" s="1"/>
  <c r="M162"/>
  <c r="S162" s="1"/>
  <c r="L162"/>
  <c r="R162" s="1"/>
  <c r="K162"/>
  <c r="J162"/>
  <c r="I162"/>
  <c r="N161"/>
  <c r="T161" s="1"/>
  <c r="M161"/>
  <c r="S161" s="1"/>
  <c r="L161"/>
  <c r="R161" s="1"/>
  <c r="K161"/>
  <c r="J161"/>
  <c r="I161"/>
  <c r="N159"/>
  <c r="T159" s="1"/>
  <c r="M159"/>
  <c r="S159" s="1"/>
  <c r="L159"/>
  <c r="R159" s="1"/>
  <c r="K159"/>
  <c r="J159"/>
  <c r="I159"/>
  <c r="N158"/>
  <c r="T158" s="1"/>
  <c r="M158"/>
  <c r="S158" s="1"/>
  <c r="L158"/>
  <c r="R158" s="1"/>
  <c r="K158"/>
  <c r="J158"/>
  <c r="I158"/>
  <c r="N157"/>
  <c r="T157" s="1"/>
  <c r="M157"/>
  <c r="S157" s="1"/>
  <c r="L157"/>
  <c r="R157" s="1"/>
  <c r="K157"/>
  <c r="J157"/>
  <c r="I157"/>
  <c r="N153"/>
  <c r="T153" s="1"/>
  <c r="M153"/>
  <c r="S153" s="1"/>
  <c r="L153"/>
  <c r="R153" s="1"/>
  <c r="K153"/>
  <c r="J153"/>
  <c r="I153"/>
  <c r="AA153" s="1"/>
  <c r="N151"/>
  <c r="T151" s="1"/>
  <c r="M151"/>
  <c r="S151" s="1"/>
  <c r="L151"/>
  <c r="R151" s="1"/>
  <c r="K151"/>
  <c r="J151"/>
  <c r="I151"/>
  <c r="AA151" s="1"/>
  <c r="N150"/>
  <c r="T150" s="1"/>
  <c r="M150"/>
  <c r="S150" s="1"/>
  <c r="L150"/>
  <c r="R150" s="1"/>
  <c r="K150"/>
  <c r="J150"/>
  <c r="I150"/>
  <c r="N149"/>
  <c r="T149" s="1"/>
  <c r="M149"/>
  <c r="S149" s="1"/>
  <c r="L149"/>
  <c r="R149" s="1"/>
  <c r="K149"/>
  <c r="J149"/>
  <c r="I149"/>
  <c r="AA149" s="1"/>
  <c r="N148"/>
  <c r="T148" s="1"/>
  <c r="M148"/>
  <c r="S148" s="1"/>
  <c r="L148"/>
  <c r="R148" s="1"/>
  <c r="K148"/>
  <c r="J148"/>
  <c r="I148"/>
  <c r="AA148" s="1"/>
  <c r="N146"/>
  <c r="T146" s="1"/>
  <c r="M146"/>
  <c r="S146" s="1"/>
  <c r="L146"/>
  <c r="R146" s="1"/>
  <c r="K146"/>
  <c r="J146"/>
  <c r="I146"/>
  <c r="AA146" s="1"/>
  <c r="N145"/>
  <c r="T145" s="1"/>
  <c r="M145"/>
  <c r="S145" s="1"/>
  <c r="L145"/>
  <c r="R145" s="1"/>
  <c r="K145"/>
  <c r="J145"/>
  <c r="I145"/>
  <c r="AA145" s="1"/>
  <c r="N144"/>
  <c r="T144" s="1"/>
  <c r="M144"/>
  <c r="S144" s="1"/>
  <c r="L144"/>
  <c r="R144" s="1"/>
  <c r="K144"/>
  <c r="J144"/>
  <c r="I144"/>
  <c r="AA144" s="1"/>
  <c r="N143"/>
  <c r="T143" s="1"/>
  <c r="M143"/>
  <c r="S143" s="1"/>
  <c r="L143"/>
  <c r="R143" s="1"/>
  <c r="K143"/>
  <c r="J143"/>
  <c r="I143"/>
  <c r="AA143" s="1"/>
  <c r="N142"/>
  <c r="T142" s="1"/>
  <c r="M142"/>
  <c r="S142" s="1"/>
  <c r="L142"/>
  <c r="R142" s="1"/>
  <c r="K142"/>
  <c r="J142"/>
  <c r="I142"/>
  <c r="AA142" s="1"/>
  <c r="N141"/>
  <c r="T141" s="1"/>
  <c r="M141"/>
  <c r="S141" s="1"/>
  <c r="L141"/>
  <c r="R141" s="1"/>
  <c r="K141"/>
  <c r="J141"/>
  <c r="I141"/>
  <c r="AA141" s="1"/>
  <c r="N140"/>
  <c r="T140" s="1"/>
  <c r="M140"/>
  <c r="S140" s="1"/>
  <c r="L140"/>
  <c r="R140" s="1"/>
  <c r="K140"/>
  <c r="J140"/>
  <c r="I140"/>
  <c r="AA140" s="1"/>
  <c r="N139"/>
  <c r="T139" s="1"/>
  <c r="M139"/>
  <c r="S139" s="1"/>
  <c r="L139"/>
  <c r="R139" s="1"/>
  <c r="K139"/>
  <c r="J139"/>
  <c r="I139"/>
  <c r="AA139" s="1"/>
  <c r="N138"/>
  <c r="T138" s="1"/>
  <c r="M138"/>
  <c r="S138" s="1"/>
  <c r="L138"/>
  <c r="R138" s="1"/>
  <c r="K138"/>
  <c r="J138"/>
  <c r="I138"/>
  <c r="AA138" s="1"/>
  <c r="N137"/>
  <c r="T137" s="1"/>
  <c r="M137"/>
  <c r="S137" s="1"/>
  <c r="L137"/>
  <c r="R137" s="1"/>
  <c r="K137"/>
  <c r="J137"/>
  <c r="I137"/>
  <c r="AA137" s="1"/>
  <c r="N136"/>
  <c r="T136" s="1"/>
  <c r="M136"/>
  <c r="S136" s="1"/>
  <c r="L136"/>
  <c r="R136" s="1"/>
  <c r="K136"/>
  <c r="J136"/>
  <c r="I136"/>
  <c r="AA136" s="1"/>
  <c r="N135"/>
  <c r="T135" s="1"/>
  <c r="M135"/>
  <c r="S135" s="1"/>
  <c r="L135"/>
  <c r="R135" s="1"/>
  <c r="K135"/>
  <c r="J135"/>
  <c r="I135"/>
  <c r="AA135" s="1"/>
  <c r="N134"/>
  <c r="T134" s="1"/>
  <c r="M134"/>
  <c r="S134" s="1"/>
  <c r="L134"/>
  <c r="R134" s="1"/>
  <c r="K134"/>
  <c r="J134"/>
  <c r="I134"/>
  <c r="AA134" s="1"/>
  <c r="N133"/>
  <c r="T133" s="1"/>
  <c r="M133"/>
  <c r="S133" s="1"/>
  <c r="L133"/>
  <c r="R133" s="1"/>
  <c r="K133"/>
  <c r="J133"/>
  <c r="I133"/>
  <c r="AA133" s="1"/>
  <c r="N132"/>
  <c r="T132" s="1"/>
  <c r="M132"/>
  <c r="S132" s="1"/>
  <c r="L132"/>
  <c r="R132" s="1"/>
  <c r="K132"/>
  <c r="J132"/>
  <c r="I132"/>
  <c r="AA132" s="1"/>
  <c r="N131"/>
  <c r="T131" s="1"/>
  <c r="M131"/>
  <c r="S131" s="1"/>
  <c r="L131"/>
  <c r="R131" s="1"/>
  <c r="K131"/>
  <c r="J131"/>
  <c r="I131"/>
  <c r="AA131" s="1"/>
  <c r="N130"/>
  <c r="T130" s="1"/>
  <c r="M130"/>
  <c r="S130" s="1"/>
  <c r="L130"/>
  <c r="R130" s="1"/>
  <c r="K130"/>
  <c r="J130"/>
  <c r="I130"/>
  <c r="AA130" s="1"/>
  <c r="N129"/>
  <c r="T129" s="1"/>
  <c r="M129"/>
  <c r="S129" s="1"/>
  <c r="L129"/>
  <c r="R129" s="1"/>
  <c r="K129"/>
  <c r="J129"/>
  <c r="I129"/>
  <c r="AA129" s="1"/>
  <c r="N128"/>
  <c r="T128" s="1"/>
  <c r="M128"/>
  <c r="S128" s="1"/>
  <c r="L128"/>
  <c r="R128" s="1"/>
  <c r="K128"/>
  <c r="J128"/>
  <c r="I128"/>
  <c r="AA128" s="1"/>
  <c r="N127"/>
  <c r="T127" s="1"/>
  <c r="M127"/>
  <c r="S127" s="1"/>
  <c r="L127"/>
  <c r="R127" s="1"/>
  <c r="K127"/>
  <c r="J127"/>
  <c r="I127"/>
  <c r="AA127" s="1"/>
  <c r="N126"/>
  <c r="T126" s="1"/>
  <c r="M126"/>
  <c r="S126" s="1"/>
  <c r="L126"/>
  <c r="R126" s="1"/>
  <c r="K126"/>
  <c r="J126"/>
  <c r="I126"/>
  <c r="AA126" s="1"/>
  <c r="N125"/>
  <c r="T125" s="1"/>
  <c r="M125"/>
  <c r="S125" s="1"/>
  <c r="L125"/>
  <c r="R125" s="1"/>
  <c r="K125"/>
  <c r="J125"/>
  <c r="I125"/>
  <c r="AA125" s="1"/>
  <c r="N124"/>
  <c r="T124" s="1"/>
  <c r="M124"/>
  <c r="S124" s="1"/>
  <c r="L124"/>
  <c r="R124" s="1"/>
  <c r="K124"/>
  <c r="J124"/>
  <c r="I124"/>
  <c r="AA124" s="1"/>
  <c r="N123"/>
  <c r="T123" s="1"/>
  <c r="M123"/>
  <c r="S123" s="1"/>
  <c r="L123"/>
  <c r="R123" s="1"/>
  <c r="K123"/>
  <c r="J123"/>
  <c r="I123"/>
  <c r="AA123" s="1"/>
  <c r="N122"/>
  <c r="T122" s="1"/>
  <c r="M122"/>
  <c r="S122" s="1"/>
  <c r="L122"/>
  <c r="R122" s="1"/>
  <c r="K122"/>
  <c r="J122"/>
  <c r="I122"/>
  <c r="AA122" s="1"/>
  <c r="N121"/>
  <c r="T121" s="1"/>
  <c r="M121"/>
  <c r="S121" s="1"/>
  <c r="L121"/>
  <c r="R121" s="1"/>
  <c r="K121"/>
  <c r="J121"/>
  <c r="I121"/>
  <c r="AA121" s="1"/>
  <c r="N120"/>
  <c r="T120" s="1"/>
  <c r="M120"/>
  <c r="S120" s="1"/>
  <c r="L120"/>
  <c r="R120" s="1"/>
  <c r="K120"/>
  <c r="J120"/>
  <c r="I120"/>
  <c r="AA120" s="1"/>
  <c r="N118"/>
  <c r="T118" s="1"/>
  <c r="M118"/>
  <c r="S118" s="1"/>
  <c r="L118"/>
  <c r="R118" s="1"/>
  <c r="K118"/>
  <c r="J118"/>
  <c r="I118"/>
  <c r="AA118" s="1"/>
  <c r="N117"/>
  <c r="T117" s="1"/>
  <c r="M117"/>
  <c r="S117" s="1"/>
  <c r="L117"/>
  <c r="R117" s="1"/>
  <c r="K117"/>
  <c r="J117"/>
  <c r="I117"/>
  <c r="AA117" s="1"/>
  <c r="N114"/>
  <c r="T114" s="1"/>
  <c r="M114"/>
  <c r="S114" s="1"/>
  <c r="L114"/>
  <c r="R114" s="1"/>
  <c r="K114"/>
  <c r="J114"/>
  <c r="I114"/>
  <c r="AA114" s="1"/>
  <c r="N113"/>
  <c r="T113" s="1"/>
  <c r="M113"/>
  <c r="S113" s="1"/>
  <c r="L113"/>
  <c r="R113" s="1"/>
  <c r="K113"/>
  <c r="J113"/>
  <c r="I113"/>
  <c r="AA113" s="1"/>
  <c r="N111"/>
  <c r="T111" s="1"/>
  <c r="M111"/>
  <c r="S111" s="1"/>
  <c r="L111"/>
  <c r="R111" s="1"/>
  <c r="K111"/>
  <c r="J111"/>
  <c r="I111"/>
  <c r="AA111" s="1"/>
  <c r="N110"/>
  <c r="T110" s="1"/>
  <c r="M110"/>
  <c r="S110" s="1"/>
  <c r="L110"/>
  <c r="R110" s="1"/>
  <c r="K110"/>
  <c r="J110"/>
  <c r="I110"/>
  <c r="AA110" s="1"/>
  <c r="N109"/>
  <c r="T109" s="1"/>
  <c r="M109"/>
  <c r="S109" s="1"/>
  <c r="L109"/>
  <c r="R109" s="1"/>
  <c r="K109"/>
  <c r="J109"/>
  <c r="I109"/>
  <c r="AA109" s="1"/>
  <c r="N108"/>
  <c r="T108" s="1"/>
  <c r="M108"/>
  <c r="S108" s="1"/>
  <c r="L108"/>
  <c r="R108" s="1"/>
  <c r="K108"/>
  <c r="J108"/>
  <c r="I108"/>
  <c r="AA108" s="1"/>
  <c r="N107"/>
  <c r="T107" s="1"/>
  <c r="M107"/>
  <c r="S107" s="1"/>
  <c r="L107"/>
  <c r="R107" s="1"/>
  <c r="K107"/>
  <c r="J107"/>
  <c r="I107"/>
  <c r="AA107" s="1"/>
  <c r="N106"/>
  <c r="T106" s="1"/>
  <c r="M106"/>
  <c r="S106" s="1"/>
  <c r="L106"/>
  <c r="R106" s="1"/>
  <c r="K106"/>
  <c r="J106"/>
  <c r="I106"/>
  <c r="AA106" s="1"/>
  <c r="N105"/>
  <c r="T105" s="1"/>
  <c r="M105"/>
  <c r="S105" s="1"/>
  <c r="L105"/>
  <c r="R105" s="1"/>
  <c r="K105"/>
  <c r="J105"/>
  <c r="I105"/>
  <c r="AA105" s="1"/>
  <c r="N104"/>
  <c r="T104" s="1"/>
  <c r="M104"/>
  <c r="S104" s="1"/>
  <c r="L104"/>
  <c r="R104" s="1"/>
  <c r="K104"/>
  <c r="J104"/>
  <c r="I104"/>
  <c r="AA104" s="1"/>
  <c r="N103"/>
  <c r="T103" s="1"/>
  <c r="M103"/>
  <c r="S103" s="1"/>
  <c r="L103"/>
  <c r="R103" s="1"/>
  <c r="K103"/>
  <c r="J103"/>
  <c r="I103"/>
  <c r="AA103" s="1"/>
  <c r="N102"/>
  <c r="T102" s="1"/>
  <c r="M102"/>
  <c r="S102" s="1"/>
  <c r="L102"/>
  <c r="R102" s="1"/>
  <c r="K102"/>
  <c r="J102"/>
  <c r="I102"/>
  <c r="AA102" s="1"/>
  <c r="N101"/>
  <c r="T101" s="1"/>
  <c r="M101"/>
  <c r="S101" s="1"/>
  <c r="L101"/>
  <c r="R101" s="1"/>
  <c r="K101"/>
  <c r="J101"/>
  <c r="I101"/>
  <c r="AA101" s="1"/>
  <c r="N100"/>
  <c r="T100" s="1"/>
  <c r="M100"/>
  <c r="S100" s="1"/>
  <c r="L100"/>
  <c r="R100" s="1"/>
  <c r="K100"/>
  <c r="J100"/>
  <c r="I100"/>
  <c r="AA100" s="1"/>
  <c r="N99"/>
  <c r="T99" s="1"/>
  <c r="M99"/>
  <c r="S99" s="1"/>
  <c r="L99"/>
  <c r="R99" s="1"/>
  <c r="K99"/>
  <c r="J99"/>
  <c r="I99"/>
  <c r="AA99" s="1"/>
  <c r="N98"/>
  <c r="T98" s="1"/>
  <c r="M98"/>
  <c r="S98" s="1"/>
  <c r="L98"/>
  <c r="R98" s="1"/>
  <c r="K98"/>
  <c r="J98"/>
  <c r="I98"/>
  <c r="AA98" s="1"/>
  <c r="N97"/>
  <c r="T97" s="1"/>
  <c r="M97"/>
  <c r="S97" s="1"/>
  <c r="L97"/>
  <c r="R97" s="1"/>
  <c r="K97"/>
  <c r="J97"/>
  <c r="I97"/>
  <c r="AA97" s="1"/>
  <c r="N96"/>
  <c r="T96" s="1"/>
  <c r="M96"/>
  <c r="S96" s="1"/>
  <c r="L96"/>
  <c r="R96" s="1"/>
  <c r="K96"/>
  <c r="J96"/>
  <c r="I96"/>
  <c r="AA96" s="1"/>
  <c r="N95"/>
  <c r="T95" s="1"/>
  <c r="M95"/>
  <c r="S95" s="1"/>
  <c r="L95"/>
  <c r="R95" s="1"/>
  <c r="K95"/>
  <c r="J95"/>
  <c r="I95"/>
  <c r="AA95" s="1"/>
  <c r="N94"/>
  <c r="T94" s="1"/>
  <c r="M94"/>
  <c r="S94" s="1"/>
  <c r="L94"/>
  <c r="R94" s="1"/>
  <c r="K94"/>
  <c r="J94"/>
  <c r="I94"/>
  <c r="AA94" s="1"/>
  <c r="N93"/>
  <c r="T93" s="1"/>
  <c r="M93"/>
  <c r="S93" s="1"/>
  <c r="L93"/>
  <c r="R93" s="1"/>
  <c r="K93"/>
  <c r="J93"/>
  <c r="I93"/>
  <c r="AA93" s="1"/>
  <c r="N92"/>
  <c r="T92" s="1"/>
  <c r="M92"/>
  <c r="S92" s="1"/>
  <c r="L92"/>
  <c r="R92" s="1"/>
  <c r="K92"/>
  <c r="J92"/>
  <c r="I92"/>
  <c r="AA92" s="1"/>
  <c r="N91"/>
  <c r="T91" s="1"/>
  <c r="M91"/>
  <c r="S91" s="1"/>
  <c r="L91"/>
  <c r="R91" s="1"/>
  <c r="K91"/>
  <c r="J91"/>
  <c r="I91"/>
  <c r="AA91" s="1"/>
  <c r="N90"/>
  <c r="T90" s="1"/>
  <c r="M90"/>
  <c r="S90" s="1"/>
  <c r="L90"/>
  <c r="R90" s="1"/>
  <c r="K90"/>
  <c r="J90"/>
  <c r="I90"/>
  <c r="AA90" s="1"/>
  <c r="N89"/>
  <c r="T89" s="1"/>
  <c r="M89"/>
  <c r="S89" s="1"/>
  <c r="L89"/>
  <c r="R89" s="1"/>
  <c r="K89"/>
  <c r="J89"/>
  <c r="I89"/>
  <c r="AA89" s="1"/>
  <c r="N88"/>
  <c r="T88" s="1"/>
  <c r="M88"/>
  <c r="S88" s="1"/>
  <c r="L88"/>
  <c r="R88" s="1"/>
  <c r="K88"/>
  <c r="J88"/>
  <c r="I88"/>
  <c r="AA88" s="1"/>
  <c r="N87"/>
  <c r="T87" s="1"/>
  <c r="M87"/>
  <c r="S87" s="1"/>
  <c r="L87"/>
  <c r="R87" s="1"/>
  <c r="K87"/>
  <c r="J87"/>
  <c r="I87"/>
  <c r="AA87" s="1"/>
  <c r="N86"/>
  <c r="T86" s="1"/>
  <c r="M86"/>
  <c r="S86" s="1"/>
  <c r="L86"/>
  <c r="R86" s="1"/>
  <c r="K86"/>
  <c r="J86"/>
  <c r="I86"/>
  <c r="AA86" s="1"/>
  <c r="N85"/>
  <c r="T85" s="1"/>
  <c r="M85"/>
  <c r="S85" s="1"/>
  <c r="L85"/>
  <c r="R85" s="1"/>
  <c r="K85"/>
  <c r="J85"/>
  <c r="I85"/>
  <c r="AA85" s="1"/>
  <c r="N84"/>
  <c r="T84" s="1"/>
  <c r="M84"/>
  <c r="S84" s="1"/>
  <c r="L84"/>
  <c r="R84" s="1"/>
  <c r="K84"/>
  <c r="J84"/>
  <c r="I84"/>
  <c r="AA84" s="1"/>
  <c r="N83"/>
  <c r="T83" s="1"/>
  <c r="M83"/>
  <c r="S83" s="1"/>
  <c r="L83"/>
  <c r="R83" s="1"/>
  <c r="K83"/>
  <c r="J83"/>
  <c r="I83"/>
  <c r="AA83" s="1"/>
  <c r="N82"/>
  <c r="T82" s="1"/>
  <c r="M82"/>
  <c r="S82" s="1"/>
  <c r="L82"/>
  <c r="R82" s="1"/>
  <c r="K82"/>
  <c r="J82"/>
  <c r="I82"/>
  <c r="AA82" s="1"/>
  <c r="N80"/>
  <c r="T80" s="1"/>
  <c r="M80"/>
  <c r="S80" s="1"/>
  <c r="L80"/>
  <c r="R80" s="1"/>
  <c r="K80"/>
  <c r="J80"/>
  <c r="I80"/>
  <c r="AA80" s="1"/>
  <c r="N78"/>
  <c r="T78" s="1"/>
  <c r="M78"/>
  <c r="S78" s="1"/>
  <c r="L78"/>
  <c r="R78" s="1"/>
  <c r="K78"/>
  <c r="J78"/>
  <c r="I78"/>
  <c r="AA78" s="1"/>
  <c r="N74"/>
  <c r="T74" s="1"/>
  <c r="M74"/>
  <c r="S74" s="1"/>
  <c r="L74"/>
  <c r="R74" s="1"/>
  <c r="K74"/>
  <c r="J74"/>
  <c r="I74"/>
  <c r="N73"/>
  <c r="M73"/>
  <c r="L73"/>
  <c r="K73"/>
  <c r="J73"/>
  <c r="I73"/>
  <c r="N67"/>
  <c r="T67" s="1"/>
  <c r="M67"/>
  <c r="S67" s="1"/>
  <c r="L67"/>
  <c r="R67" s="1"/>
  <c r="N66"/>
  <c r="T66" s="1"/>
  <c r="M66"/>
  <c r="S66" s="1"/>
  <c r="L66"/>
  <c r="R66" s="1"/>
  <c r="N65"/>
  <c r="T65" s="1"/>
  <c r="M65"/>
  <c r="S65" s="1"/>
  <c r="L65"/>
  <c r="R65" s="1"/>
  <c r="N64"/>
  <c r="T64" s="1"/>
  <c r="M64"/>
  <c r="S64" s="1"/>
  <c r="L64"/>
  <c r="R64" s="1"/>
  <c r="N61"/>
  <c r="T61" s="1"/>
  <c r="T60" s="1"/>
  <c r="M61"/>
  <c r="S61" s="1"/>
  <c r="S60" s="1"/>
  <c r="L61"/>
  <c r="R61" s="1"/>
  <c r="R60" s="1"/>
  <c r="N58"/>
  <c r="T58" s="1"/>
  <c r="M58"/>
  <c r="S58" s="1"/>
  <c r="L58"/>
  <c r="R58" s="1"/>
  <c r="N57"/>
  <c r="T57" s="1"/>
  <c r="M57"/>
  <c r="S57" s="1"/>
  <c r="L57"/>
  <c r="R57" s="1"/>
  <c r="N54"/>
  <c r="T54" s="1"/>
  <c r="M54"/>
  <c r="S54" s="1"/>
  <c r="L54"/>
  <c r="R54" s="1"/>
  <c r="N53"/>
  <c r="T53" s="1"/>
  <c r="M53"/>
  <c r="S53" s="1"/>
  <c r="L53"/>
  <c r="R53" s="1"/>
  <c r="N50"/>
  <c r="T50" s="1"/>
  <c r="M50"/>
  <c r="S50" s="1"/>
  <c r="L50"/>
  <c r="R50" s="1"/>
  <c r="N49"/>
  <c r="T49" s="1"/>
  <c r="M49"/>
  <c r="S49" s="1"/>
  <c r="L49"/>
  <c r="R49" s="1"/>
  <c r="N48"/>
  <c r="T48" s="1"/>
  <c r="M48"/>
  <c r="S48" s="1"/>
  <c r="L48"/>
  <c r="R48" s="1"/>
  <c r="N45"/>
  <c r="T45" s="1"/>
  <c r="M45"/>
  <c r="S45" s="1"/>
  <c r="L45"/>
  <c r="R45" s="1"/>
  <c r="N44"/>
  <c r="T44" s="1"/>
  <c r="M44"/>
  <c r="S44" s="1"/>
  <c r="L44"/>
  <c r="R44" s="1"/>
  <c r="N43"/>
  <c r="T43" s="1"/>
  <c r="M43"/>
  <c r="S43" s="1"/>
  <c r="L43"/>
  <c r="R43" s="1"/>
  <c r="N42"/>
  <c r="T42" s="1"/>
  <c r="M42"/>
  <c r="S42" s="1"/>
  <c r="L42"/>
  <c r="R42" s="1"/>
  <c r="N41"/>
  <c r="T41" s="1"/>
  <c r="M41"/>
  <c r="S41" s="1"/>
  <c r="L41"/>
  <c r="R41" s="1"/>
  <c r="N40"/>
  <c r="T40" s="1"/>
  <c r="M40"/>
  <c r="S40" s="1"/>
  <c r="L40"/>
  <c r="N37"/>
  <c r="T37" s="1"/>
  <c r="M37"/>
  <c r="S37" s="1"/>
  <c r="L37"/>
  <c r="R37" s="1"/>
  <c r="N36"/>
  <c r="T36" s="1"/>
  <c r="M36"/>
  <c r="S36" s="1"/>
  <c r="L36"/>
  <c r="R36" s="1"/>
  <c r="N33"/>
  <c r="T33" s="1"/>
  <c r="M33"/>
  <c r="S33" s="1"/>
  <c r="L33"/>
  <c r="R33" s="1"/>
  <c r="N32"/>
  <c r="T32" s="1"/>
  <c r="M32"/>
  <c r="S32" s="1"/>
  <c r="L32"/>
  <c r="R32" s="1"/>
  <c r="N31"/>
  <c r="T31" s="1"/>
  <c r="M31"/>
  <c r="S31" s="1"/>
  <c r="L31"/>
  <c r="R31" s="1"/>
  <c r="N28"/>
  <c r="T28" s="1"/>
  <c r="M28"/>
  <c r="S28" s="1"/>
  <c r="L28"/>
  <c r="R28" s="1"/>
  <c r="N27"/>
  <c r="T27" s="1"/>
  <c r="M27"/>
  <c r="S27" s="1"/>
  <c r="L27"/>
  <c r="R27" s="1"/>
  <c r="N26"/>
  <c r="T26" s="1"/>
  <c r="M26"/>
  <c r="S26" s="1"/>
  <c r="L26"/>
  <c r="R26" s="1"/>
  <c r="N23"/>
  <c r="T23" s="1"/>
  <c r="M23"/>
  <c r="S23" s="1"/>
  <c r="L23"/>
  <c r="R23" s="1"/>
  <c r="N22"/>
  <c r="T22" s="1"/>
  <c r="M22"/>
  <c r="S22" s="1"/>
  <c r="L22"/>
  <c r="R22" s="1"/>
  <c r="N19"/>
  <c r="N18" s="1"/>
  <c r="M19"/>
  <c r="S19" s="1"/>
  <c r="S18" s="1"/>
  <c r="L19"/>
  <c r="R19" s="1"/>
  <c r="R18" s="1"/>
  <c r="N16"/>
  <c r="T16" s="1"/>
  <c r="M16"/>
  <c r="S16" s="1"/>
  <c r="L16"/>
  <c r="R16" s="1"/>
  <c r="Q201"/>
  <c r="Q200" s="1"/>
  <c r="P201"/>
  <c r="P200" s="1"/>
  <c r="O201"/>
  <c r="O200" s="1"/>
  <c r="Q197"/>
  <c r="Q196" s="1"/>
  <c r="P197"/>
  <c r="P196" s="1"/>
  <c r="O197"/>
  <c r="O196" s="1"/>
  <c r="Q176"/>
  <c r="P176"/>
  <c r="O176"/>
  <c r="Q156"/>
  <c r="P156"/>
  <c r="O156"/>
  <c r="Q77"/>
  <c r="P77"/>
  <c r="O77"/>
  <c r="Q63"/>
  <c r="P63"/>
  <c r="O63"/>
  <c r="Q60"/>
  <c r="P60"/>
  <c r="O60"/>
  <c r="Q56"/>
  <c r="P56"/>
  <c r="O56"/>
  <c r="Q52"/>
  <c r="P52"/>
  <c r="O52"/>
  <c r="Q47"/>
  <c r="P47"/>
  <c r="O47"/>
  <c r="Q39"/>
  <c r="P39"/>
  <c r="O39"/>
  <c r="Q35"/>
  <c r="P35"/>
  <c r="O35"/>
  <c r="Q30"/>
  <c r="P30"/>
  <c r="O30"/>
  <c r="Q25"/>
  <c r="P25"/>
  <c r="O25"/>
  <c r="Q21"/>
  <c r="P21"/>
  <c r="O21"/>
  <c r="Q18"/>
  <c r="P18"/>
  <c r="O18"/>
  <c r="Q15"/>
  <c r="Q14" s="1"/>
  <c r="P15"/>
  <c r="P14" s="1"/>
  <c r="O15"/>
  <c r="O14" s="1"/>
  <c r="N201"/>
  <c r="N200" s="1"/>
  <c r="M201"/>
  <c r="M200" s="1"/>
  <c r="N197"/>
  <c r="N196" s="1"/>
  <c r="M197"/>
  <c r="M196" s="1"/>
  <c r="L197"/>
  <c r="L196" s="1"/>
  <c r="M176"/>
  <c r="N156"/>
  <c r="M156"/>
  <c r="N60"/>
  <c r="M60"/>
  <c r="M56"/>
  <c r="N52"/>
  <c r="M30"/>
  <c r="K200"/>
  <c r="I200"/>
  <c r="K197"/>
  <c r="K196" s="1"/>
  <c r="J197"/>
  <c r="J196" s="1"/>
  <c r="J156"/>
  <c r="J77" l="1"/>
  <c r="AA150"/>
  <c r="I77"/>
  <c r="N77"/>
  <c r="L201"/>
  <c r="L200" s="1"/>
  <c r="M52"/>
  <c r="M21"/>
  <c r="M39"/>
  <c r="M63"/>
  <c r="M18"/>
  <c r="M47"/>
  <c r="L60"/>
  <c r="M77"/>
  <c r="K77"/>
  <c r="K176"/>
  <c r="M35"/>
  <c r="M25"/>
  <c r="R30"/>
  <c r="T25"/>
  <c r="T21"/>
  <c r="L25"/>
  <c r="N35"/>
  <c r="I176"/>
  <c r="T35"/>
  <c r="T39"/>
  <c r="T47"/>
  <c r="R52"/>
  <c r="R56"/>
  <c r="R63"/>
  <c r="J72"/>
  <c r="N72"/>
  <c r="S21"/>
  <c r="S25"/>
  <c r="S35"/>
  <c r="S39"/>
  <c r="S47"/>
  <c r="S63"/>
  <c r="Q12"/>
  <c r="I156"/>
  <c r="K156"/>
  <c r="K72"/>
  <c r="L21"/>
  <c r="N30"/>
  <c r="N47"/>
  <c r="L56"/>
  <c r="N63"/>
  <c r="L35"/>
  <c r="L52"/>
  <c r="L77"/>
  <c r="L39"/>
  <c r="N25"/>
  <c r="N39"/>
  <c r="L18"/>
  <c r="N21"/>
  <c r="L30"/>
  <c r="L47"/>
  <c r="N56"/>
  <c r="L63"/>
  <c r="L156"/>
  <c r="R21"/>
  <c r="R25"/>
  <c r="T30"/>
  <c r="R35"/>
  <c r="R47"/>
  <c r="T52"/>
  <c r="T56"/>
  <c r="T63"/>
  <c r="S30"/>
  <c r="S52"/>
  <c r="S56"/>
  <c r="N15"/>
  <c r="M15"/>
  <c r="T19"/>
  <c r="T18" s="1"/>
  <c r="L15"/>
  <c r="N176"/>
  <c r="N71" s="1"/>
  <c r="N69" s="1"/>
  <c r="L176"/>
  <c r="R40"/>
  <c r="R39" s="1"/>
  <c r="T176"/>
  <c r="I72"/>
  <c r="M72"/>
  <c r="L72"/>
  <c r="S176"/>
  <c r="R176"/>
  <c r="T73"/>
  <c r="T72" s="1"/>
  <c r="S73"/>
  <c r="S72" s="1"/>
  <c r="R73"/>
  <c r="R72" s="1"/>
  <c r="T156"/>
  <c r="S156"/>
  <c r="R156"/>
  <c r="P71"/>
  <c r="P69" s="1"/>
  <c r="T77"/>
  <c r="S77"/>
  <c r="R77"/>
  <c r="Q71"/>
  <c r="Q69" s="1"/>
  <c r="O12"/>
  <c r="P12"/>
  <c r="O71"/>
  <c r="O69" s="1"/>
  <c r="U77"/>
  <c r="I71" l="1"/>
  <c r="I69" s="1"/>
  <c r="I211" s="1"/>
  <c r="M71"/>
  <c r="M69" s="1"/>
  <c r="Q211"/>
  <c r="J71"/>
  <c r="J69" s="1"/>
  <c r="K71"/>
  <c r="L71"/>
  <c r="L69" s="1"/>
  <c r="L14"/>
  <c r="L12" s="1"/>
  <c r="R15"/>
  <c r="R14" s="1"/>
  <c r="R12" s="1"/>
  <c r="N14"/>
  <c r="N12" s="1"/>
  <c r="N211" s="1"/>
  <c r="T15"/>
  <c r="T14" s="1"/>
  <c r="T12" s="1"/>
  <c r="S15"/>
  <c r="S14" s="1"/>
  <c r="S12" s="1"/>
  <c r="M14"/>
  <c r="M12" s="1"/>
  <c r="P211"/>
  <c r="R71"/>
  <c r="R69" s="1"/>
  <c r="T71"/>
  <c r="T69" s="1"/>
  <c r="S71"/>
  <c r="S69" s="1"/>
  <c r="H211"/>
  <c r="G211"/>
  <c r="O211"/>
  <c r="F211"/>
  <c r="M211" l="1"/>
  <c r="J211"/>
  <c r="K69"/>
  <c r="K211" s="1"/>
  <c r="S211"/>
  <c r="R211"/>
  <c r="L211"/>
  <c r="T211"/>
  <c r="L195" i="7" l="1"/>
  <c r="L193"/>
  <c r="K191"/>
  <c r="K190" s="1"/>
  <c r="K189" s="1"/>
  <c r="J191"/>
  <c r="J190" s="1"/>
  <c r="J189" s="1"/>
  <c r="I191"/>
  <c r="I190" s="1"/>
  <c r="I189" s="1"/>
  <c r="H190"/>
  <c r="H189" s="1"/>
  <c r="G190"/>
  <c r="G189" s="1"/>
  <c r="F190"/>
  <c r="F189" s="1"/>
  <c r="E190"/>
  <c r="E189" s="1"/>
  <c r="D190"/>
  <c r="D189" s="1"/>
  <c r="C190"/>
  <c r="C189" s="1"/>
  <c r="L189"/>
  <c r="K187"/>
  <c r="K186" s="1"/>
  <c r="K185" s="1"/>
  <c r="J187"/>
  <c r="J186" s="1"/>
  <c r="J185" s="1"/>
  <c r="I187"/>
  <c r="I186" s="1"/>
  <c r="I185" s="1"/>
  <c r="H186"/>
  <c r="H185" s="1"/>
  <c r="G186"/>
  <c r="G185" s="1"/>
  <c r="F186"/>
  <c r="F185" s="1"/>
  <c r="E186"/>
  <c r="E185" s="1"/>
  <c r="D186"/>
  <c r="D185" s="1"/>
  <c r="C186"/>
  <c r="C185" s="1"/>
  <c r="H183"/>
  <c r="G183"/>
  <c r="F183"/>
  <c r="H182"/>
  <c r="G182"/>
  <c r="F182"/>
  <c r="H181"/>
  <c r="G181"/>
  <c r="F181"/>
  <c r="H180"/>
  <c r="G180"/>
  <c r="F180"/>
  <c r="H179"/>
  <c r="G179"/>
  <c r="F179"/>
  <c r="H178"/>
  <c r="G178"/>
  <c r="F178"/>
  <c r="H177"/>
  <c r="G177"/>
  <c r="F177"/>
  <c r="H176"/>
  <c r="G176"/>
  <c r="F176"/>
  <c r="H175"/>
  <c r="G175"/>
  <c r="F175"/>
  <c r="H174"/>
  <c r="G174"/>
  <c r="F174"/>
  <c r="H173"/>
  <c r="G173"/>
  <c r="F173"/>
  <c r="H172"/>
  <c r="G172"/>
  <c r="F172"/>
  <c r="H171"/>
  <c r="G171"/>
  <c r="F171"/>
  <c r="G170"/>
  <c r="F170"/>
  <c r="K169"/>
  <c r="J169"/>
  <c r="I169"/>
  <c r="E169"/>
  <c r="D169"/>
  <c r="C169"/>
  <c r="H167"/>
  <c r="G167"/>
  <c r="F167"/>
  <c r="H166"/>
  <c r="G166"/>
  <c r="F166"/>
  <c r="H165"/>
  <c r="G165"/>
  <c r="F165"/>
  <c r="H164"/>
  <c r="G164"/>
  <c r="F164"/>
  <c r="H163"/>
  <c r="G163"/>
  <c r="F163"/>
  <c r="H162"/>
  <c r="G162"/>
  <c r="F162"/>
  <c r="H161"/>
  <c r="G161"/>
  <c r="F161"/>
  <c r="H160"/>
  <c r="G160"/>
  <c r="F160"/>
  <c r="H159"/>
  <c r="G159"/>
  <c r="F159"/>
  <c r="H158"/>
  <c r="G158"/>
  <c r="F158"/>
  <c r="H157"/>
  <c r="G157"/>
  <c r="F157"/>
  <c r="H156"/>
  <c r="G156"/>
  <c r="F156"/>
  <c r="H155"/>
  <c r="G155"/>
  <c r="F155"/>
  <c r="H154"/>
  <c r="G154"/>
  <c r="F154"/>
  <c r="H153"/>
  <c r="G153"/>
  <c r="F153"/>
  <c r="H152"/>
  <c r="G152"/>
  <c r="F152"/>
  <c r="H151"/>
  <c r="G151"/>
  <c r="F151"/>
  <c r="H150"/>
  <c r="G150"/>
  <c r="F150"/>
  <c r="H149"/>
  <c r="G149"/>
  <c r="F149"/>
  <c r="H148"/>
  <c r="G148"/>
  <c r="F148"/>
  <c r="H147"/>
  <c r="G147"/>
  <c r="F147"/>
  <c r="H146"/>
  <c r="G146"/>
  <c r="F146"/>
  <c r="K145"/>
  <c r="J145"/>
  <c r="I145"/>
  <c r="E145"/>
  <c r="D145"/>
  <c r="C145"/>
  <c r="H143"/>
  <c r="G143"/>
  <c r="F143"/>
  <c r="H142"/>
  <c r="G142"/>
  <c r="F142"/>
  <c r="H141"/>
  <c r="G141"/>
  <c r="F141"/>
  <c r="H140"/>
  <c r="G140"/>
  <c r="F140"/>
  <c r="H139"/>
  <c r="G139"/>
  <c r="F139"/>
  <c r="H138"/>
  <c r="G138"/>
  <c r="F138"/>
  <c r="H137"/>
  <c r="G137"/>
  <c r="F137"/>
  <c r="H136"/>
  <c r="G136"/>
  <c r="F136"/>
  <c r="H135"/>
  <c r="G135"/>
  <c r="F135"/>
  <c r="H134"/>
  <c r="G134"/>
  <c r="F134"/>
  <c r="H133"/>
  <c r="G133"/>
  <c r="C133"/>
  <c r="F133" s="1"/>
  <c r="H132"/>
  <c r="G132"/>
  <c r="F132"/>
  <c r="H131"/>
  <c r="G131"/>
  <c r="F131"/>
  <c r="H130"/>
  <c r="G130"/>
  <c r="F130"/>
  <c r="H129"/>
  <c r="G129"/>
  <c r="F129"/>
  <c r="H128"/>
  <c r="G128"/>
  <c r="F128"/>
  <c r="H127"/>
  <c r="G127"/>
  <c r="F127"/>
  <c r="H126"/>
  <c r="G126"/>
  <c r="F126"/>
  <c r="H125"/>
  <c r="G125"/>
  <c r="F125"/>
  <c r="H124"/>
  <c r="G124"/>
  <c r="F124"/>
  <c r="H123"/>
  <c r="G123"/>
  <c r="F123"/>
  <c r="H122"/>
  <c r="G122"/>
  <c r="F122"/>
  <c r="H121"/>
  <c r="G121"/>
  <c r="F121"/>
  <c r="H120"/>
  <c r="G120"/>
  <c r="F120"/>
  <c r="H119"/>
  <c r="G119"/>
  <c r="F119"/>
  <c r="H118"/>
  <c r="G118"/>
  <c r="F118"/>
  <c r="H117"/>
  <c r="G117"/>
  <c r="F117"/>
  <c r="H116"/>
  <c r="G116"/>
  <c r="F116"/>
  <c r="H115"/>
  <c r="G115"/>
  <c r="F115"/>
  <c r="H114"/>
  <c r="G114"/>
  <c r="F114"/>
  <c r="H113"/>
  <c r="G113"/>
  <c r="F113"/>
  <c r="H112"/>
  <c r="G112"/>
  <c r="F112"/>
  <c r="H111"/>
  <c r="G111"/>
  <c r="F111"/>
  <c r="H110"/>
  <c r="G110"/>
  <c r="F110"/>
  <c r="H109"/>
  <c r="G109"/>
  <c r="F109"/>
  <c r="H108"/>
  <c r="G108"/>
  <c r="F108"/>
  <c r="H107"/>
  <c r="G107"/>
  <c r="F107"/>
  <c r="H106"/>
  <c r="G106"/>
  <c r="F106"/>
  <c r="H105"/>
  <c r="G105"/>
  <c r="F105"/>
  <c r="H104"/>
  <c r="G104"/>
  <c r="F104"/>
  <c r="H103"/>
  <c r="G103"/>
  <c r="F103"/>
  <c r="H102"/>
  <c r="G102"/>
  <c r="F102"/>
  <c r="H101"/>
  <c r="G101"/>
  <c r="F101"/>
  <c r="H100"/>
  <c r="G100"/>
  <c r="F100"/>
  <c r="H99"/>
  <c r="G99"/>
  <c r="F99"/>
  <c r="H98"/>
  <c r="G98"/>
  <c r="F98"/>
  <c r="H97"/>
  <c r="G97"/>
  <c r="F97"/>
  <c r="H96"/>
  <c r="G96"/>
  <c r="F96"/>
  <c r="H95"/>
  <c r="G95"/>
  <c r="F95"/>
  <c r="H94"/>
  <c r="G94"/>
  <c r="F94"/>
  <c r="H93"/>
  <c r="G93"/>
  <c r="F93"/>
  <c r="H92"/>
  <c r="G92"/>
  <c r="F92"/>
  <c r="H91"/>
  <c r="G91"/>
  <c r="F91"/>
  <c r="F90"/>
  <c r="H89"/>
  <c r="G89"/>
  <c r="F89"/>
  <c r="H88"/>
  <c r="G88"/>
  <c r="F88"/>
  <c r="H87"/>
  <c r="G87"/>
  <c r="F87"/>
  <c r="H86"/>
  <c r="G86"/>
  <c r="F86"/>
  <c r="H85"/>
  <c r="G85"/>
  <c r="F85"/>
  <c r="H84"/>
  <c r="G84"/>
  <c r="F84"/>
  <c r="H83"/>
  <c r="G83"/>
  <c r="F83"/>
  <c r="H82"/>
  <c r="G82"/>
  <c r="F82"/>
  <c r="H81"/>
  <c r="G81"/>
  <c r="F81"/>
  <c r="H80"/>
  <c r="G80"/>
  <c r="F80"/>
  <c r="I79"/>
  <c r="F79" s="1"/>
  <c r="H79"/>
  <c r="G79"/>
  <c r="H78"/>
  <c r="G78"/>
  <c r="F78"/>
  <c r="H77"/>
  <c r="G77"/>
  <c r="F77"/>
  <c r="K76"/>
  <c r="J76"/>
  <c r="I76"/>
  <c r="E76"/>
  <c r="D76"/>
  <c r="H74"/>
  <c r="G74"/>
  <c r="F74"/>
  <c r="H73"/>
  <c r="G73"/>
  <c r="F73"/>
  <c r="H72"/>
  <c r="G72"/>
  <c r="F72"/>
  <c r="K71"/>
  <c r="J71"/>
  <c r="I71"/>
  <c r="E71"/>
  <c r="D71"/>
  <c r="C71"/>
  <c r="L70"/>
  <c r="K66"/>
  <c r="J66"/>
  <c r="I66"/>
  <c r="K65"/>
  <c r="J65"/>
  <c r="I65"/>
  <c r="K64"/>
  <c r="J64"/>
  <c r="I64"/>
  <c r="K63"/>
  <c r="J63"/>
  <c r="I63"/>
  <c r="H62"/>
  <c r="G62"/>
  <c r="F62"/>
  <c r="E62"/>
  <c r="D62"/>
  <c r="C62"/>
  <c r="K60"/>
  <c r="K59" s="1"/>
  <c r="J60"/>
  <c r="J59" s="1"/>
  <c r="I60"/>
  <c r="I59" s="1"/>
  <c r="H59"/>
  <c r="G59"/>
  <c r="F59"/>
  <c r="E59"/>
  <c r="D59"/>
  <c r="C59"/>
  <c r="K57"/>
  <c r="K56" s="1"/>
  <c r="J57"/>
  <c r="J56" s="1"/>
  <c r="I57"/>
  <c r="I56" s="1"/>
  <c r="H56"/>
  <c r="G56"/>
  <c r="F56"/>
  <c r="E56"/>
  <c r="D56"/>
  <c r="C56"/>
  <c r="K54"/>
  <c r="J54"/>
  <c r="I54"/>
  <c r="K53"/>
  <c r="J53"/>
  <c r="I53"/>
  <c r="H52"/>
  <c r="G52"/>
  <c r="F52"/>
  <c r="E52"/>
  <c r="D52"/>
  <c r="C52"/>
  <c r="K50"/>
  <c r="J50"/>
  <c r="I50"/>
  <c r="K49"/>
  <c r="J49"/>
  <c r="I49"/>
  <c r="K48"/>
  <c r="J48"/>
  <c r="I48"/>
  <c r="H47"/>
  <c r="G47"/>
  <c r="F47"/>
  <c r="E47"/>
  <c r="D47"/>
  <c r="C47"/>
  <c r="K45"/>
  <c r="J45"/>
  <c r="I45"/>
  <c r="K44"/>
  <c r="J44"/>
  <c r="I44"/>
  <c r="K43"/>
  <c r="J43"/>
  <c r="I43"/>
  <c r="K42"/>
  <c r="J42"/>
  <c r="I42"/>
  <c r="K41"/>
  <c r="J41"/>
  <c r="I41"/>
  <c r="H40"/>
  <c r="G40"/>
  <c r="F40"/>
  <c r="E40"/>
  <c r="D40"/>
  <c r="C40"/>
  <c r="K38"/>
  <c r="K36" s="1"/>
  <c r="J38"/>
  <c r="I38"/>
  <c r="K37"/>
  <c r="J37"/>
  <c r="I37"/>
  <c r="H36"/>
  <c r="G36"/>
  <c r="F36"/>
  <c r="E36"/>
  <c r="D36"/>
  <c r="C36"/>
  <c r="K34"/>
  <c r="K31" s="1"/>
  <c r="J34"/>
  <c r="I34"/>
  <c r="K33"/>
  <c r="J33"/>
  <c r="I33"/>
  <c r="K32"/>
  <c r="J32"/>
  <c r="I32"/>
  <c r="H31"/>
  <c r="G31"/>
  <c r="F31"/>
  <c r="E31"/>
  <c r="D31"/>
  <c r="C31"/>
  <c r="K29"/>
  <c r="J29"/>
  <c r="I29"/>
  <c r="K28"/>
  <c r="J28"/>
  <c r="I28"/>
  <c r="K27"/>
  <c r="J27"/>
  <c r="I27"/>
  <c r="H26"/>
  <c r="G26"/>
  <c r="F26"/>
  <c r="E26"/>
  <c r="D26"/>
  <c r="C26"/>
  <c r="K24"/>
  <c r="K23" s="1"/>
  <c r="J24"/>
  <c r="J23" s="1"/>
  <c r="I24"/>
  <c r="I23" s="1"/>
  <c r="H23"/>
  <c r="G23"/>
  <c r="F23"/>
  <c r="E23"/>
  <c r="D23"/>
  <c r="C23"/>
  <c r="K21"/>
  <c r="K20" s="1"/>
  <c r="J21"/>
  <c r="J20" s="1"/>
  <c r="I21"/>
  <c r="I20" s="1"/>
  <c r="H20"/>
  <c r="G20"/>
  <c r="F20"/>
  <c r="E20"/>
  <c r="D20"/>
  <c r="C20"/>
  <c r="K18"/>
  <c r="J18"/>
  <c r="I18"/>
  <c r="K17"/>
  <c r="J17"/>
  <c r="I17"/>
  <c r="H16"/>
  <c r="G16"/>
  <c r="F16"/>
  <c r="F14" s="1"/>
  <c r="E16"/>
  <c r="D16"/>
  <c r="C16"/>
  <c r="D76" i="5"/>
  <c r="E76"/>
  <c r="J76"/>
  <c r="K76"/>
  <c r="G125"/>
  <c r="H125"/>
  <c r="F125"/>
  <c r="G175"/>
  <c r="H175"/>
  <c r="F175"/>
  <c r="G181"/>
  <c r="H181"/>
  <c r="F181"/>
  <c r="G143"/>
  <c r="H143"/>
  <c r="F143"/>
  <c r="G142"/>
  <c r="H142"/>
  <c r="F142"/>
  <c r="K169"/>
  <c r="J169"/>
  <c r="I169"/>
  <c r="E169"/>
  <c r="D169"/>
  <c r="C169"/>
  <c r="G72"/>
  <c r="H72"/>
  <c r="F72"/>
  <c r="G78"/>
  <c r="H78"/>
  <c r="F78"/>
  <c r="G183"/>
  <c r="H183"/>
  <c r="F183"/>
  <c r="G137"/>
  <c r="H137"/>
  <c r="F137"/>
  <c r="G178"/>
  <c r="H178"/>
  <c r="F178"/>
  <c r="G73"/>
  <c r="H73"/>
  <c r="F73"/>
  <c r="G136"/>
  <c r="H136"/>
  <c r="F136"/>
  <c r="G114"/>
  <c r="H114"/>
  <c r="F114"/>
  <c r="G135"/>
  <c r="H135"/>
  <c r="F135"/>
  <c r="G107"/>
  <c r="H107"/>
  <c r="F107"/>
  <c r="G105"/>
  <c r="H105"/>
  <c r="F105"/>
  <c r="G106"/>
  <c r="H106"/>
  <c r="F106"/>
  <c r="G130"/>
  <c r="H130"/>
  <c r="F130"/>
  <c r="H119"/>
  <c r="G119"/>
  <c r="F119"/>
  <c r="G94"/>
  <c r="H94"/>
  <c r="F94"/>
  <c r="G110"/>
  <c r="H110"/>
  <c r="F110"/>
  <c r="G109"/>
  <c r="H109"/>
  <c r="F109"/>
  <c r="G84"/>
  <c r="H84"/>
  <c r="F84"/>
  <c r="G132"/>
  <c r="H132"/>
  <c r="F132"/>
  <c r="G89"/>
  <c r="H89"/>
  <c r="F89"/>
  <c r="G141"/>
  <c r="H141"/>
  <c r="F141"/>
  <c r="K70" i="7" l="1"/>
  <c r="I36"/>
  <c r="J52"/>
  <c r="I62"/>
  <c r="I70"/>
  <c r="H71"/>
  <c r="C76"/>
  <c r="C70" s="1"/>
  <c r="C68" s="1"/>
  <c r="F145"/>
  <c r="J70"/>
  <c r="K68"/>
  <c r="F169"/>
  <c r="K52"/>
  <c r="D70"/>
  <c r="K16"/>
  <c r="J36"/>
  <c r="J40"/>
  <c r="J47"/>
  <c r="I26"/>
  <c r="E14"/>
  <c r="E193" s="1"/>
  <c r="J16"/>
  <c r="J26"/>
  <c r="I47"/>
  <c r="E70"/>
  <c r="E68" s="1"/>
  <c r="H145"/>
  <c r="I16"/>
  <c r="K26"/>
  <c r="H76"/>
  <c r="F71"/>
  <c r="H169"/>
  <c r="J31"/>
  <c r="K40"/>
  <c r="J62"/>
  <c r="C14"/>
  <c r="G76"/>
  <c r="H14"/>
  <c r="I31"/>
  <c r="I40"/>
  <c r="I52"/>
  <c r="K62"/>
  <c r="G169"/>
  <c r="D14"/>
  <c r="D68"/>
  <c r="K47"/>
  <c r="G71"/>
  <c r="G14"/>
  <c r="G145"/>
  <c r="F76"/>
  <c r="F70" s="1"/>
  <c r="F68" s="1"/>
  <c r="F193" s="1"/>
  <c r="I68"/>
  <c r="J68"/>
  <c r="C193" l="1"/>
  <c r="J14"/>
  <c r="K14"/>
  <c r="K193" s="1"/>
  <c r="I14"/>
  <c r="I193" s="1"/>
  <c r="G70"/>
  <c r="G68" s="1"/>
  <c r="G193" s="1"/>
  <c r="D193"/>
  <c r="H70"/>
  <c r="H68" s="1"/>
  <c r="H193" s="1"/>
  <c r="J193"/>
  <c r="G154" i="5"/>
  <c r="H154"/>
  <c r="F154"/>
  <c r="G167"/>
  <c r="H167"/>
  <c r="F167"/>
  <c r="G74"/>
  <c r="H74"/>
  <c r="F74"/>
  <c r="G140"/>
  <c r="H140"/>
  <c r="F140"/>
  <c r="G148"/>
  <c r="H148"/>
  <c r="F148"/>
  <c r="G180"/>
  <c r="H180"/>
  <c r="F180"/>
  <c r="G176"/>
  <c r="H176"/>
  <c r="F176"/>
  <c r="G122"/>
  <c r="H122"/>
  <c r="F122"/>
  <c r="G124"/>
  <c r="H124"/>
  <c r="F124"/>
  <c r="G123"/>
  <c r="H123"/>
  <c r="F123"/>
  <c r="G139"/>
  <c r="H139"/>
  <c r="F139"/>
  <c r="G133"/>
  <c r="H133"/>
  <c r="G77"/>
  <c r="H77"/>
  <c r="F77"/>
  <c r="G108"/>
  <c r="H108"/>
  <c r="F108"/>
  <c r="G164"/>
  <c r="H164"/>
  <c r="F164"/>
  <c r="G111"/>
  <c r="H111"/>
  <c r="F111"/>
  <c r="G177"/>
  <c r="H177"/>
  <c r="F177"/>
  <c r="G99"/>
  <c r="H99"/>
  <c r="F99"/>
  <c r="G96"/>
  <c r="H96"/>
  <c r="F96"/>
  <c r="G93"/>
  <c r="H93"/>
  <c r="F93"/>
  <c r="G95"/>
  <c r="H95"/>
  <c r="F95"/>
  <c r="G91"/>
  <c r="H91"/>
  <c r="F91"/>
  <c r="G162"/>
  <c r="H162"/>
  <c r="F162"/>
  <c r="G163"/>
  <c r="H163"/>
  <c r="F163"/>
  <c r="G161"/>
  <c r="H161"/>
  <c r="F161"/>
  <c r="G104"/>
  <c r="H104"/>
  <c r="F104"/>
  <c r="G113"/>
  <c r="H113"/>
  <c r="F113"/>
  <c r="G103"/>
  <c r="H103"/>
  <c r="F103"/>
  <c r="G102"/>
  <c r="H102"/>
  <c r="F102"/>
  <c r="G182"/>
  <c r="H182"/>
  <c r="F182"/>
  <c r="G171"/>
  <c r="H171"/>
  <c r="F171"/>
  <c r="G174"/>
  <c r="H174"/>
  <c r="F174"/>
  <c r="G97"/>
  <c r="H97"/>
  <c r="F97"/>
  <c r="G173"/>
  <c r="H173"/>
  <c r="F173"/>
  <c r="G172"/>
  <c r="H172"/>
  <c r="F172"/>
  <c r="G92"/>
  <c r="H92"/>
  <c r="F92"/>
  <c r="G131"/>
  <c r="H131"/>
  <c r="F131"/>
  <c r="G138"/>
  <c r="H138"/>
  <c r="F138"/>
  <c r="G88" l="1"/>
  <c r="H88"/>
  <c r="F88"/>
  <c r="G127"/>
  <c r="H127"/>
  <c r="F127"/>
  <c r="F90"/>
  <c r="G166"/>
  <c r="H166"/>
  <c r="F166"/>
  <c r="G98"/>
  <c r="H98"/>
  <c r="F98"/>
  <c r="G101"/>
  <c r="H101"/>
  <c r="F101"/>
  <c r="G100"/>
  <c r="H100"/>
  <c r="F100"/>
  <c r="G165"/>
  <c r="H165"/>
  <c r="F165"/>
  <c r="G126"/>
  <c r="H126"/>
  <c r="F126"/>
  <c r="G129"/>
  <c r="H129"/>
  <c r="F129"/>
  <c r="G112"/>
  <c r="H112"/>
  <c r="F112"/>
  <c r="G152"/>
  <c r="H152"/>
  <c r="F152"/>
  <c r="G115"/>
  <c r="H115"/>
  <c r="F115"/>
  <c r="G87"/>
  <c r="H87"/>
  <c r="F87"/>
  <c r="G118"/>
  <c r="H118"/>
  <c r="F118"/>
  <c r="G116"/>
  <c r="H116"/>
  <c r="F116"/>
  <c r="G134"/>
  <c r="H134"/>
  <c r="F134"/>
  <c r="G81"/>
  <c r="H81"/>
  <c r="F81"/>
  <c r="G128"/>
  <c r="H128"/>
  <c r="F128"/>
  <c r="G121"/>
  <c r="H121"/>
  <c r="F121"/>
  <c r="G117"/>
  <c r="H117"/>
  <c r="F117"/>
  <c r="G120"/>
  <c r="H120"/>
  <c r="F120"/>
  <c r="G85"/>
  <c r="H85"/>
  <c r="F85"/>
  <c r="G83"/>
  <c r="H83"/>
  <c r="F83"/>
  <c r="G80"/>
  <c r="H80"/>
  <c r="F80"/>
  <c r="G79"/>
  <c r="H79"/>
  <c r="I79"/>
  <c r="I76" s="1"/>
  <c r="G86"/>
  <c r="H86"/>
  <c r="F86"/>
  <c r="G82"/>
  <c r="H82"/>
  <c r="F82"/>
  <c r="G150"/>
  <c r="H150"/>
  <c r="F150"/>
  <c r="G147"/>
  <c r="H147"/>
  <c r="F147"/>
  <c r="G149"/>
  <c r="H149"/>
  <c r="F149"/>
  <c r="G179"/>
  <c r="H179"/>
  <c r="H169" s="1"/>
  <c r="F179"/>
  <c r="G157"/>
  <c r="H157"/>
  <c r="F157"/>
  <c r="G151"/>
  <c r="H151"/>
  <c r="F151"/>
  <c r="G159"/>
  <c r="H159"/>
  <c r="F159"/>
  <c r="G158"/>
  <c r="H158"/>
  <c r="F158"/>
  <c r="G160"/>
  <c r="H160"/>
  <c r="F160"/>
  <c r="G156"/>
  <c r="H156"/>
  <c r="F156"/>
  <c r="G153"/>
  <c r="H153"/>
  <c r="F153"/>
  <c r="G155"/>
  <c r="H155"/>
  <c r="F155"/>
  <c r="G146"/>
  <c r="H146"/>
  <c r="F146"/>
  <c r="G170"/>
  <c r="F170"/>
  <c r="K191"/>
  <c r="K190" s="1"/>
  <c r="K189" s="1"/>
  <c r="J191"/>
  <c r="J190" s="1"/>
  <c r="J189" s="1"/>
  <c r="I191"/>
  <c r="I190" s="1"/>
  <c r="I189" s="1"/>
  <c r="K187"/>
  <c r="K186" s="1"/>
  <c r="K185" s="1"/>
  <c r="J187"/>
  <c r="I187"/>
  <c r="J145"/>
  <c r="I71"/>
  <c r="K66"/>
  <c r="J66"/>
  <c r="I66"/>
  <c r="K65"/>
  <c r="J65"/>
  <c r="I65"/>
  <c r="K64"/>
  <c r="J64"/>
  <c r="I64"/>
  <c r="K63"/>
  <c r="J63"/>
  <c r="I63"/>
  <c r="K60"/>
  <c r="K59" s="1"/>
  <c r="J60"/>
  <c r="J59" s="1"/>
  <c r="I60"/>
  <c r="I59" s="1"/>
  <c r="K57"/>
  <c r="K56" s="1"/>
  <c r="J57"/>
  <c r="J56" s="1"/>
  <c r="I57"/>
  <c r="I56" s="1"/>
  <c r="K54"/>
  <c r="J54"/>
  <c r="I54"/>
  <c r="K53"/>
  <c r="J53"/>
  <c r="I53"/>
  <c r="K50"/>
  <c r="J50"/>
  <c r="I50"/>
  <c r="K49"/>
  <c r="J49"/>
  <c r="I49"/>
  <c r="K48"/>
  <c r="J48"/>
  <c r="I48"/>
  <c r="K45"/>
  <c r="J45"/>
  <c r="I45"/>
  <c r="K44"/>
  <c r="J44"/>
  <c r="I44"/>
  <c r="K43"/>
  <c r="J43"/>
  <c r="I43"/>
  <c r="K42"/>
  <c r="J42"/>
  <c r="I42"/>
  <c r="K41"/>
  <c r="J41"/>
  <c r="I41"/>
  <c r="K38"/>
  <c r="J38"/>
  <c r="I38"/>
  <c r="K37"/>
  <c r="J37"/>
  <c r="I37"/>
  <c r="K34"/>
  <c r="J34"/>
  <c r="I34"/>
  <c r="K33"/>
  <c r="J33"/>
  <c r="I33"/>
  <c r="K32"/>
  <c r="J32"/>
  <c r="I32"/>
  <c r="K29"/>
  <c r="J29"/>
  <c r="I29"/>
  <c r="K28"/>
  <c r="J28"/>
  <c r="I28"/>
  <c r="K27"/>
  <c r="J27"/>
  <c r="I27"/>
  <c r="K24"/>
  <c r="K23" s="1"/>
  <c r="J24"/>
  <c r="J23" s="1"/>
  <c r="I24"/>
  <c r="I23" s="1"/>
  <c r="K21"/>
  <c r="K20" s="1"/>
  <c r="J21"/>
  <c r="J20" s="1"/>
  <c r="I21"/>
  <c r="I20" s="1"/>
  <c r="K18"/>
  <c r="J18"/>
  <c r="I18"/>
  <c r="K17"/>
  <c r="J17"/>
  <c r="I17"/>
  <c r="J186"/>
  <c r="J185" s="1"/>
  <c r="I186"/>
  <c r="I185" s="1"/>
  <c r="K145"/>
  <c r="K71"/>
  <c r="H190"/>
  <c r="H189" s="1"/>
  <c r="G190"/>
  <c r="G189" s="1"/>
  <c r="F190"/>
  <c r="F189" s="1"/>
  <c r="H186"/>
  <c r="H185" s="1"/>
  <c r="G186"/>
  <c r="G185" s="1"/>
  <c r="F186"/>
  <c r="F185" s="1"/>
  <c r="H71"/>
  <c r="G71"/>
  <c r="F71"/>
  <c r="H62"/>
  <c r="G62"/>
  <c r="F62"/>
  <c r="H59"/>
  <c r="G59"/>
  <c r="F59"/>
  <c r="H56"/>
  <c r="G56"/>
  <c r="F56"/>
  <c r="H52"/>
  <c r="G52"/>
  <c r="F52"/>
  <c r="H47"/>
  <c r="G47"/>
  <c r="F47"/>
  <c r="H40"/>
  <c r="G40"/>
  <c r="F40"/>
  <c r="H36"/>
  <c r="G36"/>
  <c r="F36"/>
  <c r="H31"/>
  <c r="G31"/>
  <c r="F31"/>
  <c r="H26"/>
  <c r="G26"/>
  <c r="F26"/>
  <c r="H23"/>
  <c r="G23"/>
  <c r="F23"/>
  <c r="H20"/>
  <c r="G20"/>
  <c r="F20"/>
  <c r="H16"/>
  <c r="G16"/>
  <c r="F16"/>
  <c r="E190"/>
  <c r="E189" s="1"/>
  <c r="D190"/>
  <c r="D189" s="1"/>
  <c r="C190"/>
  <c r="C189" s="1"/>
  <c r="E186"/>
  <c r="E185" s="1"/>
  <c r="D186"/>
  <c r="D185" s="1"/>
  <c r="C186"/>
  <c r="C185" s="1"/>
  <c r="E62"/>
  <c r="D62"/>
  <c r="C62"/>
  <c r="E59"/>
  <c r="D59"/>
  <c r="C59"/>
  <c r="D56"/>
  <c r="C56"/>
  <c r="E56"/>
  <c r="E52"/>
  <c r="D52"/>
  <c r="C52"/>
  <c r="E47"/>
  <c r="D47"/>
  <c r="C47"/>
  <c r="E40"/>
  <c r="D40"/>
  <c r="C40"/>
  <c r="E36"/>
  <c r="D36"/>
  <c r="C36"/>
  <c r="E31"/>
  <c r="D31"/>
  <c r="C31"/>
  <c r="E26"/>
  <c r="D26"/>
  <c r="C26"/>
  <c r="E23"/>
  <c r="D23"/>
  <c r="C23"/>
  <c r="E20"/>
  <c r="D20"/>
  <c r="C20"/>
  <c r="E16"/>
  <c r="D16"/>
  <c r="C16"/>
  <c r="L193"/>
  <c r="G76" l="1"/>
  <c r="H76"/>
  <c r="G169"/>
  <c r="F169"/>
  <c r="F79"/>
  <c r="K16"/>
  <c r="J16"/>
  <c r="K36"/>
  <c r="I52"/>
  <c r="I16"/>
  <c r="J26"/>
  <c r="K31"/>
  <c r="J47"/>
  <c r="K52"/>
  <c r="I26"/>
  <c r="J31"/>
  <c r="I31"/>
  <c r="J52"/>
  <c r="I47"/>
  <c r="I40"/>
  <c r="J62"/>
  <c r="K26"/>
  <c r="I36"/>
  <c r="K40"/>
  <c r="J40"/>
  <c r="K47"/>
  <c r="J36"/>
  <c r="J71"/>
  <c r="G145"/>
  <c r="H145"/>
  <c r="I62"/>
  <c r="K62"/>
  <c r="G14"/>
  <c r="F14"/>
  <c r="H14"/>
  <c r="D14"/>
  <c r="E14"/>
  <c r="C14"/>
  <c r="K14" l="1"/>
  <c r="I14"/>
  <c r="J14"/>
  <c r="L189"/>
  <c r="L70" s="1"/>
  <c r="C133"/>
  <c r="F133" l="1"/>
  <c r="F76" s="1"/>
  <c r="C76"/>
  <c r="E145"/>
  <c r="E71"/>
  <c r="D145"/>
  <c r="D71"/>
  <c r="C145"/>
  <c r="C71"/>
  <c r="L195"/>
  <c r="C70" l="1"/>
  <c r="E70"/>
  <c r="E68" s="1"/>
  <c r="E193" s="1"/>
  <c r="D70"/>
  <c r="D68" s="1"/>
  <c r="D193" s="1"/>
  <c r="C68" l="1"/>
  <c r="C193" s="1"/>
  <c r="I145"/>
  <c r="F145"/>
  <c r="G70" l="1"/>
  <c r="G68" s="1"/>
  <c r="G193" s="1"/>
  <c r="J70"/>
  <c r="J68" s="1"/>
  <c r="J193" s="1"/>
  <c r="H70" l="1"/>
  <c r="H68" s="1"/>
  <c r="H193" s="1"/>
  <c r="K70"/>
  <c r="K68" s="1"/>
  <c r="K193" s="1"/>
  <c r="I70"/>
  <c r="I68" s="1"/>
  <c r="I193" s="1"/>
  <c r="F70"/>
  <c r="F68" s="1"/>
  <c r="F193" s="1"/>
</calcChain>
</file>

<file path=xl/sharedStrings.xml><?xml version="1.0" encoding="utf-8"?>
<sst xmlns="http://schemas.openxmlformats.org/spreadsheetml/2006/main" count="1073" uniqueCount="479">
  <si>
    <t>Налог на прибыль организаций</t>
  </si>
  <si>
    <t>Налог на доходы физических лиц</t>
  </si>
  <si>
    <t>НАЛОГИ НА СОВОКУПНЫЙ ДОХОД</t>
  </si>
  <si>
    <t>НАЛОГИ НА ИМУЩЕСТВО</t>
  </si>
  <si>
    <t>Налог на имущество организаций</t>
  </si>
  <si>
    <t>Налог на добычу полезных ископаемых</t>
  </si>
  <si>
    <t>Транспортный налог</t>
  </si>
  <si>
    <t>Плата за негативное воздействие на окружающую среду</t>
  </si>
  <si>
    <t>АДМИНИСТРАТИВНЫЕ ПЛАТЕЖИ И СБОРЫ</t>
  </si>
  <si>
    <t>НАЛОГИ НА ТОВАРЫ (РАБОТЫ, УСЛУГИ), РЕАЛИЗУЕМЫЕ НА ТЕРРИТОРИИ РОССИЙСКОЙ ФЕДЕРАЦИИ</t>
  </si>
  <si>
    <t>Акцизы по подакцизным товарам (продукции), производимым на территории Российской Федерации</t>
  </si>
  <si>
    <t>НАЛОГИ, СБОРЫ И РЕГУЛЯРНЫЕ ПЛАТЕЖИ ЗА ПОЛЬЗОВАНИЕ ПРИРОДНЫМИ РЕСУРСАМИ</t>
  </si>
  <si>
    <t>Сборы за пользование объектами животного мира и за пользование объектами водных биологических ресурсов</t>
  </si>
  <si>
    <t>ДОХОДЫ ОТ ИСПОЛЬЗОВАНИЯ ИМУЩЕСТВА, НАХОДЯЩЕГОСЯ В ГОСУДАРСТВЕННОЙ И МУНИЦИПАЛЬНОЙ СОБСТВЕННОСТИ</t>
  </si>
  <si>
    <t>Платежи от государственных и муниципальных унитарных предприятий</t>
  </si>
  <si>
    <t>ШТРАФЫ, САНКЦИИ, ВОЗМЕЩЕНИЕ УЩЕРБА</t>
  </si>
  <si>
    <t>Платежи при пользовании недрами</t>
  </si>
  <si>
    <t>Государственная пошлина за государственную регистрацию, а также за совершение прочих юридически значимых действий</t>
  </si>
  <si>
    <t>НАЛОГИ НА ПРИБЫЛЬ, ДОХОДЫ</t>
  </si>
  <si>
    <t>ПЛАТЕЖИ ПРИ ПОЛЬЗОВАНИИ ПРИРОДНЫМИ РЕСУРСАМИ</t>
  </si>
  <si>
    <t>ДОХОДЫ ОТ ПРОДАЖИ МАТЕРИАЛЬНЫХ И НЕМАТЕРИАЛЬНЫХ АКТИВОВ</t>
  </si>
  <si>
    <t>Регулярные платежи за добычу полезных ископаемых (роялти) при выполнении соглашений о разделе продукции</t>
  </si>
  <si>
    <t>1 00 00000 00 0000 000</t>
  </si>
  <si>
    <t>1 01 00000 00 0000 000</t>
  </si>
  <si>
    <t>1 01 01000 00 0000 110</t>
  </si>
  <si>
    <t>1 01 02000 01 0000 110</t>
  </si>
  <si>
    <t>1 03 00000 00 0000 000</t>
  </si>
  <si>
    <t>1 03 02000 01 0000 110</t>
  </si>
  <si>
    <t>1 05 00000 00 0000 000</t>
  </si>
  <si>
    <t>1 05 01000 00 0000 110</t>
  </si>
  <si>
    <t>1 06 00000 00 0000 000</t>
  </si>
  <si>
    <t>1 06 02000 02 0000 110</t>
  </si>
  <si>
    <t>1 06 04000 02 0000 110</t>
  </si>
  <si>
    <t>1 07 02000 01 0000 110</t>
  </si>
  <si>
    <t>1 07 00000 00 0000 000</t>
  </si>
  <si>
    <t>1 07 01000 01 0000 110</t>
  </si>
  <si>
    <t>1 07 04000 01 0000 110</t>
  </si>
  <si>
    <t>1 08 00000 00 0000 000</t>
  </si>
  <si>
    <t>1 08 07000 01 0000 110</t>
  </si>
  <si>
    <t>1 11 00000 00 0000 000</t>
  </si>
  <si>
    <t>1 11 01000 00 0000 120</t>
  </si>
  <si>
    <t>1 11 05000 00 0000 120</t>
  </si>
  <si>
    <t>1 11 07000 00 0000 120</t>
  </si>
  <si>
    <t>1 12 00000 00 0000 000</t>
  </si>
  <si>
    <t>1 12 01000 01 0000 120</t>
  </si>
  <si>
    <t>1 12 04000 00 0000 120</t>
  </si>
  <si>
    <t>1 13 00000 00 0000 000</t>
  </si>
  <si>
    <t>1 14 00000 00 0000 000</t>
  </si>
  <si>
    <t>1 15 00000 00 0000 000</t>
  </si>
  <si>
    <t>1 16 00000 00 0000 000</t>
  </si>
  <si>
    <t>Наименование доходов</t>
  </si>
  <si>
    <t>Код бюджетной классификации Российской Федерации</t>
  </si>
  <si>
    <t>Плата за использование лесов</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</si>
  <si>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Российской Федерации, субъектам Российской Федерации или муниципальным образованиям</t>
  </si>
  <si>
    <t xml:space="preserve">Иные межбюджетные трансферты </t>
  </si>
  <si>
    <t>1 14 06000 00 0000 430</t>
  </si>
  <si>
    <t>ГОСУДАРСТВЕННАЯ ПОШЛИНА</t>
  </si>
  <si>
    <t>2 02 00000 00 0000 000</t>
  </si>
  <si>
    <t>Налог, взимаемый в связи с применением упрощенной системы налогообложения</t>
  </si>
  <si>
    <t>НАЛОГОВЫЕ И НЕНАЛОГОВЫЕ ДОХОДЫ</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</si>
  <si>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</si>
  <si>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Проценты, полученные от предоставления бюджетных кредитов внутри страны</t>
  </si>
  <si>
    <t>1 11 03000 00 0000 120</t>
  </si>
  <si>
    <t>Доходы от оказания платных услуг (работ)</t>
  </si>
  <si>
    <t>1 13 01000 00 0000 130</t>
  </si>
  <si>
    <t>БЕЗВОЗМЕЗДНЫЕ ПОСТУПЛЕНИЯ ОТ ДРУГИХ БЮДЖЕТОВ БЮДЖЕТНОЙ СИСТЕМЫ РОССИЙСКОЙ ФЕДЕРАЦИИ</t>
  </si>
  <si>
    <t>Всего доходов</t>
  </si>
  <si>
    <t>Доходы от компенсации затрат государства</t>
  </si>
  <si>
    <t>Налог на игорный бизнес</t>
  </si>
  <si>
    <t>1 06 05000 02 0000 110</t>
  </si>
  <si>
    <t>1 13 02 000 00 0000 130</t>
  </si>
  <si>
    <t>Субсидии бюджетам бюджетной системы Российской Федерации (межбюджетные субсидии)</t>
  </si>
  <si>
    <t>1 08 06000 01 0000 110</t>
  </si>
  <si>
    <t>1 15 07000 01 0000 140</t>
  </si>
  <si>
    <t>Сборы, вносимые заказчиками документации, подлежащей государственной экологической экспертизе, рассчитанные в соответствии со сметой расходов на проведение государственной экологической экспертизы</t>
  </si>
  <si>
    <t>Дотации бюджетам бюджетной системы Российской Федерации</t>
  </si>
  <si>
    <t>Субвенции бюджетам бюджетной системы Российской Федерации</t>
  </si>
  <si>
    <t>1 11 09000 00 0000 120</t>
  </si>
  <si>
    <t>Государственная пошлина за совершение действий, связанных с приобретением гражданства Российской Федерации или выходом из гражданства Российской Федерации, а также с въездом в Российскую Федерацию или выездом из Российской Федерации</t>
  </si>
  <si>
    <t>Доходы от продажи земельных участков, находящихся в государственной и муниципальной собственности</t>
  </si>
  <si>
    <t xml:space="preserve">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 </t>
  </si>
  <si>
    <t>Дотации бюджетам субъектов Российской Федерации на выравнивание бюджетной обеспеченности</t>
  </si>
  <si>
    <t>Дотации бюджетам субъектов Российской Федерации, связанные с особым режимом безопасного функционирования закрытых административно-территориальных образований</t>
  </si>
  <si>
    <t>Субсидии бюджетам субъектов Российской Федерации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</si>
  <si>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Субсидии бюджетам субъектов Российской Федерации на реализацию мероприятий, предусмотренных региональной программой переселения, включенной в Государственную программу по оказанию содействия добровольному переселению в Российскую Федерацию соотечественников, проживающих за рубежом</t>
  </si>
  <si>
    <t>Субвенции бюджетам субъектов Российской Федерации на осуществление первичного воинского учета на территориях, где отсутствуют военные комиссариаты</t>
  </si>
  <si>
    <t>Субвенции бюджетам субъектов Российской Федерации на осуществление переданных полномочий Российской Федерации по предоставлению отдельных мер социальной поддержки граждан, подвергшихся воздействию радиации</t>
  </si>
  <si>
    <t>Субвенции бюджетам субъектов Российской Федерации на осуществление переданного полномочия Российской Федерации по осуществлению ежегодной денежной выплаты лицам, награжденным нагрудным знаком "Почетный донор России"</t>
  </si>
  <si>
    <t>Субвенции бюджетам субъектов Российской Федерации на оплату жилищно-коммунальных услуг отдельным категориям граждан</t>
  </si>
  <si>
    <t>Субвенции бюджетам субъектов Российской Федерации на выплату единовременного пособия при всех формах устройства детей, лишенных родительского попечения, в семью</t>
  </si>
  <si>
    <t>Субвенции бюджетам субъектов Российской Федерации на выплату единовременного пособия беременной жене военнослужащего, проходящего военную службу по призыву, а также ежемесячного пособия на ребенка военнослужащего, проходящего военную службу по призыву</t>
  </si>
  <si>
    <t>Субвенции бюджетам субъектов Российской Федерации на выплату государственных пособий лицам, не подлежащим обязательному социальному страхованию на случай временной нетрудоспособности и в связи с материнством, и лицам, уволенным в связи с ликвидацией организаций (прекращением деятельности, полномочий физическими лицами)</t>
  </si>
  <si>
    <t>Единая субвенция бюджетам субъектов Российской Федерации и бюджету г. Байконура</t>
  </si>
  <si>
    <t>Межбюджетные трансферты, передаваемые бюджетам субъектов Российской Федерации на реализацию отдельных полномочий в области лекарственного обеспечения</t>
  </si>
  <si>
    <t>Субвенции бюджетам субъектов Российской Федерации на осуществление отдельных полномочий в области лесных отношений</t>
  </si>
  <si>
    <t>Субвенции бюджетам субъектов Российской Федерации на осуществление отдельных полномочий в области водных отношений</t>
  </si>
  <si>
    <t>Субвенции бюджетам субъектов Российской Федерации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</si>
  <si>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Субсидии бюджетам субъектов Российской Федерации на компенсацию отдельным категориям граждан оплаты взноса на капитальный ремонт общего имущества в многоквартирном доме</t>
  </si>
  <si>
    <t>2 02 15001 02 0000 150</t>
  </si>
  <si>
    <t>Дотации бюджетам субъектов Российской Федерации на частичную компенсацию дополнительных расходов на повышение оплаты труда работников бюджетной сферы и иные цели</t>
  </si>
  <si>
    <t>2 02 15009 02 0000 150</t>
  </si>
  <si>
    <t>2 02 15010 02 0000 150</t>
  </si>
  <si>
    <t>2 02 25082 02 0000 150</t>
  </si>
  <si>
    <t>2 02 25084 02 0000 150</t>
  </si>
  <si>
    <t>2 02 25086 02 0000 150</t>
  </si>
  <si>
    <t>Субсидии бюджетам субъектов Российской Федерации на софинансирование расходов, возникающих при оказании гражданам Российской Федерации высокотехнологичной медицинской помощи, не включенной в базовую программу обязательного медицинского страхования</t>
  </si>
  <si>
    <t>2 02 25402 02 0000 150</t>
  </si>
  <si>
    <t>2 02 25462 02 0000 150</t>
  </si>
  <si>
    <t>Субсидия бюджетам субъектов Российской Федерации на реализацию дополнительных мероприятий в сфере занятости населения</t>
  </si>
  <si>
    <t>2 02 25520 02 0000 150</t>
  </si>
  <si>
    <t>2 02 25555 02 0000 150</t>
  </si>
  <si>
    <t>2 02 25567 02 0000 150</t>
  </si>
  <si>
    <t>2 02 30000 00 0000 150</t>
  </si>
  <si>
    <t>2 02 35118 02 0000 150</t>
  </si>
  <si>
    <t>2 02 35120 02 0000 150</t>
  </si>
  <si>
    <t>2 02 35128 02 0000 150</t>
  </si>
  <si>
    <t>2 02 35129 02 0000 150</t>
  </si>
  <si>
    <t>2 02 35135 02 0000 150</t>
  </si>
  <si>
    <t>2 02 35137 02 0000 150</t>
  </si>
  <si>
    <t>2 02 35176 02 0000 150</t>
  </si>
  <si>
    <t>2 02 35220 02 0000 150</t>
  </si>
  <si>
    <t>2 02 35250 02 0000 150</t>
  </si>
  <si>
    <t>2 02 35260 02 0000 150</t>
  </si>
  <si>
    <t>2 02 35270 02 0000 150</t>
  </si>
  <si>
    <t>2 02 35280 02 0000 150</t>
  </si>
  <si>
    <t>Субвенции бюджетам субъектов Российской Федерации на реализацию полномочий Российской Федерации по осуществлению социальных выплат безработным гражданам</t>
  </si>
  <si>
    <t>2 02 35290 02 0000 150</t>
  </si>
  <si>
    <t>2 02 35380 02 0000 150</t>
  </si>
  <si>
    <t xml:space="preserve">2 02 35573 02 0000 150
</t>
  </si>
  <si>
    <t>2 02 35900 02 0000 150</t>
  </si>
  <si>
    <t>2 02 40000 00 0000 150</t>
  </si>
  <si>
    <t>2 02 45161 02 0000 150</t>
  </si>
  <si>
    <t>2020 год</t>
  </si>
  <si>
    <t>Субсидии бюджетам субъектов Российской Федерации на поддержку региональных проектов в сфере информационных технологий</t>
  </si>
  <si>
    <t>2 02 10000 00 0000 150</t>
  </si>
  <si>
    <t>2 02 20000 00 0000 150</t>
  </si>
  <si>
    <t>Субвенции бюджетам субъектов Российской Федерации на осуществление полномочий по обеспечению жильем отдельных категорий граждан, установленных Федеральным законом от 12 января 1995 года № 5-ФЗ "О ветеранах"</t>
  </si>
  <si>
    <t>Субвенции бюджетам субъектов Российской Федерации на осуществление полномочий по обеспечению жильем отдельных категорий граждан, установленных Федеральным законом от 24 ноября 1995 года № 181-ФЗ "О социальной защите инвалидов в Российской Федерации"</t>
  </si>
  <si>
    <t>2 02 25554 02 0000 150</t>
  </si>
  <si>
    <t>2021 год</t>
  </si>
  <si>
    <t>1 12 02000 00 0000 120</t>
  </si>
  <si>
    <t>ДОХОДЫ ОТ ОКАЗАНИЯ ПЛАТНЫХ УСЛУГ И КОМПЕНСАЦИИ ЗАТРАТ ГОСУДАРСТВА</t>
  </si>
  <si>
    <t>Субсидии бюджетам субъектов Российской Федерации на приобретение спортивного оборудования и инвентаря для приведения организаций спортивной подготовки в нормативное состояние</t>
  </si>
  <si>
    <t>2 02 25229 02 0000 150</t>
  </si>
  <si>
    <t>Субсидии бюджетам субъектов Российской Федерации на реализацию мероприятий по предупреждению и борьбе с социально значимыми инфекционными заболеваниями</t>
  </si>
  <si>
    <t>2 02 25202 02 0000 150</t>
  </si>
  <si>
    <t>2 02 25228 02 0000 150</t>
  </si>
  <si>
    <t>2 02 25138 02 0000 150</t>
  </si>
  <si>
    <t>2 02 27386 02 0000 150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</si>
  <si>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реализации подпрограммы "Гражданская авиация и аэронавигационное обслуживание" государственной программы Российской Федерации "Развитие транспортной системы"</t>
  </si>
  <si>
    <t>Субсидии бюджетам субъектов Российской Федерации на развитие материально-технической базы детских поликлиник и детских поликлинических отделений медицинских организаций, оказывающих первичную медико-санитарную помощь</t>
  </si>
  <si>
    <t>2 02 25170 02 0000 150</t>
  </si>
  <si>
    <t>Субсидии бюджетам субъектов Российской Федерации на создание дополнительных мест для детей в возрасте от 1,5 до 3 лет в образовательных организациях, осуществляющих образовательную деятельность по образовательным программам дошкольного образования</t>
  </si>
  <si>
    <t>2 02 25232 02 0000 150</t>
  </si>
  <si>
    <t>2 02 27111 02 0000 150</t>
  </si>
  <si>
    <t>Субсидии бюджетам субъектов Российской Федерации на развитие паллиативной медицинской помощи</t>
  </si>
  <si>
    <t>2 02 25201 02 0000 150</t>
  </si>
  <si>
    <t>Субсидии бюджетам субъектов Российской Федерации на строительство и реконструкцию (модернизацию) объектов питьевого водоснабжения</t>
  </si>
  <si>
    <t>2 02 25243 02 0000 150</t>
  </si>
  <si>
    <t>Субсидии бюджетам субъектов Российской Федерации на реализацию региональных проектов "Создание единого цифрового контура в здравоохранении на основе единой государственной информационной системы здравоохранения (ЕГИСЗ)"</t>
  </si>
  <si>
    <t>2 02 25114 02 0000 150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</si>
  <si>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строительства (реконструкции) объектов обеспечивающей инфраструктуры с длительным сроком окупаемости, входящих в состав инвестиционных проектов по созданию в субъектах Российской Федерации туристских кластеров</t>
  </si>
  <si>
    <t>2 02 27384 02 0000 150</t>
  </si>
  <si>
    <t>Межбюджетные трансферты, передаваемые бюджетам субъектов Российской Федерации на оснащение оборудованием региональных сосудистых центров и первичных сосудистых отделений</t>
  </si>
  <si>
    <t>2 02 45192 02 0000 150</t>
  </si>
  <si>
    <t>Межбюджетные трансферты, передаваемые бюджетам субъектов Российской Федерации на финансовое обеспечение расходов на организационные мероприятия, связанные с обеспечением лиц лекарственными препаратами, предназначенными для лечения больных гемофилией, муковисцидозом, гипофизарным нанизмом, болезнью Гоше, злокачественными новообразованиями лимфоидной, кроветворной и родственных им тканей, рассеянным склерозом, гемолитико-уремическим синдромом, юношеским артритом с системным началом, мукополисахаридозом I, II и VI типов, а также после трансплантации органов и (или) тканей</t>
  </si>
  <si>
    <t>2 02 45216 02 0000 150</t>
  </si>
  <si>
    <t>2 02 45468 02 0000 150</t>
  </si>
  <si>
    <t>Межбюджетные трансферты, передаваемые бюджетам субъектов Российской Федерации на проведение вакцинации против пневмококковой инфекции граждан старше трудоспособного возраста из групп риска, проживающих в организациях социального обслуживания</t>
  </si>
  <si>
    <t>2 02 45190 02 0000 150</t>
  </si>
  <si>
    <t>Межбюджетные трансферты, передаваемые бюджетам субъектов Российской Федерации на создание и замену фельдшерских, фельдшерско-акушерских пунктов и врачебных амбулаторий для населенных пунктов с численностью населения от 100 до 2000 человек</t>
  </si>
  <si>
    <t>2 02 45196 02 0000 150</t>
  </si>
  <si>
    <t>Межбюджетные трансферты, передаваемые бюджетам субъектов Российской Федерации на финансовое обеспечение дорожной деятельности в рамках реализации национального проекта "Безопасные и качественные автомобильные дороги"</t>
  </si>
  <si>
    <t>2 02 45393 02 0000 150</t>
  </si>
  <si>
    <t>2 02 45294 02 0000 150</t>
  </si>
  <si>
    <t>2 02 25113 02 0000 150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</si>
  <si>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субъектов Российской Федерации и (или) софинансирование мероприятий, не относящихся к капитальным вложениям в объекты государственной (муниципальной) собственности субъектов Российской Федерации</t>
  </si>
  <si>
    <t>2 02 27567 02 0000 150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</si>
  <si>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обеспечения устойчивого развития сельских территорий</t>
  </si>
  <si>
    <t>2 02 25527 02 0000 150</t>
  </si>
  <si>
    <t>2 02 27512 02 0000 150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</si>
  <si>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реализации мероприятий федеральной целевой программы "Развитие космодромов на период 2017 – 2025 годов в обеспечение космической деятельности Российской Федерации"</t>
  </si>
  <si>
    <t>Субсидии бюджетам субъектов Российской Федерации на осуществление ежемесячной денежной выплаты, назначаемой в случае рождения третьего ребенка или последующих детей до достижения ребенком возраста трех лет</t>
  </si>
  <si>
    <t>Субсидии бюджетам субъектов Российской Федерации на реализацию мероприятий по созданию в субъектах Российской Федерации новых мест в общеобразовательных организациях</t>
  </si>
  <si>
    <t>Субсидии бюджетам субъектов Российской Федерации на реализацию программ формирования современной городской среды</t>
  </si>
  <si>
    <t>Субвенции бюджетам субъектов Российской Федерации на выплату инвалидам компенсаций страховых премий по договорам обязательного страхования гражданской ответственности владельцев транспортных средств</t>
  </si>
  <si>
    <t>Субвенции бюджетам субъектов Российской Федерации на осуществление ежемесячной выплаты в связи с рождением (усыновлением) первого ребенка</t>
  </si>
  <si>
    <t>Субвенции бюджетам субъектов Российской Федерации на увеличение площади лесовосстановления</t>
  </si>
  <si>
    <t>2 02 35429 02 0000 150</t>
  </si>
  <si>
    <t>2 02 35432 02 0000 150</t>
  </si>
  <si>
    <t>Субвенции бюджетам субъектов Российской Федерации на оснащение специализированных учреждений органов государственной власти субъектов Российской Федерации лесопожарной техникой и оборудованием для проведения комплекса мероприятий по охране лесов от пожаров</t>
  </si>
  <si>
    <t>2022 год</t>
  </si>
  <si>
    <t xml:space="preserve">2 02 25027 02 0000 150 </t>
  </si>
  <si>
    <t>Субсидии бюджетам субъектов Российской Федерации на подготовку управленческих кадров для организаций народного хозяйства Российской Федерации</t>
  </si>
  <si>
    <t>2 02 25066 02 0000 150</t>
  </si>
  <si>
    <t>2 02 25081 02 0000 150</t>
  </si>
  <si>
    <t>Субсидии бюджетам субъектов Российской Федерации на государственную поддержку спортивных организаций, осуществляющих подготовку спортивного резерва для сборных команд Российской Федерации</t>
  </si>
  <si>
    <t>2 02 25097 02 0000 150</t>
  </si>
  <si>
    <t xml:space="preserve">2 02 25169 02 0000 150 </t>
  </si>
  <si>
    <t xml:space="preserve">2 02 25187 02 0000 150 </t>
  </si>
  <si>
    <t>2 02 25173 02 0000 150</t>
  </si>
  <si>
    <t>2 02 25175 02 0000 150</t>
  </si>
  <si>
    <t>Субсидии бюджетам субъектов Российской Федерации на создание ключевых центров развития детей</t>
  </si>
  <si>
    <t>Субсидии бюджетам субъектов Российской Федерации на создание мобильных технопарков "Кванториум"</t>
  </si>
  <si>
    <t>2 02 25247 02 0000 150</t>
  </si>
  <si>
    <t>2 02 25189 02 0000 150</t>
  </si>
  <si>
    <t>Субсидии бюджетам субъектов Российской Федерации на создание центров выявления и поддержки одаренных детей</t>
  </si>
  <si>
    <t>Субсидии бюджетам субъектов Российской Федерации на формирование современных управленческих и организационно-экономических механизмов в системе дополнительного образования детей в субъектах Российской Федерации</t>
  </si>
  <si>
    <t>2 02 25537 02 0000 150</t>
  </si>
  <si>
    <t>Субсидии бюджетам субъектов Российской Федерации на внедрение целевой модели цифровой образовательной среды в общеобразовательных организациях и профессиональных образовательных организациях</t>
  </si>
  <si>
    <t xml:space="preserve">2 02 25210 02 0000 150 </t>
  </si>
  <si>
    <t>Субсидии бюджетам субъектов Российской Федерации на единовременные компенсационные выплаты медицинским работникам (врачам, фельдшерам), прибывшим (переехавшим) на работу в сельские населенные пункты, либо рабочие поселки, либо поселки городского типа, либо города с населением до 50 тыс. человек</t>
  </si>
  <si>
    <t>Субсидии бюджетам субъектов Российской Федерации на создание новых мест в общеобразовательных организациях, расположенных в сельской местности и поселках городского типа</t>
  </si>
  <si>
    <t>2 02 25230 02 0000 150</t>
  </si>
  <si>
    <t>2 02 25495 02 0000 150</t>
  </si>
  <si>
    <t>Субсидии бюджетам субъектов Российской Федерации на реализацию мероприятий по обеспечению жильем молодых семей</t>
  </si>
  <si>
    <t>2 02 25497 02 0000 150</t>
  </si>
  <si>
    <t>2 02 45461 02 0000 150</t>
  </si>
  <si>
    <t>Субсидия бюджетам субъектов Российской Федерации на поддержку отрасли культуры</t>
  </si>
  <si>
    <t>2 02 25519 02 0000 150</t>
  </si>
  <si>
    <t>Субсидии бюджетам субъектов Российской Федерации на государственную поддержку малого и среднего предпринимательства в субъектах Российской Федерации</t>
  </si>
  <si>
    <t>Субсидии бюджетам субъектов Российской Федерации на обеспечение развития и укрепления материально-технической базы домов культуры в населенных пунктах с числом жителей до 50 тысяч человек</t>
  </si>
  <si>
    <t>2 02 25467 02 0000 150</t>
  </si>
  <si>
    <r>
      <t xml:space="preserve">Субсидии бюджетам </t>
    </r>
    <r>
      <rPr>
        <sz val="10"/>
        <rFont val="Arial"/>
        <family val="2"/>
        <charset val="204"/>
      </rPr>
      <t xml:space="preserve">субъектов Российской Федерации </t>
    </r>
    <r>
      <rPr>
        <sz val="10"/>
        <color rgb="FF000000"/>
        <rFont val="Arial"/>
        <family val="2"/>
        <charset val="204"/>
      </rPr>
      <t>на поддержку творческой деятельности и укрепление материально-технической базы муниципальных театров в населенных пунктах с численностью населения до 300 тысяч человек</t>
    </r>
  </si>
  <si>
    <t>2 02 25466 02 0000 150</t>
  </si>
  <si>
    <t>2 02 25028 02 0000 150</t>
  </si>
  <si>
    <t>Субсидии бюджетам субъектов Российской Федерации на реализацию мероприятий по укреплению единства российской нации и этнокультурному развитию народов России</t>
  </si>
  <si>
    <t>2 02 25516 02 0000 150</t>
  </si>
  <si>
    <t>Субсидии бюджетам субъектов Российской Федерации на поддержку творческой деятельности и техническое оснащение детских и кукольных театров</t>
  </si>
  <si>
    <t>2 02 25517 02 0000 150</t>
  </si>
  <si>
    <t>Межбюджетные трансферты, передаваемые бюджетам субъектов Российской Федерации на создание модельных муниципальных библиотек</t>
  </si>
  <si>
    <t>2 02 45454 02 0000 150</t>
  </si>
  <si>
    <t>2 02 35469 02 0000 150</t>
  </si>
  <si>
    <t>Субвенции бюджетам субъектов Российской Федерации на проведение Всероссийской переписи населения 2020 года</t>
  </si>
  <si>
    <t>Субвенции бюджетам субъектов Российской Федерации на 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 медицинскими изделиями по рецептам на медицинские изделия, а также специализированными продуктами лечебного питания для детей-инвалидов</t>
  </si>
  <si>
    <t>2 02 35460 02 0000 150</t>
  </si>
  <si>
    <t>2 02 35430 02 0000 150</t>
  </si>
  <si>
    <t>2 02 25139 02 0000 150</t>
  </si>
  <si>
    <t>Субсидии бюджетам субъектов Российской Федерации на реализацию практик поддержки и развития волонтерства, реализуемых в субъектах Российской Федерации, по итогам проведения Всероссийского конкурса лучших региональных практик поддержки волонтерства "Регион добрых дел"</t>
  </si>
  <si>
    <t>2 02 25412 02 0000 150</t>
  </si>
  <si>
    <t>2 02 25299 02 0000 150</t>
  </si>
  <si>
    <t>2 02 25256 02 0000 150</t>
  </si>
  <si>
    <t>Субсидии бюджетам субъектов Российской Федерации на выплату региональных социальных доплат к пенсии</t>
  </si>
  <si>
    <t>2 02 25007 02 0000 150</t>
  </si>
  <si>
    <t>Субсидии бюджетам на стимулирование развития приоритетных подотраслей агропромышленного комплекса и развитие малых форм хозяйствования</t>
  </si>
  <si>
    <t>2 02 25502 00 0000 150</t>
  </si>
  <si>
    <t>2 02 27372 02 0000 150</t>
  </si>
  <si>
    <t>Субсидии бюджетам субъектов Российской Федерации на поддержку сельскохозяйственного производства по отдельным подотраслям растениеводства и животноводства</t>
  </si>
  <si>
    <t>2 02 25508 02 0000 150</t>
  </si>
  <si>
    <t>2 02 25480 02 0000 150</t>
  </si>
  <si>
    <t>Субсидии бюджетам на обеспечение комплексного развития сельских территорий</t>
  </si>
  <si>
    <t>2 02 25576 00 0000 150</t>
  </si>
  <si>
    <t>Межбюджетные трансферты, передаваемые бюджетам субъектов Российской Федерации на создание виртуальных концертных залов</t>
  </si>
  <si>
    <t>2 02 45453 02 0000 150</t>
  </si>
  <si>
    <t xml:space="preserve">Межбюджетные трансферты, передаваемые бюджетам субъектов Российской Федерации на  переоснащение медицинских организаций, оказывающих медицинскую помощь больным с онкологическими заболеваниями </t>
  </si>
  <si>
    <t>2 02 45296 02 0000 150</t>
  </si>
  <si>
    <t>ПРОЧИЕ БЕЗВОЗМЕЗДНЫЕ ПОСТУПЛЕНИЯ</t>
  </si>
  <si>
    <t>2 07 00000 00 0000 000</t>
  </si>
  <si>
    <t>Прочие безвозмездные поступления в бюджеты субъектов Российской Федерации</t>
  </si>
  <si>
    <t>2 07 02030 02 0000 150</t>
  </si>
  <si>
    <t>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органом управления государственным внебюджетным фондом, казенным учреждением, Центральным банком Российской Федерации, иной организацией, действующей от имени Российской Федерации</t>
  </si>
  <si>
    <t>Платежи в целях возмещения причиненного ущерба (убытков)</t>
  </si>
  <si>
    <t>Платежи, уплачиваемые в целях возмещения вреда</t>
  </si>
  <si>
    <t>1 16 01000 01 0000 140</t>
  </si>
  <si>
    <t>1 16 07000 01 0000 140</t>
  </si>
  <si>
    <t>1 16 11000 01 0000 140</t>
  </si>
  <si>
    <t>БЕЗВОЗМЕЗДНЫЕ ПОСТУПЛЕНИЯ ОТ ГОСУДАРСТВЕННЫХ (МУНИЦИПАЛЬНЫХ) ОРГАНИЗАЦИЙ</t>
  </si>
  <si>
    <t>2 03 00000 00 0000 000</t>
  </si>
  <si>
    <t>Безвозмездные поступления в бюджеты субъектов Российской Федерации от государственной корпорации – Фонда содействия реформированию жилищно-коммунального хозяйства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t>
  </si>
  <si>
    <t>2 03 02040 02 0000 150</t>
  </si>
  <si>
    <t>БЕЗВОЗМЕЗДНЫЕ ПОСТУПЛЕНИЯ</t>
  </si>
  <si>
    <t>2 00 00000 00 0000 000</t>
  </si>
  <si>
    <t xml:space="preserve">Субсидии бюджетам субъектов Российской Федерации на развитие транспортной инфраструктуры на сельских территориях </t>
  </si>
  <si>
    <t>Субсидии бюджетам субъектов Российской Федерации на создание системы поддержки фермеров и развитие сельской кооперации</t>
  </si>
  <si>
    <t>Субсидии бюджетам субъектов Российской Федерации на создание детских технопарков "Кванториум"</t>
  </si>
  <si>
    <t>Субсидии бюджетам субъектов Российской Федерации на реализацию мероприятий государственной программы Российской Федерации "Доступная среда"</t>
  </si>
  <si>
    <r>
      <t xml:space="preserve">Субсидии бюджетам субъектов Российской Федерации на обустройство и восстановление воинских захоронений, находящихся в государственной (муниципальной) собственности, в рамках реализации федеральной целевой программы "Увековечение памяти погибших при защите Отечества на 2019 </t>
    </r>
    <r>
      <rPr>
        <sz val="10"/>
        <rFont val="Calibri"/>
        <family val="2"/>
        <charset val="204"/>
      </rPr>
      <t>–</t>
    </r>
    <r>
      <rPr>
        <sz val="10"/>
        <rFont val="Arial"/>
        <family val="2"/>
        <charset val="204"/>
      </rPr>
      <t xml:space="preserve"> 2024 годы"</t>
    </r>
  </si>
  <si>
    <t>Субсидии бюджетам субъектов Российской Федерации на реализацию федеральной целевой программы "Развитие физической культуры и спорта в Российской Федерации на 2016 – 2020 годы"</t>
  </si>
  <si>
    <t>Субвенции бюджетам субъектов Российской Федерации на оснащение учреждений, выполняющих мероприятия по воспроизводству лесов, специализированной лесохозяйственной техникой и оборудованием для проведения комплекса мероприятий по лесовосстановлению и лесоразведению</t>
  </si>
  <si>
    <t>Безвозмездные поступления от государственных (муниципальных) организаций в бюджеты субъектов Российской Федерации</t>
  </si>
  <si>
    <t>2 03 02000 02 0000 150</t>
  </si>
  <si>
    <t>2 07 02000 02 0000 150</t>
  </si>
  <si>
    <t>Административные штрафы, установленные Кодексом Российской Федерации об административных правонарушениях</t>
  </si>
  <si>
    <t>1 16 10000 00 0000 140</t>
  </si>
  <si>
    <t>2 02 25568 02 0000 150</t>
  </si>
  <si>
    <t>2 02 25478 02 0000 150</t>
  </si>
  <si>
    <r>
      <t xml:space="preserve">Межбюджетные трансферты, передаваемые бюджетам субъектов Российской Федерации на осуществление государственной поддержки субъектов Российской Федерации </t>
    </r>
    <r>
      <rPr>
        <sz val="10"/>
        <rFont val="Calibri"/>
        <family val="2"/>
        <charset val="204"/>
      </rPr>
      <t>–</t>
    </r>
    <r>
      <rPr>
        <sz val="10"/>
        <rFont val="Arial Cyr"/>
        <family val="2"/>
        <charset val="204"/>
      </rPr>
      <t xml:space="preserve"> участников национального проекта "Повышение производительности труда и поддержка занятости"</t>
    </r>
  </si>
  <si>
    <t xml:space="preserve">                            Приложение № </t>
  </si>
  <si>
    <t xml:space="preserve">                            к поправке</t>
  </si>
  <si>
    <t>Утверждено в 1 чтении, тыс. рублей</t>
  </si>
  <si>
    <t>Поправки ко 2 чтении, тыс. рублей</t>
  </si>
  <si>
    <t>Суммас учетом поправок ко 2 чтению, тыс. рублей</t>
  </si>
  <si>
    <t>Предлагаемые изменения прогнозируемого поступления доходов областного бюджета на 2020 год и на плановый период 2021 и 2022 годов</t>
  </si>
  <si>
    <t>Распределение субсидий на создание в общеобразовательных организациях, расположенных в сельской местности и малых городах, условий для занятий физической культурой и спортом</t>
  </si>
  <si>
    <t xml:space="preserve">Субсидии бюджетам субъектов Российской Федерации на реализацию мероприятий ведомственной программы "Развитие мелиоративного комплекса России" </t>
  </si>
  <si>
    <t xml:space="preserve">Субсидии на реализацию мероприятий по оснащению объектов спортивной инфраструктуры спортивно-технологическим оборудованием </t>
  </si>
  <si>
    <t>Субсидии на создание и модернизацию объектов спортивной инфраструктуры региональной собственности (муниципальной собственности) для занятий физической культурой и спортом в рамках государственной программы Российской Федерации "Развитие физической культуры и спорта"</t>
  </si>
  <si>
    <t>Субсидии бюджетам субъектов Российской Федерации на обеспечение закупки авиационных работ в целях оказания медицинской помощи</t>
  </si>
  <si>
    <t>Субсидии бюджетам субъектов Российской Федерации на создание (обновление) материально-технической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 расположенных в сельской местности и малых городах</t>
  </si>
  <si>
    <t>Субсидии бюджетам субъектов Российской Федерации на обновление материально-технической базы в организациях, осуществляющих образовательную деятельность исключительно по адаптированным основным общеобразовательным программам</t>
  </si>
  <si>
    <t>Субсидии бюджетам субъектов Российской Федерации на единовременные компенсационные выплаты учителям,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t>
  </si>
  <si>
    <t>2 02 35240 02 0000 150</t>
  </si>
  <si>
    <t>Субвенции бюджетам субъектов Российской Федерации на выплату государственного единовременного пособия и ежемесячной денежной компенсации гражданам при возникновении поствакцинальных осложнений</t>
  </si>
  <si>
    <t>Субсидии бюджетам субъектов Российской Федерации на повышение эффективности службы занятости</t>
  </si>
  <si>
    <t>2 02 25291 02 0000 150</t>
  </si>
  <si>
    <t>2 02 25294 02 0000 150</t>
  </si>
  <si>
    <t>2 02 25491 02 0000 150</t>
  </si>
  <si>
    <t>Субсидии бюджетам субъектов Российской Федерации на создание новых мест в образовательных организациях различных типов для реализации дополнительных общеразвивающих программ всех направленностей</t>
  </si>
  <si>
    <t xml:space="preserve">2 02 25253 02 0000 150
</t>
  </si>
  <si>
    <t>Субсидии бюджетам субъектов Российской Федерации на создание дополнительных мест (групп) для детей в возрасте от 1,5 до 3 лет любой направленности в организациях, осуществляющих образовательную деятельность (за исключением государственных, муниципальных), и у индивидуальных предпринимателей, осуществляющих образовательную деятельность по образовательным программам дошкольного образования, в том числе адаптированным, и присмотр и уход за детьми</t>
  </si>
  <si>
    <t xml:space="preserve">2 02 25255 02 0000 150
</t>
  </si>
  <si>
    <t xml:space="preserve">Субсидии бюджетам субъектов Российской Федерации на реализацию мероприятий по переобучению, повышению квалификации работников предприятий в целях поддержки занятости и повышения эффективности рынка труда </t>
  </si>
  <si>
    <t>2 02 25569 02 0000 150</t>
  </si>
  <si>
    <t>Субсидии бюджетам субъектов Российской Федерации на реализацию мероприятий по переобучению и повышению квалификации женщин в период отпуска по уходу за ребенком в возрасте до трех лет, а также женщин, имеющих детей дошкольного возраста, не состоящих в трудовых отношениях и обратившихся в органы службы занятости</t>
  </si>
  <si>
    <t>2 02 25461 02 0000 150</t>
  </si>
  <si>
    <t>Межбюджетные трансферты, передаваемые бюджетам субъектов Российской Федерации на возмещение части затрат на уплату процентов по инвестиционным кредитам (займам) в агропромышленном комплексе</t>
  </si>
  <si>
    <t>2 02 45433 02 0000 150</t>
  </si>
  <si>
    <t>2 02 25586 02 0000 150</t>
  </si>
  <si>
    <t>2 02 45476 02 0000 150</t>
  </si>
  <si>
    <t>Межбюджетные трансферты, передаваемые бюджетам субъектов Российской Федерации на осуществление медицинской деятельности, связанной с донорством органов человека в целях трансплантации (пересадки)</t>
  </si>
  <si>
    <t>2 02 25008 02 0000 150</t>
  </si>
  <si>
    <t xml:space="preserve"> (Убрать, нет таких)</t>
  </si>
  <si>
    <t xml:space="preserve"> (4854 страница)</t>
  </si>
  <si>
    <t xml:space="preserve">Субсидии бюджетам субъектов Российской Федерации на софинансирование капитальных вложений в объекты государственной собственности субъектов Российской Федерации </t>
  </si>
  <si>
    <t xml:space="preserve"> (стр. 4955) </t>
  </si>
  <si>
    <r>
      <t>Субсидии бюджетам субъектов Российской Федерации на обеспечение устойчивого развития сельских территорий</t>
    </r>
    <r>
      <rPr>
        <sz val="10"/>
        <rFont val="Arial"/>
        <family val="2"/>
        <charset val="204"/>
      </rPr>
      <t xml:space="preserve"> </t>
    </r>
  </si>
  <si>
    <t xml:space="preserve"> ( название взято из  "распределение МБТ, не соответсвует названию в файле "сопоставление NR доходы")</t>
  </si>
  <si>
    <t xml:space="preserve">Субсидии на обеспечение профилактики развития сердечно-сосудистых заболеваний и сердечно-сосудистых осложнений у пациентов высокого риска, находящихся на диспансерном наблюдении </t>
  </si>
  <si>
    <t>(стали субсидиями) убрать</t>
  </si>
  <si>
    <r>
      <t xml:space="preserve">Межбюджетные трансферты, передаваемые бюджетам субъектов Российской Федерации на переобучение и повышение квалификации женщин в период отпуска по уходу за ребенком в возрасте до трех лет </t>
    </r>
    <r>
      <rPr>
        <b/>
        <sz val="12"/>
        <rFont val="Arial"/>
        <family val="2"/>
        <charset val="204"/>
      </rPr>
      <t/>
    </r>
  </si>
  <si>
    <r>
      <t xml:space="preserve">Межбюджетные трансферты, передаваемые бюджетам субъектов Российской Федерации на организацию профессионального обучения и дополнительного профессионального образования лиц предпенсионного возраста </t>
    </r>
    <r>
      <rPr>
        <sz val="12"/>
        <rFont val="Arial Cyr"/>
        <charset val="204"/>
      </rPr>
      <t/>
    </r>
  </si>
  <si>
    <t xml:space="preserve">Субсидии бюджетам субъектов Российской Федерации на организацию профессионального обучения и дополнительного профессионального образования лиц предпенсионного возраста </t>
  </si>
  <si>
    <t>(были межбюджетными)</t>
  </si>
  <si>
    <t>(Код составлен самостоятельно на основании ведомств. структуры)</t>
  </si>
  <si>
    <t xml:space="preserve">Субсидии бюджетам субъектов Российской Федерации на обеспечение развития системы межведомственного электронного взаимодействия на территориях субъектов Российской Федерации  </t>
  </si>
  <si>
    <t>Субсидии бюджетам субъектов Российской Федерации на благоустройство зданий государственных и муниципальных общеобразовательных организаций в целях соблюдения требований к воздушно-тепловому режиму, водоснабжению и канализации</t>
  </si>
  <si>
    <t>Изменения безвозмездных поступлений из федерального бюджета по результатам 2 чтения</t>
  </si>
  <si>
    <t>Предусмотрено в областном бюджете в 1 чтении, тыс. рублей</t>
  </si>
  <si>
    <t>Суммас принятых поправок ко 2 чтению проекта федерального бюджета, тыс. рублей</t>
  </si>
  <si>
    <t>Субсидии бюджетам субъектов Российской Федерации на обеспечение профилактики развития сердечно-сосудистых заболеваний и сердечно-сосудистых осложнений у пациентов высокого риска, находящихся на диспансерном наблюдении</t>
  </si>
  <si>
    <t>Субсидии бюджетам субъектов Российской Федерации на государственную поддержку спортивных организаций, осуществляющих подготовку спортивного резерва для спортивных сборных команд, в том числе спортивных сборных команд Российской Федерации</t>
  </si>
  <si>
    <t>Субсидии бюджетам субъектов Российской Федерации на создание в общеобразовательных организациях, расположенных в сельской местности и малых городах, условий для занятий физической культурой и спортом</t>
  </si>
  <si>
    <t>Субсидии бюджетам субъектов Российской Федерации на софинансирование расходных обязательств субъектов Российской Федерации, связанных с реализацией федеральной целевой программы "Увековечение памяти погибших при защите Отечества на 2019 – 2024 годы"</t>
  </si>
  <si>
    <t>2 02 27139 02 0000 150</t>
  </si>
  <si>
    <t>2 02 45418 02 0000 150</t>
  </si>
  <si>
    <t>Межбюджетные трансферты, передаваемые бюджетам субъектов Российской Федерации на внедрение интеллектуальных транспортных систем, предусматривающих автоматизацию процессов управления дорожным движением в городских агломерациях, включающих города с населением свыше 300 тысяч человек</t>
  </si>
  <si>
    <t>2 02 25302 02 0000 150</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</si>
  <si>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</si>
  <si>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1 14 02000 00 0000 000</t>
  </si>
  <si>
    <t>2023 год</t>
  </si>
  <si>
    <t>2 02 25177 02 0000 150</t>
  </si>
  <si>
    <t>Субсидии бюджетам субъектов Российской Федерации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</si>
  <si>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2 02 25304 02 0000 150</t>
  </si>
  <si>
    <t>Субсидии бюджетам субъектов Российской Федерации на софинансирование расходов, связанных с оказанием государственной социальной помощи на основании социального контракта отдельным категориям граждан</t>
  </si>
  <si>
    <t>2 02 25404 02 0000 150</t>
  </si>
  <si>
    <t>Субсидии бюджетам субъектов Российской Федерации на проведение комплексных кадастровых работ</t>
  </si>
  <si>
    <t>2 02 25511 02 0000 150</t>
  </si>
  <si>
    <t>2 02 25514 02 0000 150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</si>
  <si>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нового строительства или реконструкции детских больниц (корпусов)</t>
  </si>
  <si>
    <t>2 02 27246 02 0000 150</t>
  </si>
  <si>
    <t>2 02 45424 02 0000 150</t>
  </si>
  <si>
    <t>Субсидии бюджетам субъектов Российской Федерации на поддержку творческой деятельности и укрепление материально-технической базы муниципальных театров в населенных пунктах с численностью населения до 300 тысяч человек</t>
  </si>
  <si>
    <t>Налог на профессиональный доход</t>
  </si>
  <si>
    <t>Межбюджетные трансферты, передаваемые бюджетам субъектов Российской Федерации на финансовое обеспечение расходов на организационные мероприятия, связанные с обеспечением лиц лекарственными препаратами, предназначенными для лечения больных гемофилией, муковисцидозом, гипофизарным нанизмом, болезнью Гоше, злокачественными новообразованиями лимфоидной, кроветворной и родственных им тканей, рассеянным склерозом, гемолитико-уремическим синдромом, юношеским артритом с системным началом, мукополисахаридозом I, II и VI типов, апластической анемией неуточненной, наследственным дефицитом факторов II (фибриногена), VII (лабильного), X (Стюарта-Прауэра), а также после трансплантации органов и (или) тканей</t>
  </si>
  <si>
    <t>2 02 25253 02 0000 150</t>
  </si>
  <si>
    <t>Субсидии бюджетам субъектов Российской Федерации на создание дополнительных мест для детей в возрасте от 1,5 до 3 лет любой направленности в организациях, осуществляющих образовательную деятельность (за исключением государственных, муниципальных), и у индивидуальных предпринимателей, осуществляющих образовательную деятельность по образовательным программам дошкольного образования, в том числе адаптированным, и присмотр и уход за детьми</t>
  </si>
  <si>
    <t>2 02 45303 02 0000 150</t>
  </si>
  <si>
    <t>Межбюджетные трансферты, передаваемые бюджетам субъектов Российской Федерации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</si>
  <si>
    <t>2 02 35134 02 0000 150</t>
  </si>
  <si>
    <t>Субсидии бюджетам субъектов Российской Федерации на формирование ИТ-инфраструктуры в государственных (муниципальных) образовательных организациях, реализующих программы общего образования, в соответствии с утвержденным стандартом для обеспечения в помещениях безопасного доступа к государственным, муниципальным и иным информационным системам, а также к сети "Интернет"</t>
  </si>
  <si>
    <t>2 02 25589 02 0000 150</t>
  </si>
  <si>
    <t>2 02 25117 02 0000 150</t>
  </si>
  <si>
    <t>Субсидии бюджетам субъектов Российской Федерации на софинансирование расходных обязательств субъектов Российской Федерации, возникающих при реализации региональных программ модернизации первичного звена здравоохранения</t>
  </si>
  <si>
    <t>2 02 25365 02 0000 150</t>
  </si>
  <si>
    <t>Субсидии бюджетам субъектов Российской Федерации на обеспечение образовательных организаций материально-технической базой для внедрения цифровой образовательной среды</t>
  </si>
  <si>
    <t>Субсидии бюджетам субъектов Российской Федерации на создание и обеспечение функционирования центров образования естественно-научной и технологической направленностей в общеобразовательных организациях, расположенных в сельской местности и малых городах</t>
  </si>
  <si>
    <t>Субсидии бюджетам субъектов Российской Федерации на государственную поддержку малого и среднего предпринимательства, а также физических лиц, применяющих специальный налоговый режим "Налог на профессиональный доход", в субъектах Российской Федерации</t>
  </si>
  <si>
    <t>Субсидии бюджетам субъектов Российской Федерации на создание и обеспечение функционирования центров опережающей профессиональной подготовки</t>
  </si>
  <si>
    <t>Субсидии бюджетам субъектов Российской Федерации на стимулирование развития приоритетных подотраслей агропромышленного комплекса и развитие малых форм хозяйствования</t>
  </si>
  <si>
    <t>Субсидии бюджетам субъектов Российской Федерации на обеспечение комплексного развития сельских территорий</t>
  </si>
  <si>
    <t>2 02 25576 02 0000 150</t>
  </si>
  <si>
    <t>2 02 25502 02 0000 150</t>
  </si>
  <si>
    <t>Субвенции бюджетам субъектов Российской Федерации на осуществление полномочий по обеспечению жильем отдельных категорий граждан, установленных Федеральным законом от 12 января 1995 года № 5-ФЗ "О ветеранах", в соответствии с Указом Президента Российской Федерации от 7 мая 2008 года № 714 "Об обеспечении жильем ветеранов Великой Отечественной войны 1941 – 1945 годов"</t>
  </si>
  <si>
    <t>1 11 02000 00 0000 120</t>
  </si>
  <si>
    <t>Доходы от размещения средств бюджетов</t>
  </si>
  <si>
    <t>2024 год</t>
  </si>
  <si>
    <t>Субвенции бюджетам субъектов Российской Федерации на осуществление первичного воинского учета органами местного самоуправления поселений, муниципальных и городских округов</t>
  </si>
  <si>
    <t>Субвенции бюджетам субъектов Российской Федерации на реализацию полномочий Российской Федерации по осуществлению социальных выплат безработным гражданам в соответствии с Законом Российской Федерации от 19 апреля 1991 года № 1032-1 "О занятости населения в Российской Федерации"</t>
  </si>
  <si>
    <t>2 02 35573 02 0000 150</t>
  </si>
  <si>
    <t>Субвенции бюджетам субъектов Российской Федерации на обеспечение жильем граждан, уволенных с военной службы (службы), и приравненных к ним лиц</t>
  </si>
  <si>
    <t>Субсидии бюджетам субъектов Российской Федерации на поддержку отрасли культуры</t>
  </si>
  <si>
    <t>Субсидии бюджетам субъектов Российской Федерации на реновацию учреждений отрасли культуры</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</si>
  <si>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создания и модернизации объектов спортивной инфраструктуры региональной собственности (муниципальной собственности) для занятий физической культурой и спортом</t>
  </si>
  <si>
    <t>Субсидии бюджетам субъектов Российской Федерации на оснащение объектов спортивной инфраструктуры спортивно-технологическим оборудованием</t>
  </si>
  <si>
    <t>Субсидии бюджетам субъектов Российской Федерации на создание центров цифрового образования детей</t>
  </si>
  <si>
    <t>2 02 25219 02 0000 150</t>
  </si>
  <si>
    <t>Субсидии бюджетам субъектов Российской Федерации на единовременные компенсационные выплаты медицинским работникам (врачам, фельдшерам, а также акушеркам и медицинским сестрам фельдшерских и фельдшерско-акушерских пунктов),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t>
  </si>
  <si>
    <t>2 02 27456 02 0000 150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</si>
  <si>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модернизации театров юного зрителя и театров кукол</t>
  </si>
  <si>
    <t>Субсидии бюджетам субъектов Российской Федерации на реализацию мероприятий субъектов Российской Федерации в сфере реабилитации и абилитации инвалидов</t>
  </si>
  <si>
    <t>2 02 25251 02 0000 150</t>
  </si>
  <si>
    <t>Субсидии бюджетам субъектов Российской Федерации на государственную поддержку аккредитации ветеринарных лабораторий в национальной системе аккредитации</t>
  </si>
  <si>
    <t>Субсидии бюджетам субъектов Российской Федерации на создание (обновление) материально-технической базы образовательных организаций, реализующих программы среднего профессионального образования</t>
  </si>
  <si>
    <t>Субсидии бюджетам субъектов Российской Федерации на подготовку проектов межевания земельных участков и на проведение кадастровых работ</t>
  </si>
  <si>
    <t>Субсидии бюджетам субъектов Российской Федерации на проведение гидромелиоративных, культуртехнических, агролесомелиоративных и фитомелиоративных мероприятий, а также мероприятий в области известкования кислых почв на пашне</t>
  </si>
  <si>
    <t>Субсидии бюджетам субъектов Российской Федерации на переоснащение медицинских организаций, оказывающих медицинскую помощь больным с онкологическими заболеваниями</t>
  </si>
  <si>
    <t>Субсидии бюджетам субъектов Российской Федерации на оснащение оборудованием региональных сосудистых центров и первичных сосудистых отделений</t>
  </si>
  <si>
    <t>Субсидии бюджетам субъектов Российской Федерации на реконструкцию и капитальный ремонт муниципальных музеев</t>
  </si>
  <si>
    <t>Субсидии бюджетам субъектов Российской Федерации на техническое оснащение муниципальных музеев</t>
  </si>
  <si>
    <t>Субсидии бюджетам субъектов Российской Федерации на осуществление ежемесячных выплат на детей в возрасте от трех до семи лет включительно</t>
  </si>
  <si>
    <t>Межбюджетные трансферты, передаваемые бюджетам субъектов Российской Федерации на переоснащение медицинских организаций, оказывающих медицинскую помощь больным с онкологическими заболеваниями</t>
  </si>
  <si>
    <t>Межбюджетные трансферты бюджетам субъектов Российской Федерации на возмещение производителям зерновых культур части затрат на производство и реализацию зерновых культур</t>
  </si>
  <si>
    <t>Субсидии бюджетам субъектов Российской Федерации на обеспечение на участках мировых судей формирования и функционирования необходимой информационно-технологической и телекоммуникационной инфраструктуры для организации защищенного межведомственного электронного взаимодействия, приема исковых заявлений, направляемых в электронном виде, и организации участия в заседаниях мировых судов в режиме видео-конференц-связи</t>
  </si>
  <si>
    <t>Субсидии бюджетам субъектов Российской Федерации на софинансирование капитальных вложений в объекты государственной собственности субъектов Российской Федерации</t>
  </si>
  <si>
    <t>2 02 25455 02 0000 150</t>
  </si>
  <si>
    <t>2 02 25359 02 0000 150</t>
  </si>
  <si>
    <t>2 02 25599 02 0000 150</t>
  </si>
  <si>
    <t>2 02 25598 02 0000 150</t>
  </si>
  <si>
    <t>2 02 25190 02 0000 150</t>
  </si>
  <si>
    <t>2 02 25192 02 0000 150</t>
  </si>
  <si>
    <t>2 02 25590 02 0000 150</t>
  </si>
  <si>
    <t>2 02 25597 02 0000 150</t>
  </si>
  <si>
    <t>2 02 25513 02 0000 150</t>
  </si>
  <si>
    <t>2 02 35485 02 0000 150</t>
  </si>
  <si>
    <t>2 02 45358 02 0000 150</t>
  </si>
  <si>
    <t>1 05 06000 01 0000 110</t>
  </si>
  <si>
    <t>1 13 02000 00 0000 130</t>
  </si>
  <si>
    <t>1 16 07000 00 0000 140</t>
  </si>
  <si>
    <t>Безвозмездные поступления от физических и юридических лиц на финансовое обеспечение дорожной деятельности, в том числе добровольных пожертвований, в отношении автомобильных дорог общего пользования регионального или межмуниципального значения</t>
  </si>
  <si>
    <t>2 07 02010 02 0000 150</t>
  </si>
  <si>
    <t>Субсидии бюджетам субъектов Российской Федерации на развитие сети учреждений культурно-досугового типа</t>
  </si>
  <si>
    <t>2 02 27336 02 0000 150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</si>
  <si>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государственной поддержки инвестиционных проектов путем софинансирования строительства (реконструкции) объектов обеспечивающей инфраструктуры с длительным сроком окупаемости</t>
  </si>
  <si>
    <t>Предусмотрено проектом федерального бюджета во 2 чтении, рублей</t>
  </si>
  <si>
    <t>Отклонение 1 чт. ОБ от 2 чт. ФБ, рублей</t>
  </si>
  <si>
    <t>Контроль поправок ко 2 чт., рублей</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</si>
  <si>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осуществления реконструкции объектов в аэропортовых комплексах, находящихся в собственности субъектов Российской Федерации</t>
  </si>
  <si>
    <t>Субсидии бюджетам субъектов Российской Федерации на развитие сельского туризма</t>
  </si>
  <si>
    <t>2 02 25341 02 0000 150</t>
  </si>
  <si>
    <t>Межбюджетные трансферты, передаваемые бюджетам субъектов Российской Федерации на реализацию мероприятий по созданию и организации работы единой службы оперативной помощи гражданам по номеру "122"</t>
  </si>
  <si>
    <t>2 02 45354 02 0000 150</t>
  </si>
  <si>
    <r>
      <t xml:space="preserve">Межбюджетные трансферты, передаваемые бюджетам субъектов Российской Федерации на создание комфортной городской среды в малых городах и исторических поселениях </t>
    </r>
    <r>
      <rPr>
        <sz val="10"/>
        <rFont val="Calibri"/>
        <family val="2"/>
        <charset val="204"/>
      </rPr>
      <t>–</t>
    </r>
    <r>
      <rPr>
        <sz val="10"/>
        <rFont val="Arial Cyr"/>
        <family val="2"/>
        <charset val="204"/>
      </rPr>
      <t xml:space="preserve"> победителях Всероссийского конкурса лучших проектов создания комфортной городской среды</t>
    </r>
  </si>
  <si>
    <t>Субсидии бюджетам субъектов Российской Федерации на развитие транспортной инфраструктуры на сельских территориях</t>
  </si>
  <si>
    <t>2 02 25372 02 0000 150</t>
  </si>
  <si>
    <t>Субсидии бюджетам субъектов Российской Федерации на приведение в нормативное состояние автомобильных дорог и искусственных дорожных сооружений в рамках реализации национального проекта "Безопасные качественные дороги"</t>
  </si>
  <si>
    <t>2 02 25394 02 0000 150</t>
  </si>
  <si>
    <t>Субсидии бюджетам субъектов Российской Федерации на внедрение интеллектуальных транспортных систем, предусматривающих автоматизацию процессов управления дорожным движением в городских агломерациях, включающих города с населением свыше 300 тысяч человек</t>
  </si>
  <si>
    <t>2 02 25418 02 0000 150</t>
  </si>
  <si>
    <t>Субвенции бюджетам субъектов Российской Федерации на осуществление мер пожарной безопасности и тушение лесных пожаров</t>
  </si>
  <si>
    <t>2 02 35345 02 0000 150</t>
  </si>
  <si>
    <t>Межбюджетные трансферты, передаваемые бюджетам субъектов Российской Федерации на ежемесячное денежное вознаграждение за классное руководство (кураторство) педагогическим работникам государственных образовательных организаций субъектов Российской Федерации и г. Байконура, муниципальных образовательных организаций, реализующих образовательные программы среднего профессионального образования, в том числе программы профессионального обучения для лиц с ограниченными возможностями здоровья</t>
  </si>
  <si>
    <t>2 02 45363 02 0000 150</t>
  </si>
  <si>
    <t>Межбюджетные трансферты, передаваемые бюджетам субъектов Российской Федерации на развитие инфраструктуры дорожного хозяйства</t>
  </si>
  <si>
    <t>2 02 45389 02 0000 150</t>
  </si>
  <si>
    <t>Субсидии бюджетам субъектов Российской Федерации на обеспечение отдыха и оздоровление детей, проживающих в Арктической зоне Российской Федерации</t>
  </si>
  <si>
    <t>2 02 25780 02 0000 150</t>
  </si>
  <si>
    <t>Субсидии бюджетам субъектов Российской Федерации на реализацию мероприятий по стимулированию программ развития жилищного строительства субъектов Российской Федерации</t>
  </si>
  <si>
    <t>2 02 25021 02 0000 150</t>
  </si>
  <si>
    <t>Субвенции бюджетам субъектов Российской Федерации на выплату государственного единовременного пособия и ежемесячной денежной компенсации гражданам при возникновении поствакцинальных осложнений в соответствии с Федеральным законом от 17 сентября 1998 года № 157-ФЗ "Об иммунопрофилактике инфекционных болезней"</t>
  </si>
  <si>
    <t>Межбюджетные трансферты, передаваемые бюджетам субъектов Российской Федерации в целях достижения результатов национального проекта "Производительность труда"</t>
  </si>
  <si>
    <t>2 02 45289 02 0000 150</t>
  </si>
  <si>
    <t>Утверждено, рублей</t>
  </si>
  <si>
    <t>Предлагаемые изменения, рублей</t>
  </si>
  <si>
    <t>ВОЗВРАТ ОСТАТКОВ СУБСИДИЙ, СУБВЕНЦИЙ И ИНЫХ МЕЖБЮДЖЕТНЫХ ТРАНСФЕРТОВ, ИМЕЮЩИХ ЦЕЛЕВОЕ НАЗНАЧЕНИЕ, ПРОШЛЫХ ЛЕТ</t>
  </si>
  <si>
    <t>2 19 00000 00 0000 000</t>
  </si>
  <si>
    <t>Возврат остатков субсидий, субвенций и иных межбюджетных трансфертов, имеющих целевое назначение, прошлых лет из бюджетов субъектов Российской Федерации</t>
  </si>
  <si>
    <t>2 19 00000 02 0000 150</t>
  </si>
  <si>
    <t>ДОХОДЫ БЮДЖЕТОВ БЮДЖЕТНОЙ СИСТЕМЫ РОССИЙСКОЙ ФЕДЕРАЦИИ ОТ ВОЗВРАТА ОСТАТКОВ СУБСИДИЙ, СУБВЕНЦИЙ И ИНЫХ МЕЖБЮДЖЕТНЫХ ТРАНСФЕРТОВ, ИМЕЮЩИХ ЦЕЛЕВОЕ НАЗНАЧЕНИЕ, ПРОШЛЫХ ЛЕТ</t>
  </si>
  <si>
    <t xml:space="preserve"> 2 18 00000 00 0000 000</t>
  </si>
  <si>
    <t>Доходы бюджетов субъектов Российской Федерации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</si>
  <si>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2 18 00000 02 0000 150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</si>
  <si>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обеспечения комплексного развития сельских территорий</t>
  </si>
  <si>
    <t>2 02 27576 02 0000 150</t>
  </si>
  <si>
    <t>Межбюджетные трансферты, передаваемые бюджетам субъектов Российской Федерации на финансирование дорожной деятельности в отношении автомобильных дорог общего пользования регионального или межмуниципального, местного значения</t>
  </si>
  <si>
    <t>2 02 45784 02 0000 150</t>
  </si>
  <si>
    <t>Предлагаемое изменение прогнозируемого поступления
доходов областного бюджета на 2022 год и на плановый период 2023 и 2024 годов</t>
  </si>
  <si>
    <t>Приложение № 1</t>
  </si>
  <si>
    <t>к пояснительной записке</t>
  </si>
  <si>
    <t>Сумма с четом изменений, рублей</t>
  </si>
</sst>
</file>

<file path=xl/styles.xml><?xml version="1.0" encoding="utf-8"?>
<styleSheet xmlns="http://schemas.openxmlformats.org/spreadsheetml/2006/main">
  <numFmts count="3">
    <numFmt numFmtId="43" formatCode="_-* #,##0.00\ _₽_-;\-* #,##0.00\ _₽_-;_-* &quot;-&quot;??\ _₽_-;_-@_-"/>
    <numFmt numFmtId="164" formatCode="_-* #,##0.00_р_._-;\-* #,##0.00_р_._-;_-* &quot;-&quot;??_р_._-;_-@_-"/>
    <numFmt numFmtId="165" formatCode="_-* #,##0.0_р_._-;\-* #,##0.0_р_._-;_-* &quot;-&quot;?_р_._-;_-@_-"/>
  </numFmts>
  <fonts count="24">
    <font>
      <sz val="10"/>
      <name val="Arial Cyr"/>
      <charset val="204"/>
    </font>
    <font>
      <sz val="10"/>
      <name val="Arial Cyr"/>
      <charset val="204"/>
    </font>
    <font>
      <sz val="10"/>
      <name val="Arial Cyr"/>
      <family val="2"/>
      <charset val="204"/>
    </font>
    <font>
      <sz val="7"/>
      <name val="Arial Cyr"/>
      <family val="2"/>
      <charset val="204"/>
    </font>
    <font>
      <b/>
      <sz val="10"/>
      <name val="Arial Cyr"/>
      <family val="2"/>
      <charset val="204"/>
    </font>
    <font>
      <sz val="12"/>
      <name val="Arial Cyr"/>
      <family val="2"/>
      <charset val="204"/>
    </font>
    <font>
      <b/>
      <sz val="12"/>
      <name val="Arial Cyr"/>
      <family val="2"/>
      <charset val="204"/>
    </font>
    <font>
      <sz val="10"/>
      <name val="Arial Cyr"/>
      <charset val="204"/>
    </font>
    <font>
      <sz val="10"/>
      <name val="Arial"/>
      <family val="2"/>
      <charset val="204"/>
    </font>
    <font>
      <b/>
      <sz val="10"/>
      <name val="Arial Cyr"/>
      <charset val="204"/>
    </font>
    <font>
      <sz val="10"/>
      <color rgb="FFFF0000"/>
      <name val="Arial Cyr"/>
      <family val="2"/>
      <charset val="204"/>
    </font>
    <font>
      <sz val="10"/>
      <color rgb="FF000000"/>
      <name val="Arial"/>
      <family val="2"/>
      <charset val="204"/>
    </font>
    <font>
      <sz val="10"/>
      <color theme="1"/>
      <name val="Arial"/>
      <family val="2"/>
      <charset val="204"/>
    </font>
    <font>
      <sz val="10"/>
      <name val="Calibri"/>
      <family val="2"/>
      <charset val="204"/>
    </font>
    <font>
      <sz val="12"/>
      <name val="Arial Cyr"/>
      <charset val="204"/>
    </font>
    <font>
      <b/>
      <sz val="12"/>
      <name val="Arial"/>
      <family val="2"/>
      <charset val="204"/>
    </font>
    <font>
      <b/>
      <sz val="14"/>
      <name val="Arial Cyr"/>
      <charset val="204"/>
    </font>
    <font>
      <b/>
      <i/>
      <sz val="13"/>
      <color rgb="FF000000"/>
      <name val="Arial Cyr"/>
    </font>
    <font>
      <sz val="7"/>
      <name val="Arial Cyr"/>
      <charset val="204"/>
    </font>
    <font>
      <b/>
      <sz val="10"/>
      <color rgb="FFFF0000"/>
      <name val="Arial Cyr"/>
      <family val="2"/>
      <charset val="204"/>
    </font>
    <font>
      <sz val="10"/>
      <color rgb="FFFF0000"/>
      <name val="Arial Cyr"/>
      <charset val="204"/>
    </font>
    <font>
      <sz val="10"/>
      <color rgb="FFFF0000"/>
      <name val="Arial"/>
      <family val="2"/>
      <charset val="204"/>
    </font>
    <font>
      <sz val="12"/>
      <color rgb="FF000000"/>
      <name val="Arial"/>
      <family val="2"/>
      <charset val="204"/>
    </font>
    <font>
      <sz val="12"/>
      <name val="Arial"/>
      <family val="2"/>
      <charset val="204"/>
    </font>
  </fonts>
  <fills count="8">
    <fill>
      <patternFill patternType="none"/>
    </fill>
    <fill>
      <patternFill patternType="gray125"/>
    </fill>
    <fill>
      <patternFill patternType="solid">
        <fgColor rgb="FFFFC000"/>
        <bgColor indexed="64"/>
      </patternFill>
    </fill>
    <fill>
      <patternFill patternType="solid">
        <fgColor rgb="FF95F868"/>
        <bgColor indexed="64"/>
      </patternFill>
    </fill>
    <fill>
      <patternFill patternType="solid">
        <fgColor theme="0"/>
        <bgColor indexed="64"/>
      </patternFill>
    </fill>
    <fill>
      <patternFill patternType="solid">
        <fgColor rgb="FFFFFF00"/>
        <bgColor indexed="64"/>
      </patternFill>
    </fill>
    <fill>
      <patternFill patternType="solid">
        <fgColor theme="5" tint="0.39997558519241921"/>
        <bgColor indexed="64"/>
      </patternFill>
    </fill>
    <fill>
      <patternFill patternType="solid">
        <fgColor theme="9" tint="0.79998168889431442"/>
        <bgColor indexed="64"/>
      </patternFill>
    </fill>
  </fills>
  <borders count="34">
    <border>
      <left/>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bottom style="thin">
        <color indexed="64"/>
      </bottom>
      <diagonal/>
    </border>
    <border>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style="hair">
        <color indexed="64"/>
      </top>
      <bottom style="hair">
        <color indexed="64"/>
      </bottom>
      <diagonal/>
    </border>
    <border>
      <left style="thin">
        <color indexed="64"/>
      </left>
      <right/>
      <top/>
      <bottom style="thin">
        <color indexed="64"/>
      </bottom>
      <diagonal/>
    </border>
    <border>
      <left style="thin">
        <color indexed="64"/>
      </left>
      <right/>
      <top style="thin">
        <color indexed="64"/>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medium">
        <color rgb="FF000000"/>
      </left>
      <right style="thin">
        <color rgb="FF000000"/>
      </right>
      <top style="thin">
        <color rgb="FF000000"/>
      </top>
      <bottom style="thin">
        <color rgb="FF000000"/>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s>
  <cellStyleXfs count="3">
    <xf numFmtId="0" fontId="0" fillId="0" borderId="0"/>
    <xf numFmtId="0" fontId="11" fillId="0" borderId="0"/>
    <xf numFmtId="0" fontId="17" fillId="0" borderId="28">
      <alignment horizontal="left" vertical="top" wrapText="1"/>
    </xf>
  </cellStyleXfs>
  <cellXfs count="266">
    <xf numFmtId="0" fontId="0" fillId="0" borderId="0" xfId="0"/>
    <xf numFmtId="0" fontId="1" fillId="0" borderId="0" xfId="0" applyFont="1" applyFill="1"/>
    <xf numFmtId="0" fontId="7" fillId="0" borderId="0" xfId="0" applyFont="1" applyFill="1"/>
    <xf numFmtId="0" fontId="5" fillId="0" borderId="0" xfId="0" applyFont="1" applyFill="1"/>
    <xf numFmtId="0" fontId="0" fillId="0" borderId="0" xfId="0" applyFill="1" applyAlignment="1">
      <alignment vertical="center"/>
    </xf>
    <xf numFmtId="0" fontId="8" fillId="0" borderId="0" xfId="0" applyFont="1" applyFill="1" applyAlignment="1">
      <alignment horizontal="right"/>
    </xf>
    <xf numFmtId="0" fontId="3" fillId="0" borderId="3" xfId="0" applyFont="1" applyFill="1" applyBorder="1" applyAlignment="1">
      <alignment horizontal="center" vertical="center"/>
    </xf>
    <xf numFmtId="0" fontId="2" fillId="0" borderId="2" xfId="0" applyFont="1" applyFill="1" applyBorder="1" applyAlignment="1">
      <alignment horizontal="left" vertical="center" wrapText="1" indent="1"/>
    </xf>
    <xf numFmtId="165" fontId="2" fillId="0" borderId="2" xfId="0" applyNumberFormat="1" applyFont="1" applyFill="1" applyBorder="1" applyAlignment="1">
      <alignment horizontal="center" vertical="center"/>
    </xf>
    <xf numFmtId="49" fontId="2" fillId="0" borderId="2" xfId="0" applyNumberFormat="1" applyFont="1" applyFill="1" applyBorder="1" applyAlignment="1">
      <alignment horizontal="center" vertical="center"/>
    </xf>
    <xf numFmtId="0" fontId="8" fillId="0" borderId="0" xfId="0" applyFont="1" applyFill="1" applyAlignment="1">
      <alignment vertical="center"/>
    </xf>
    <xf numFmtId="0" fontId="0" fillId="0" borderId="0" xfId="0" applyFill="1" applyAlignment="1">
      <alignment horizontal="right"/>
    </xf>
    <xf numFmtId="0" fontId="0" fillId="0" borderId="0" xfId="0" applyFill="1" applyBorder="1" applyAlignment="1">
      <alignment horizontal="center" vertical="center" wrapText="1"/>
    </xf>
    <xf numFmtId="0" fontId="3" fillId="0" borderId="0" xfId="0" applyFont="1" applyFill="1" applyBorder="1" applyAlignment="1">
      <alignment horizontal="center" vertical="center" wrapText="1"/>
    </xf>
    <xf numFmtId="0" fontId="2" fillId="0" borderId="0" xfId="0" applyFont="1" applyFill="1" applyBorder="1" applyAlignment="1"/>
    <xf numFmtId="165" fontId="4" fillId="0" borderId="0" xfId="0" applyNumberFormat="1" applyFont="1" applyFill="1" applyBorder="1" applyAlignment="1">
      <alignment vertical="center"/>
    </xf>
    <xf numFmtId="165" fontId="2" fillId="0" borderId="0" xfId="0" applyNumberFormat="1" applyFont="1" applyFill="1" applyBorder="1" applyAlignment="1">
      <alignment vertical="center"/>
    </xf>
    <xf numFmtId="0" fontId="2" fillId="0" borderId="2" xfId="0" applyFont="1" applyFill="1" applyBorder="1" applyAlignment="1">
      <alignment horizontal="left" vertical="center" wrapText="1" indent="2"/>
    </xf>
    <xf numFmtId="165" fontId="7" fillId="0" borderId="0" xfId="0" applyNumberFormat="1" applyFont="1" applyFill="1"/>
    <xf numFmtId="0" fontId="0" fillId="0" borderId="0" xfId="0" applyFill="1" applyAlignment="1"/>
    <xf numFmtId="0" fontId="0" fillId="0" borderId="0" xfId="0" applyFont="1" applyFill="1"/>
    <xf numFmtId="165" fontId="0" fillId="0" borderId="0" xfId="0" applyNumberFormat="1" applyFont="1" applyFill="1"/>
    <xf numFmtId="0" fontId="2" fillId="0" borderId="0" xfId="0" applyFont="1" applyFill="1"/>
    <xf numFmtId="0" fontId="8" fillId="0" borderId="0" xfId="0" applyFont="1" applyFill="1" applyAlignment="1"/>
    <xf numFmtId="0" fontId="7" fillId="2" borderId="0" xfId="0" applyFont="1" applyFill="1"/>
    <xf numFmtId="165" fontId="2" fillId="2" borderId="0" xfId="0" applyNumberFormat="1" applyFont="1" applyFill="1" applyBorder="1" applyAlignment="1">
      <alignment vertical="center"/>
    </xf>
    <xf numFmtId="165" fontId="2" fillId="3" borderId="0" xfId="0" applyNumberFormat="1" applyFont="1" applyFill="1" applyBorder="1" applyAlignment="1">
      <alignment vertical="center"/>
    </xf>
    <xf numFmtId="0" fontId="7" fillId="3" borderId="0" xfId="0" applyFont="1" applyFill="1"/>
    <xf numFmtId="0" fontId="0" fillId="3" borderId="0" xfId="0" applyFont="1" applyFill="1"/>
    <xf numFmtId="0" fontId="8" fillId="4" borderId="2" xfId="0" applyFont="1" applyFill="1" applyBorder="1" applyAlignment="1">
      <alignment horizontal="left" vertical="center" wrapText="1" indent="2"/>
    </xf>
    <xf numFmtId="0" fontId="2" fillId="4" borderId="2" xfId="0" applyFont="1" applyFill="1" applyBorder="1" applyAlignment="1">
      <alignment horizontal="left" vertical="center" wrapText="1" indent="2"/>
    </xf>
    <xf numFmtId="0" fontId="2" fillId="3" borderId="0" xfId="0" applyFont="1" applyFill="1"/>
    <xf numFmtId="0" fontId="4" fillId="0" borderId="2" xfId="0" applyFont="1" applyFill="1" applyBorder="1" applyAlignment="1">
      <alignment vertical="center" wrapText="1"/>
    </xf>
    <xf numFmtId="0" fontId="9" fillId="0" borderId="2" xfId="0" applyFont="1" applyFill="1" applyBorder="1" applyAlignment="1">
      <alignment vertical="center" wrapText="1"/>
    </xf>
    <xf numFmtId="0" fontId="2" fillId="4" borderId="2" xfId="0" applyFont="1" applyFill="1" applyBorder="1" applyAlignment="1">
      <alignment horizontal="left" vertical="center" wrapText="1" indent="1"/>
    </xf>
    <xf numFmtId="165" fontId="2" fillId="4" borderId="9" xfId="0" applyNumberFormat="1" applyFont="1" applyFill="1" applyBorder="1" applyAlignment="1">
      <alignment horizontal="center" vertical="center"/>
    </xf>
    <xf numFmtId="0" fontId="4" fillId="4" borderId="2" xfId="0" applyFont="1" applyFill="1" applyBorder="1" applyAlignment="1">
      <alignment vertical="center" wrapText="1"/>
    </xf>
    <xf numFmtId="0" fontId="2" fillId="0" borderId="2" xfId="0" applyNumberFormat="1" applyFont="1" applyFill="1" applyBorder="1" applyAlignment="1">
      <alignment horizontal="left" vertical="center" wrapText="1" indent="1"/>
    </xf>
    <xf numFmtId="0" fontId="0" fillId="4" borderId="2" xfId="0" applyFont="1" applyFill="1" applyBorder="1" applyAlignment="1">
      <alignment vertical="center" wrapText="1"/>
    </xf>
    <xf numFmtId="0" fontId="0" fillId="4" borderId="2" xfId="0" applyFont="1" applyFill="1" applyBorder="1" applyAlignment="1">
      <alignment horizontal="left" vertical="center" wrapText="1" indent="1"/>
    </xf>
    <xf numFmtId="0" fontId="8" fillId="4" borderId="2" xfId="0" applyFont="1" applyFill="1" applyBorder="1" applyAlignment="1">
      <alignment horizontal="left" vertical="center" wrapText="1"/>
    </xf>
    <xf numFmtId="0" fontId="1" fillId="3" borderId="0" xfId="0" applyFont="1" applyFill="1"/>
    <xf numFmtId="0" fontId="10" fillId="3" borderId="0" xfId="0" applyFont="1" applyFill="1"/>
    <xf numFmtId="0" fontId="2" fillId="4" borderId="12" xfId="0" applyFont="1" applyFill="1" applyBorder="1" applyAlignment="1">
      <alignment horizontal="left" vertical="center" wrapText="1" indent="2"/>
    </xf>
    <xf numFmtId="0" fontId="4" fillId="4" borderId="10" xfId="0" applyFont="1" applyFill="1" applyBorder="1" applyAlignment="1">
      <alignment vertical="center" wrapText="1"/>
    </xf>
    <xf numFmtId="0" fontId="2" fillId="0" borderId="1" xfId="0" applyFont="1" applyFill="1" applyBorder="1" applyAlignment="1"/>
    <xf numFmtId="0" fontId="2" fillId="4" borderId="2" xfId="0" applyFont="1" applyFill="1" applyBorder="1" applyAlignment="1">
      <alignment vertical="center" wrapText="1"/>
    </xf>
    <xf numFmtId="0" fontId="2" fillId="4" borderId="2" xfId="0" applyFont="1" applyFill="1" applyBorder="1" applyAlignment="1">
      <alignment horizontal="left" vertical="center" wrapText="1"/>
    </xf>
    <xf numFmtId="0" fontId="3" fillId="0" borderId="4" xfId="0" applyFont="1" applyFill="1" applyBorder="1" applyAlignment="1">
      <alignment horizontal="center" vertical="center" wrapText="1"/>
    </xf>
    <xf numFmtId="0" fontId="2" fillId="0" borderId="15" xfId="0" applyFont="1" applyFill="1" applyBorder="1" applyAlignment="1"/>
    <xf numFmtId="49" fontId="4" fillId="4" borderId="13" xfId="0" applyNumberFormat="1" applyFont="1" applyFill="1" applyBorder="1" applyAlignment="1">
      <alignment horizontal="center" vertical="center"/>
    </xf>
    <xf numFmtId="49" fontId="4" fillId="0" borderId="13" xfId="0" applyNumberFormat="1" applyFont="1" applyFill="1" applyBorder="1" applyAlignment="1">
      <alignment horizontal="center" vertical="center"/>
    </xf>
    <xf numFmtId="49" fontId="2" fillId="4" borderId="13" xfId="0" applyNumberFormat="1" applyFont="1" applyFill="1" applyBorder="1" applyAlignment="1">
      <alignment horizontal="center" vertical="center"/>
    </xf>
    <xf numFmtId="49" fontId="2" fillId="0" borderId="13" xfId="0" applyNumberFormat="1" applyFont="1" applyFill="1" applyBorder="1" applyAlignment="1">
      <alignment horizontal="center" vertical="center"/>
    </xf>
    <xf numFmtId="49" fontId="2" fillId="0" borderId="13" xfId="0" applyNumberFormat="1" applyFont="1" applyFill="1" applyBorder="1" applyAlignment="1">
      <alignment horizontal="center" vertical="center" wrapText="1"/>
    </xf>
    <xf numFmtId="165" fontId="9" fillId="0" borderId="13" xfId="0" applyNumberFormat="1" applyFont="1" applyFill="1" applyBorder="1" applyAlignment="1">
      <alignment horizontal="center" vertical="center"/>
    </xf>
    <xf numFmtId="165" fontId="0" fillId="4" borderId="13" xfId="0" applyNumberFormat="1" applyFont="1" applyFill="1" applyBorder="1" applyAlignment="1">
      <alignment horizontal="center" vertical="center"/>
    </xf>
    <xf numFmtId="165" fontId="0" fillId="4" borderId="11" xfId="0" applyNumberFormat="1" applyFont="1" applyFill="1" applyBorder="1" applyAlignment="1">
      <alignment horizontal="center" vertical="center"/>
    </xf>
    <xf numFmtId="165" fontId="2" fillId="4" borderId="13" xfId="0" applyNumberFormat="1" applyFont="1" applyFill="1" applyBorder="1" applyAlignment="1">
      <alignment horizontal="center" vertical="center"/>
    </xf>
    <xf numFmtId="165" fontId="2" fillId="0" borderId="13" xfId="0" applyNumberFormat="1" applyFont="1" applyFill="1" applyBorder="1" applyAlignment="1">
      <alignment horizontal="center" vertical="center"/>
    </xf>
    <xf numFmtId="0" fontId="8" fillId="4" borderId="13" xfId="0" applyFont="1" applyFill="1" applyBorder="1" applyAlignment="1">
      <alignment horizontal="center" vertical="center"/>
    </xf>
    <xf numFmtId="0" fontId="11" fillId="4" borderId="13" xfId="0" applyFont="1" applyFill="1" applyBorder="1" applyAlignment="1">
      <alignment horizontal="center" vertical="center"/>
    </xf>
    <xf numFmtId="0" fontId="11" fillId="4" borderId="13" xfId="0" applyFont="1" applyFill="1" applyBorder="1" applyAlignment="1">
      <alignment horizontal="center" vertical="center" wrapText="1"/>
    </xf>
    <xf numFmtId="165" fontId="2" fillId="4" borderId="11" xfId="0" applyNumberFormat="1" applyFont="1" applyFill="1" applyBorder="1" applyAlignment="1">
      <alignment horizontal="center" vertical="center"/>
    </xf>
    <xf numFmtId="165" fontId="2" fillId="4" borderId="12" xfId="0" applyNumberFormat="1" applyFont="1" applyFill="1" applyBorder="1" applyAlignment="1">
      <alignment horizontal="center" vertical="center"/>
    </xf>
    <xf numFmtId="165" fontId="4" fillId="4" borderId="14" xfId="0" applyNumberFormat="1" applyFont="1" applyFill="1" applyBorder="1" applyAlignment="1">
      <alignment vertical="center"/>
    </xf>
    <xf numFmtId="0" fontId="0" fillId="0" borderId="3" xfId="0" applyFont="1" applyFill="1" applyBorder="1" applyAlignment="1">
      <alignment horizontal="center" vertical="center" wrapText="1"/>
    </xf>
    <xf numFmtId="0" fontId="0" fillId="0" borderId="16" xfId="0" applyFont="1" applyFill="1" applyBorder="1" applyAlignment="1">
      <alignment horizontal="center" vertical="center" wrapText="1"/>
    </xf>
    <xf numFmtId="0" fontId="0" fillId="0" borderId="17"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2" fillId="0" borderId="18" xfId="0" applyFont="1" applyFill="1" applyBorder="1" applyAlignment="1"/>
    <xf numFmtId="0" fontId="2" fillId="0" borderId="19" xfId="0" applyFont="1" applyFill="1" applyBorder="1" applyAlignment="1"/>
    <xf numFmtId="0" fontId="2" fillId="0" borderId="20" xfId="0" applyFont="1" applyFill="1" applyBorder="1" applyAlignment="1"/>
    <xf numFmtId="165" fontId="4" fillId="4" borderId="9" xfId="0" applyNumberFormat="1" applyFont="1" applyFill="1" applyBorder="1" applyAlignment="1">
      <alignment vertical="center"/>
    </xf>
    <xf numFmtId="165" fontId="4" fillId="4" borderId="21" xfId="0" applyNumberFormat="1" applyFont="1" applyFill="1" applyBorder="1" applyAlignment="1">
      <alignment vertical="center"/>
    </xf>
    <xf numFmtId="165" fontId="4" fillId="4" borderId="22" xfId="0" applyNumberFormat="1" applyFont="1" applyFill="1" applyBorder="1" applyAlignment="1">
      <alignment vertical="center"/>
    </xf>
    <xf numFmtId="165" fontId="2" fillId="0" borderId="9" xfId="0" applyNumberFormat="1" applyFont="1" applyFill="1" applyBorder="1" applyAlignment="1">
      <alignment vertical="center"/>
    </xf>
    <xf numFmtId="165" fontId="2" fillId="0" borderId="21" xfId="0" applyNumberFormat="1" applyFont="1" applyFill="1" applyBorder="1" applyAlignment="1">
      <alignment vertical="center"/>
    </xf>
    <xf numFmtId="165" fontId="2" fillId="0" borderId="22" xfId="0" applyNumberFormat="1" applyFont="1" applyFill="1" applyBorder="1" applyAlignment="1">
      <alignment vertical="center"/>
    </xf>
    <xf numFmtId="165" fontId="2" fillId="4" borderId="9" xfId="0" applyNumberFormat="1" applyFont="1" applyFill="1" applyBorder="1" applyAlignment="1">
      <alignment vertical="center"/>
    </xf>
    <xf numFmtId="165" fontId="2" fillId="4" borderId="21" xfId="0" applyNumberFormat="1" applyFont="1" applyFill="1" applyBorder="1" applyAlignment="1">
      <alignment vertical="center"/>
    </xf>
    <xf numFmtId="165" fontId="2" fillId="4" borderId="22" xfId="0" applyNumberFormat="1" applyFont="1" applyFill="1" applyBorder="1" applyAlignment="1">
      <alignment vertical="center"/>
    </xf>
    <xf numFmtId="165" fontId="9" fillId="0" borderId="9" xfId="0" applyNumberFormat="1" applyFont="1" applyFill="1" applyBorder="1" applyAlignment="1">
      <alignment vertical="center"/>
    </xf>
    <xf numFmtId="165" fontId="9" fillId="0" borderId="21" xfId="0" applyNumberFormat="1" applyFont="1" applyFill="1" applyBorder="1" applyAlignment="1">
      <alignment vertical="center"/>
    </xf>
    <xf numFmtId="165" fontId="9" fillId="0" borderId="22" xfId="0" applyNumberFormat="1" applyFont="1" applyFill="1" applyBorder="1" applyAlignment="1">
      <alignment vertical="center"/>
    </xf>
    <xf numFmtId="165" fontId="0" fillId="4" borderId="9" xfId="0" applyNumberFormat="1" applyFont="1" applyFill="1" applyBorder="1" applyAlignment="1">
      <alignment vertical="center"/>
    </xf>
    <xf numFmtId="165" fontId="0" fillId="4" borderId="21" xfId="0" applyNumberFormat="1" applyFont="1" applyFill="1" applyBorder="1" applyAlignment="1">
      <alignment vertical="center"/>
    </xf>
    <xf numFmtId="165" fontId="0" fillId="4" borderId="22" xfId="0" applyNumberFormat="1" applyFont="1" applyFill="1" applyBorder="1" applyAlignment="1">
      <alignment vertical="center"/>
    </xf>
    <xf numFmtId="165" fontId="2" fillId="4" borderId="23" xfId="0" applyNumberFormat="1" applyFont="1" applyFill="1" applyBorder="1" applyAlignment="1">
      <alignment vertical="center"/>
    </xf>
    <xf numFmtId="165" fontId="2" fillId="4" borderId="24" xfId="0" applyNumberFormat="1" applyFont="1" applyFill="1" applyBorder="1" applyAlignment="1">
      <alignment vertical="center"/>
    </xf>
    <xf numFmtId="165" fontId="2" fillId="4" borderId="25" xfId="0" applyNumberFormat="1" applyFont="1" applyFill="1" applyBorder="1" applyAlignment="1">
      <alignment vertical="center"/>
    </xf>
    <xf numFmtId="165" fontId="4" fillId="4" borderId="3" xfId="0" applyNumberFormat="1" applyFont="1" applyFill="1" applyBorder="1" applyAlignment="1">
      <alignment vertical="center"/>
    </xf>
    <xf numFmtId="165" fontId="4" fillId="4" borderId="16" xfId="0" applyNumberFormat="1" applyFont="1" applyFill="1" applyBorder="1" applyAlignment="1">
      <alignment vertical="center"/>
    </xf>
    <xf numFmtId="165" fontId="4" fillId="4" borderId="17" xfId="0" applyNumberFormat="1" applyFont="1" applyFill="1" applyBorder="1" applyAlignment="1">
      <alignment vertical="center"/>
    </xf>
    <xf numFmtId="165" fontId="2" fillId="5" borderId="9" xfId="0" applyNumberFormat="1" applyFont="1" applyFill="1" applyBorder="1" applyAlignment="1">
      <alignment vertical="center"/>
    </xf>
    <xf numFmtId="165" fontId="2" fillId="5" borderId="21" xfId="0" applyNumberFormat="1" applyFont="1" applyFill="1" applyBorder="1" applyAlignment="1">
      <alignment vertical="center"/>
    </xf>
    <xf numFmtId="165" fontId="2" fillId="5" borderId="22" xfId="0" applyNumberFormat="1" applyFont="1" applyFill="1" applyBorder="1" applyAlignment="1">
      <alignment vertical="center"/>
    </xf>
    <xf numFmtId="0" fontId="0" fillId="2" borderId="0" xfId="0" applyFont="1" applyFill="1"/>
    <xf numFmtId="0" fontId="2" fillId="6" borderId="0" xfId="0" applyFont="1" applyFill="1"/>
    <xf numFmtId="0" fontId="2" fillId="2" borderId="0" xfId="0" applyFont="1" applyFill="1"/>
    <xf numFmtId="165" fontId="16" fillId="3" borderId="0" xfId="0" applyNumberFormat="1" applyFont="1" applyFill="1" applyBorder="1" applyAlignment="1">
      <alignment vertical="center"/>
    </xf>
    <xf numFmtId="165" fontId="2" fillId="5" borderId="9" xfId="0" applyNumberFormat="1" applyFont="1" applyFill="1" applyBorder="1" applyAlignment="1">
      <alignment horizontal="center" vertical="center"/>
    </xf>
    <xf numFmtId="165" fontId="16" fillId="2" borderId="0" xfId="0" applyNumberFormat="1" applyFont="1" applyFill="1" applyBorder="1" applyAlignment="1">
      <alignment vertical="center"/>
    </xf>
    <xf numFmtId="0" fontId="8" fillId="5" borderId="2" xfId="0" applyFont="1" applyFill="1" applyBorder="1" applyAlignment="1">
      <alignment horizontal="left" vertical="center" wrapText="1" indent="2"/>
    </xf>
    <xf numFmtId="165" fontId="2" fillId="5" borderId="13" xfId="0" applyNumberFormat="1" applyFont="1" applyFill="1" applyBorder="1" applyAlignment="1">
      <alignment horizontal="center" vertical="center"/>
    </xf>
    <xf numFmtId="0" fontId="2" fillId="5" borderId="2" xfId="0" applyFont="1" applyFill="1" applyBorder="1" applyAlignment="1">
      <alignment horizontal="left" vertical="center" wrapText="1" indent="2"/>
    </xf>
    <xf numFmtId="165" fontId="0" fillId="5" borderId="9" xfId="0" applyNumberFormat="1" applyFont="1" applyFill="1" applyBorder="1" applyAlignment="1">
      <alignment vertical="center"/>
    </xf>
    <xf numFmtId="0" fontId="8" fillId="5" borderId="13" xfId="0" applyFont="1" applyFill="1" applyBorder="1" applyAlignment="1">
      <alignment horizontal="center" vertical="center"/>
    </xf>
    <xf numFmtId="0" fontId="12" fillId="5" borderId="2" xfId="0" applyFont="1" applyFill="1" applyBorder="1" applyAlignment="1">
      <alignment horizontal="left" vertical="center" wrapText="1" indent="2"/>
    </xf>
    <xf numFmtId="0" fontId="11" fillId="5" borderId="2" xfId="0" applyFont="1" applyFill="1" applyBorder="1" applyAlignment="1">
      <alignment horizontal="left" vertical="center" wrapText="1" indent="2"/>
    </xf>
    <xf numFmtId="165" fontId="2" fillId="5" borderId="21" xfId="0" applyNumberFormat="1" applyFont="1" applyFill="1" applyBorder="1" applyAlignment="1">
      <alignment horizontal="center" vertical="center"/>
    </xf>
    <xf numFmtId="165" fontId="2" fillId="5" borderId="22" xfId="0" applyNumberFormat="1" applyFont="1" applyFill="1" applyBorder="1" applyAlignment="1">
      <alignment horizontal="center" vertical="center"/>
    </xf>
    <xf numFmtId="0" fontId="16" fillId="6" borderId="0" xfId="0" applyFont="1" applyFill="1"/>
    <xf numFmtId="0" fontId="11" fillId="4" borderId="2" xfId="0" applyFont="1" applyFill="1" applyBorder="1" applyAlignment="1">
      <alignment horizontal="left" vertical="center" wrapText="1" indent="2"/>
    </xf>
    <xf numFmtId="0" fontId="0" fillId="4" borderId="13" xfId="0" applyFill="1" applyBorder="1" applyAlignment="1">
      <alignment horizontal="center" vertical="center"/>
    </xf>
    <xf numFmtId="165" fontId="2" fillId="4" borderId="13" xfId="0" applyNumberFormat="1" applyFont="1" applyFill="1" applyBorder="1" applyAlignment="1">
      <alignment horizontal="center" vertical="center" wrapText="1"/>
    </xf>
    <xf numFmtId="0" fontId="0" fillId="4" borderId="11" xfId="0" applyFill="1" applyBorder="1" applyAlignment="1">
      <alignment horizontal="center" vertical="center"/>
    </xf>
    <xf numFmtId="0" fontId="8" fillId="4" borderId="13" xfId="0" applyFont="1" applyFill="1" applyBorder="1" applyAlignment="1">
      <alignment horizontal="left" vertical="center" wrapText="1" indent="2"/>
    </xf>
    <xf numFmtId="0" fontId="8" fillId="4" borderId="13" xfId="0" applyFont="1" applyFill="1" applyBorder="1" applyAlignment="1">
      <alignment horizontal="center" vertical="center" wrapText="1"/>
    </xf>
    <xf numFmtId="0" fontId="8" fillId="4" borderId="11" xfId="0" applyFont="1" applyFill="1" applyBorder="1" applyAlignment="1">
      <alignment horizontal="center" vertical="center" wrapText="1"/>
    </xf>
    <xf numFmtId="0" fontId="11" fillId="4" borderId="11" xfId="0" applyFont="1" applyFill="1" applyBorder="1" applyAlignment="1">
      <alignment horizontal="center" vertical="center"/>
    </xf>
    <xf numFmtId="165" fontId="2" fillId="4" borderId="9" xfId="0" applyNumberFormat="1" applyFont="1" applyFill="1" applyBorder="1" applyAlignment="1">
      <alignment vertical="center" wrapText="1"/>
    </xf>
    <xf numFmtId="165" fontId="2" fillId="4" borderId="21" xfId="0" applyNumberFormat="1" applyFont="1" applyFill="1" applyBorder="1" applyAlignment="1">
      <alignment horizontal="center" vertical="center"/>
    </xf>
    <xf numFmtId="165" fontId="2" fillId="4" borderId="22" xfId="0" applyNumberFormat="1" applyFont="1" applyFill="1" applyBorder="1" applyAlignment="1">
      <alignment horizontal="center" vertical="center"/>
    </xf>
    <xf numFmtId="165" fontId="2" fillId="4" borderId="0" xfId="0" applyNumberFormat="1" applyFont="1" applyFill="1" applyBorder="1" applyAlignment="1">
      <alignment vertical="center"/>
    </xf>
    <xf numFmtId="0" fontId="7" fillId="4" borderId="0" xfId="0" applyFont="1" applyFill="1"/>
    <xf numFmtId="0" fontId="0" fillId="0" borderId="0" xfId="0" applyFill="1" applyAlignment="1"/>
    <xf numFmtId="165" fontId="2" fillId="4" borderId="21" xfId="0" applyNumberFormat="1" applyFont="1" applyFill="1" applyBorder="1" applyAlignment="1">
      <alignment vertical="center" wrapText="1"/>
    </xf>
    <xf numFmtId="165" fontId="2" fillId="4" borderId="22" xfId="0" applyNumberFormat="1" applyFont="1" applyFill="1" applyBorder="1" applyAlignment="1">
      <alignment vertical="center" wrapText="1"/>
    </xf>
    <xf numFmtId="165" fontId="0" fillId="5" borderId="21" xfId="0" applyNumberFormat="1" applyFont="1" applyFill="1" applyBorder="1" applyAlignment="1">
      <alignment vertical="center"/>
    </xf>
    <xf numFmtId="165" fontId="0" fillId="5" borderId="22" xfId="0" applyNumberFormat="1" applyFont="1" applyFill="1" applyBorder="1" applyAlignment="1">
      <alignment vertical="center"/>
    </xf>
    <xf numFmtId="165" fontId="9" fillId="0" borderId="26" xfId="0" applyNumberFormat="1" applyFont="1" applyFill="1" applyBorder="1" applyAlignment="1">
      <alignment vertical="center"/>
    </xf>
    <xf numFmtId="165" fontId="2" fillId="3" borderId="27" xfId="0" applyNumberFormat="1" applyFont="1" applyFill="1" applyBorder="1" applyAlignment="1">
      <alignment vertical="center"/>
    </xf>
    <xf numFmtId="165" fontId="4" fillId="0" borderId="5" xfId="0" applyNumberFormat="1" applyFont="1" applyFill="1" applyBorder="1" applyAlignment="1">
      <alignment vertical="center"/>
    </xf>
    <xf numFmtId="165" fontId="4" fillId="0" borderId="9" xfId="0" applyNumberFormat="1" applyFont="1" applyFill="1" applyBorder="1" applyAlignment="1">
      <alignment vertical="center"/>
    </xf>
    <xf numFmtId="165" fontId="4" fillId="0" borderId="21" xfId="0" applyNumberFormat="1" applyFont="1" applyFill="1" applyBorder="1" applyAlignment="1">
      <alignment vertical="center"/>
    </xf>
    <xf numFmtId="165" fontId="4" fillId="0" borderId="22" xfId="0" applyNumberFormat="1" applyFont="1" applyFill="1" applyBorder="1" applyAlignment="1">
      <alignment vertical="center"/>
    </xf>
    <xf numFmtId="0" fontId="2" fillId="0" borderId="2" xfId="0" applyFont="1" applyFill="1" applyBorder="1" applyAlignment="1">
      <alignment vertical="center" wrapText="1"/>
    </xf>
    <xf numFmtId="0" fontId="2" fillId="0" borderId="2" xfId="0" applyFont="1" applyFill="1" applyBorder="1" applyAlignment="1">
      <alignment horizontal="left" vertical="center" wrapText="1"/>
    </xf>
    <xf numFmtId="0" fontId="0" fillId="0" borderId="2" xfId="0" applyFont="1" applyFill="1" applyBorder="1" applyAlignment="1">
      <alignment vertical="center" wrapText="1"/>
    </xf>
    <xf numFmtId="165" fontId="0" fillId="0" borderId="13" xfId="0" applyNumberFormat="1" applyFont="1" applyFill="1" applyBorder="1" applyAlignment="1">
      <alignment horizontal="center" vertical="center"/>
    </xf>
    <xf numFmtId="165" fontId="0" fillId="0" borderId="9" xfId="0" applyNumberFormat="1" applyFont="1" applyFill="1" applyBorder="1" applyAlignment="1">
      <alignment vertical="center"/>
    </xf>
    <xf numFmtId="165" fontId="0" fillId="0" borderId="21" xfId="0" applyNumberFormat="1" applyFont="1" applyFill="1" applyBorder="1" applyAlignment="1">
      <alignment vertical="center"/>
    </xf>
    <xf numFmtId="165" fontId="0" fillId="0" borderId="22" xfId="0" applyNumberFormat="1" applyFont="1" applyFill="1" applyBorder="1" applyAlignment="1">
      <alignment vertical="center"/>
    </xf>
    <xf numFmtId="0" fontId="0" fillId="0" borderId="2" xfId="0" applyFont="1" applyFill="1" applyBorder="1" applyAlignment="1">
      <alignment horizontal="left" vertical="center" wrapText="1" indent="1"/>
    </xf>
    <xf numFmtId="165" fontId="0" fillId="0" borderId="11" xfId="0" applyNumberFormat="1" applyFont="1" applyFill="1" applyBorder="1" applyAlignment="1">
      <alignment horizontal="center" vertical="center"/>
    </xf>
    <xf numFmtId="165" fontId="2" fillId="0" borderId="9" xfId="0" applyNumberFormat="1" applyFont="1" applyFill="1" applyBorder="1" applyAlignment="1">
      <alignment horizontal="center" vertical="center"/>
    </xf>
    <xf numFmtId="165" fontId="2" fillId="0" borderId="21" xfId="0" applyNumberFormat="1" applyFont="1" applyFill="1" applyBorder="1" applyAlignment="1">
      <alignment horizontal="center" vertical="center"/>
    </xf>
    <xf numFmtId="165" fontId="2" fillId="0" borderId="22" xfId="0" applyNumberFormat="1" applyFont="1" applyFill="1" applyBorder="1" applyAlignment="1">
      <alignment horizontal="center" vertical="center"/>
    </xf>
    <xf numFmtId="165" fontId="16" fillId="0" borderId="0" xfId="0" applyNumberFormat="1" applyFont="1" applyFill="1" applyBorder="1" applyAlignment="1">
      <alignment vertical="center"/>
    </xf>
    <xf numFmtId="0" fontId="8" fillId="0" borderId="2" xfId="0" applyFont="1" applyFill="1" applyBorder="1" applyAlignment="1">
      <alignment horizontal="left" vertical="center" wrapText="1" indent="2"/>
    </xf>
    <xf numFmtId="0" fontId="8" fillId="0" borderId="13" xfId="0" applyFont="1" applyFill="1" applyBorder="1" applyAlignment="1">
      <alignment horizontal="center" vertical="center"/>
    </xf>
    <xf numFmtId="0" fontId="11" fillId="0" borderId="11" xfId="0" applyFont="1" applyFill="1" applyBorder="1" applyAlignment="1">
      <alignment horizontal="center" vertical="center"/>
    </xf>
    <xf numFmtId="165" fontId="2" fillId="0" borderId="9" xfId="0" applyNumberFormat="1" applyFont="1" applyFill="1" applyBorder="1" applyAlignment="1">
      <alignment vertical="center" wrapText="1"/>
    </xf>
    <xf numFmtId="165" fontId="2" fillId="0" borderId="21" xfId="0" applyNumberFormat="1" applyFont="1" applyFill="1" applyBorder="1" applyAlignment="1">
      <alignment vertical="center" wrapText="1"/>
    </xf>
    <xf numFmtId="165" fontId="2" fillId="0" borderId="22" xfId="0" applyNumberFormat="1" applyFont="1" applyFill="1" applyBorder="1" applyAlignment="1">
      <alignment vertical="center" wrapText="1"/>
    </xf>
    <xf numFmtId="0" fontId="11" fillId="0" borderId="13" xfId="0" applyFont="1" applyFill="1" applyBorder="1" applyAlignment="1">
      <alignment horizontal="center" vertical="center"/>
    </xf>
    <xf numFmtId="0" fontId="11" fillId="0" borderId="2" xfId="0" applyFont="1" applyFill="1" applyBorder="1" applyAlignment="1">
      <alignment horizontal="left" vertical="center" wrapText="1" indent="2"/>
    </xf>
    <xf numFmtId="0" fontId="12" fillId="0" borderId="2" xfId="0" applyFont="1" applyFill="1" applyBorder="1" applyAlignment="1">
      <alignment horizontal="left" vertical="center" wrapText="1" indent="2"/>
    </xf>
    <xf numFmtId="0" fontId="11" fillId="0" borderId="13" xfId="0" applyFont="1" applyFill="1" applyBorder="1" applyAlignment="1">
      <alignment horizontal="center" vertical="center" wrapText="1"/>
    </xf>
    <xf numFmtId="0" fontId="8" fillId="0" borderId="11" xfId="0" applyFont="1" applyFill="1" applyBorder="1" applyAlignment="1">
      <alignment horizontal="center" vertical="center" wrapText="1"/>
    </xf>
    <xf numFmtId="0" fontId="8" fillId="0" borderId="13" xfId="0" applyFont="1" applyFill="1" applyBorder="1" applyAlignment="1">
      <alignment horizontal="center" vertical="center" wrapText="1"/>
    </xf>
    <xf numFmtId="0" fontId="8" fillId="0" borderId="13" xfId="0" applyFont="1" applyFill="1" applyBorder="1" applyAlignment="1">
      <alignment horizontal="left" vertical="center" wrapText="1" indent="2"/>
    </xf>
    <xf numFmtId="165" fontId="2" fillId="0" borderId="13" xfId="0" applyNumberFormat="1" applyFont="1" applyFill="1" applyBorder="1" applyAlignment="1">
      <alignment horizontal="center" vertical="center" wrapText="1"/>
    </xf>
    <xf numFmtId="0" fontId="0" fillId="0" borderId="11" xfId="0" applyFill="1" applyBorder="1" applyAlignment="1">
      <alignment horizontal="center" vertical="center"/>
    </xf>
    <xf numFmtId="0" fontId="10" fillId="0" borderId="0" xfId="0" applyFont="1" applyFill="1"/>
    <xf numFmtId="0" fontId="16" fillId="0" borderId="0" xfId="0" applyFont="1" applyFill="1"/>
    <xf numFmtId="0" fontId="0" fillId="0" borderId="13" xfId="0" applyFill="1" applyBorder="1" applyAlignment="1">
      <alignment horizontal="center" vertical="center"/>
    </xf>
    <xf numFmtId="0" fontId="8" fillId="0" borderId="2" xfId="0" applyFont="1" applyFill="1" applyBorder="1" applyAlignment="1">
      <alignment horizontal="left" vertical="center" wrapText="1"/>
    </xf>
    <xf numFmtId="165" fontId="2" fillId="0" borderId="11" xfId="0" applyNumberFormat="1" applyFont="1" applyFill="1" applyBorder="1" applyAlignment="1">
      <alignment horizontal="center" vertical="center"/>
    </xf>
    <xf numFmtId="165" fontId="2" fillId="0" borderId="27" xfId="0" applyNumberFormat="1" applyFont="1" applyFill="1" applyBorder="1" applyAlignment="1">
      <alignment vertical="center"/>
    </xf>
    <xf numFmtId="0" fontId="2" fillId="0" borderId="12" xfId="0" applyFont="1" applyFill="1" applyBorder="1" applyAlignment="1">
      <alignment horizontal="left" vertical="center" wrapText="1" indent="2"/>
    </xf>
    <xf numFmtId="165" fontId="2" fillId="0" borderId="12" xfId="0" applyNumberFormat="1" applyFont="1" applyFill="1" applyBorder="1" applyAlignment="1">
      <alignment horizontal="center" vertical="center"/>
    </xf>
    <xf numFmtId="165" fontId="2" fillId="0" borderId="23" xfId="0" applyNumberFormat="1" applyFont="1" applyFill="1" applyBorder="1" applyAlignment="1">
      <alignment vertical="center"/>
    </xf>
    <xf numFmtId="165" fontId="2" fillId="0" borderId="24" xfId="0" applyNumberFormat="1" applyFont="1" applyFill="1" applyBorder="1" applyAlignment="1">
      <alignment vertical="center"/>
    </xf>
    <xf numFmtId="165" fontId="2" fillId="0" borderId="25" xfId="0" applyNumberFormat="1" applyFont="1" applyFill="1" applyBorder="1" applyAlignment="1">
      <alignment vertical="center"/>
    </xf>
    <xf numFmtId="0" fontId="4" fillId="0" borderId="10" xfId="0" applyFont="1" applyFill="1" applyBorder="1" applyAlignment="1">
      <alignment vertical="center" wrapText="1"/>
    </xf>
    <xf numFmtId="165" fontId="4" fillId="0" borderId="14" xfId="0" applyNumberFormat="1" applyFont="1" applyFill="1" applyBorder="1" applyAlignment="1">
      <alignment vertical="center"/>
    </xf>
    <xf numFmtId="165" fontId="4" fillId="0" borderId="3" xfId="0" applyNumberFormat="1" applyFont="1" applyFill="1" applyBorder="1" applyAlignment="1">
      <alignment vertical="center"/>
    </xf>
    <xf numFmtId="165" fontId="4" fillId="0" borderId="16" xfId="0" applyNumberFormat="1" applyFont="1" applyFill="1" applyBorder="1" applyAlignment="1">
      <alignment vertical="center"/>
    </xf>
    <xf numFmtId="165" fontId="4" fillId="0" borderId="17" xfId="0" applyNumberFormat="1" applyFont="1" applyFill="1" applyBorder="1" applyAlignment="1">
      <alignment vertical="center"/>
    </xf>
    <xf numFmtId="0" fontId="0" fillId="0" borderId="2" xfId="0" applyFont="1" applyFill="1" applyBorder="1" applyAlignment="1">
      <alignment horizontal="left" vertical="center" wrapText="1" indent="2"/>
    </xf>
    <xf numFmtId="164" fontId="9" fillId="0" borderId="9" xfId="0" applyNumberFormat="1" applyFont="1" applyFill="1" applyBorder="1" applyAlignment="1">
      <alignment vertical="center"/>
    </xf>
    <xf numFmtId="164" fontId="9" fillId="0" borderId="21" xfId="0" applyNumberFormat="1" applyFont="1" applyFill="1" applyBorder="1" applyAlignment="1">
      <alignment vertical="center"/>
    </xf>
    <xf numFmtId="164" fontId="9" fillId="0" borderId="22" xfId="0" applyNumberFormat="1" applyFont="1" applyFill="1" applyBorder="1" applyAlignment="1">
      <alignment vertical="center"/>
    </xf>
    <xf numFmtId="164" fontId="0" fillId="0" borderId="9" xfId="0" applyNumberFormat="1" applyFont="1" applyFill="1" applyBorder="1" applyAlignment="1">
      <alignment vertical="center"/>
    </xf>
    <xf numFmtId="164" fontId="0" fillId="0" borderId="21" xfId="0" applyNumberFormat="1" applyFont="1" applyFill="1" applyBorder="1" applyAlignment="1">
      <alignment vertical="center"/>
    </xf>
    <xf numFmtId="164" fontId="0" fillId="0" borderId="22" xfId="0" applyNumberFormat="1" applyFont="1" applyFill="1" applyBorder="1" applyAlignment="1">
      <alignment vertical="center"/>
    </xf>
    <xf numFmtId="0" fontId="18" fillId="0" borderId="3" xfId="0" applyFont="1" applyFill="1" applyBorder="1" applyAlignment="1">
      <alignment horizontal="center" vertical="center" wrapText="1"/>
    </xf>
    <xf numFmtId="0" fontId="18" fillId="0" borderId="16" xfId="0" applyFont="1" applyFill="1" applyBorder="1" applyAlignment="1">
      <alignment horizontal="center" vertical="center" wrapText="1"/>
    </xf>
    <xf numFmtId="0" fontId="18" fillId="0" borderId="17" xfId="0" applyFont="1" applyFill="1" applyBorder="1" applyAlignment="1">
      <alignment horizontal="center" vertical="center" wrapText="1"/>
    </xf>
    <xf numFmtId="0" fontId="0" fillId="0" borderId="18" xfId="0" applyFont="1" applyFill="1" applyBorder="1" applyAlignment="1"/>
    <xf numFmtId="0" fontId="0" fillId="0" borderId="19" xfId="0" applyFont="1" applyFill="1" applyBorder="1" applyAlignment="1"/>
    <xf numFmtId="0" fontId="0" fillId="0" borderId="20" xfId="0" applyFont="1" applyFill="1" applyBorder="1" applyAlignment="1"/>
    <xf numFmtId="164" fontId="2" fillId="0" borderId="9" xfId="0" applyNumberFormat="1" applyFont="1" applyFill="1" applyBorder="1" applyAlignment="1">
      <alignment vertical="center"/>
    </xf>
    <xf numFmtId="164" fontId="2" fillId="0" borderId="21" xfId="0" applyNumberFormat="1" applyFont="1" applyFill="1" applyBorder="1" applyAlignment="1">
      <alignment vertical="center"/>
    </xf>
    <xf numFmtId="164" fontId="2" fillId="0" borderId="22" xfId="0" applyNumberFormat="1" applyFont="1" applyFill="1" applyBorder="1" applyAlignment="1">
      <alignment vertical="center"/>
    </xf>
    <xf numFmtId="164" fontId="0" fillId="0" borderId="10" xfId="0" applyNumberFormat="1" applyFont="1" applyFill="1" applyBorder="1" applyAlignment="1">
      <alignment vertical="center"/>
    </xf>
    <xf numFmtId="164" fontId="0" fillId="0" borderId="29" xfId="0" applyNumberFormat="1" applyFont="1" applyFill="1" applyBorder="1" applyAlignment="1">
      <alignment vertical="center"/>
    </xf>
    <xf numFmtId="164" fontId="0" fillId="0" borderId="30" xfId="0" applyNumberFormat="1" applyFont="1" applyFill="1" applyBorder="1" applyAlignment="1">
      <alignment vertical="center"/>
    </xf>
    <xf numFmtId="0" fontId="19" fillId="0" borderId="2" xfId="0" applyFont="1" applyFill="1" applyBorder="1" applyAlignment="1">
      <alignment vertical="center" wrapText="1"/>
    </xf>
    <xf numFmtId="49" fontId="19" fillId="0" borderId="13" xfId="0" applyNumberFormat="1" applyFont="1" applyFill="1" applyBorder="1" applyAlignment="1">
      <alignment horizontal="center" vertical="center"/>
    </xf>
    <xf numFmtId="49" fontId="10" fillId="0" borderId="13" xfId="0" applyNumberFormat="1" applyFont="1" applyFill="1" applyBorder="1" applyAlignment="1">
      <alignment horizontal="center" vertical="center"/>
    </xf>
    <xf numFmtId="0" fontId="10" fillId="0" borderId="2" xfId="0" applyFont="1" applyFill="1" applyBorder="1" applyAlignment="1">
      <alignment horizontal="left" vertical="center" wrapText="1" indent="1"/>
    </xf>
    <xf numFmtId="0" fontId="10" fillId="0" borderId="2" xfId="0" applyNumberFormat="1" applyFont="1" applyFill="1" applyBorder="1" applyAlignment="1">
      <alignment horizontal="left" vertical="center" wrapText="1" indent="1"/>
    </xf>
    <xf numFmtId="0" fontId="10" fillId="0" borderId="2" xfId="0" applyFont="1" applyFill="1" applyBorder="1" applyAlignment="1">
      <alignment horizontal="left" vertical="center" wrapText="1" indent="2"/>
    </xf>
    <xf numFmtId="165" fontId="10" fillId="0" borderId="13" xfId="0" applyNumberFormat="1" applyFont="1" applyFill="1" applyBorder="1" applyAlignment="1">
      <alignment horizontal="center" vertical="center"/>
    </xf>
    <xf numFmtId="0" fontId="21" fillId="0" borderId="2" xfId="0" applyFont="1" applyFill="1" applyBorder="1" applyAlignment="1">
      <alignment horizontal="left" vertical="center" wrapText="1" indent="2"/>
    </xf>
    <xf numFmtId="0" fontId="21" fillId="0" borderId="13" xfId="0" applyFont="1" applyFill="1" applyBorder="1" applyAlignment="1">
      <alignment horizontal="center" vertical="center"/>
    </xf>
    <xf numFmtId="0" fontId="20" fillId="0" borderId="11" xfId="0" applyFont="1" applyFill="1" applyBorder="1" applyAlignment="1">
      <alignment horizontal="center" vertical="center"/>
    </xf>
    <xf numFmtId="0" fontId="0" fillId="0" borderId="16" xfId="0" applyFill="1" applyBorder="1" applyAlignment="1">
      <alignment horizontal="center" vertical="center" wrapText="1"/>
    </xf>
    <xf numFmtId="0" fontId="0" fillId="0" borderId="17" xfId="0" applyFill="1" applyBorder="1" applyAlignment="1">
      <alignment horizontal="center" vertical="center" wrapText="1"/>
    </xf>
    <xf numFmtId="0" fontId="8" fillId="0" borderId="2" xfId="0" applyFont="1" applyFill="1" applyBorder="1" applyAlignment="1">
      <alignment horizontal="left" vertical="center" wrapText="1" indent="1"/>
    </xf>
    <xf numFmtId="164" fontId="4" fillId="0" borderId="3" xfId="0" applyNumberFormat="1" applyFont="1" applyFill="1" applyBorder="1" applyAlignment="1">
      <alignment vertical="center"/>
    </xf>
    <xf numFmtId="164" fontId="4" fillId="0" borderId="16" xfId="0" applyNumberFormat="1" applyFont="1" applyFill="1" applyBorder="1" applyAlignment="1">
      <alignment vertical="center"/>
    </xf>
    <xf numFmtId="164" fontId="4" fillId="0" borderId="17" xfId="0" applyNumberFormat="1" applyFont="1" applyFill="1" applyBorder="1" applyAlignment="1">
      <alignment vertical="center"/>
    </xf>
    <xf numFmtId="164" fontId="4" fillId="0" borderId="9" xfId="0" applyNumberFormat="1" applyFont="1" applyFill="1" applyBorder="1" applyAlignment="1">
      <alignment vertical="center"/>
    </xf>
    <xf numFmtId="164" fontId="4" fillId="0" borderId="21" xfId="0" applyNumberFormat="1" applyFont="1" applyFill="1" applyBorder="1" applyAlignment="1">
      <alignment vertical="center"/>
    </xf>
    <xf numFmtId="164" fontId="4" fillId="0" borderId="22" xfId="0" applyNumberFormat="1" applyFont="1" applyFill="1" applyBorder="1" applyAlignment="1">
      <alignment vertical="center"/>
    </xf>
    <xf numFmtId="0" fontId="0" fillId="0" borderId="3" xfId="0" applyFill="1" applyBorder="1" applyAlignment="1">
      <alignment horizontal="center" vertical="center" wrapText="1"/>
    </xf>
    <xf numFmtId="0" fontId="8" fillId="0" borderId="11" xfId="0" applyFont="1" applyFill="1" applyBorder="1" applyAlignment="1">
      <alignment horizontal="center" vertical="center"/>
    </xf>
    <xf numFmtId="0" fontId="2" fillId="0" borderId="13" xfId="0" applyFont="1" applyFill="1" applyBorder="1" applyAlignment="1">
      <alignment horizontal="center" vertical="center"/>
    </xf>
    <xf numFmtId="0" fontId="6" fillId="0" borderId="0" xfId="0" applyFont="1" applyFill="1" applyAlignment="1">
      <alignment horizontal="center" vertical="center" wrapText="1"/>
    </xf>
    <xf numFmtId="0" fontId="0" fillId="0" borderId="3" xfId="0" applyFill="1" applyBorder="1" applyAlignment="1">
      <alignment horizontal="center" vertical="center" wrapText="1"/>
    </xf>
    <xf numFmtId="164" fontId="0" fillId="7" borderId="9" xfId="0" applyNumberFormat="1" applyFont="1" applyFill="1" applyBorder="1" applyAlignment="1">
      <alignment vertical="center"/>
    </xf>
    <xf numFmtId="164" fontId="0" fillId="7" borderId="21" xfId="0" applyNumberFormat="1" applyFont="1" applyFill="1" applyBorder="1" applyAlignment="1">
      <alignment vertical="center"/>
    </xf>
    <xf numFmtId="164" fontId="0" fillId="7" borderId="22" xfId="0" applyNumberFormat="1" applyFont="1" applyFill="1" applyBorder="1" applyAlignment="1">
      <alignment vertical="center"/>
    </xf>
    <xf numFmtId="164" fontId="2" fillId="7" borderId="9" xfId="0" applyNumberFormat="1" applyFont="1" applyFill="1" applyBorder="1" applyAlignment="1">
      <alignment vertical="center"/>
    </xf>
    <xf numFmtId="164" fontId="2" fillId="7" borderId="21" xfId="0" applyNumberFormat="1" applyFont="1" applyFill="1" applyBorder="1" applyAlignment="1">
      <alignment vertical="center"/>
    </xf>
    <xf numFmtId="164" fontId="2" fillId="7" borderId="22" xfId="0" applyNumberFormat="1" applyFont="1" applyFill="1" applyBorder="1" applyAlignment="1">
      <alignment vertical="center"/>
    </xf>
    <xf numFmtId="164" fontId="0" fillId="5" borderId="21" xfId="0" applyNumberFormat="1" applyFont="1" applyFill="1" applyBorder="1" applyAlignment="1">
      <alignment vertical="center"/>
    </xf>
    <xf numFmtId="164" fontId="0" fillId="5" borderId="22" xfId="0" applyNumberFormat="1" applyFont="1" applyFill="1" applyBorder="1" applyAlignment="1">
      <alignment vertical="center"/>
    </xf>
    <xf numFmtId="0" fontId="0" fillId="0" borderId="2" xfId="0" applyFill="1" applyBorder="1" applyAlignment="1">
      <alignment horizontal="left" vertical="center" wrapText="1" indent="2"/>
    </xf>
    <xf numFmtId="165" fontId="0" fillId="0" borderId="13" xfId="0" applyNumberFormat="1" applyFill="1" applyBorder="1" applyAlignment="1">
      <alignment horizontal="center" vertical="center"/>
    </xf>
    <xf numFmtId="164" fontId="0" fillId="0" borderId="31" xfId="0" applyNumberFormat="1" applyFont="1" applyFill="1" applyBorder="1" applyAlignment="1">
      <alignment vertical="center"/>
    </xf>
    <xf numFmtId="164" fontId="0" fillId="0" borderId="32" xfId="0" applyNumberFormat="1" applyFont="1" applyFill="1" applyBorder="1" applyAlignment="1">
      <alignment vertical="center"/>
    </xf>
    <xf numFmtId="164" fontId="0" fillId="0" borderId="33" xfId="0" applyNumberFormat="1" applyFont="1" applyFill="1" applyBorder="1" applyAlignment="1">
      <alignment vertical="center"/>
    </xf>
    <xf numFmtId="164" fontId="2" fillId="0" borderId="31" xfId="0" applyNumberFormat="1" applyFont="1" applyFill="1" applyBorder="1" applyAlignment="1">
      <alignment vertical="center"/>
    </xf>
    <xf numFmtId="0" fontId="2" fillId="0" borderId="13" xfId="0" applyFont="1" applyFill="1" applyBorder="1" applyAlignment="1">
      <alignment horizontal="left" vertical="center" wrapText="1" indent="2"/>
    </xf>
    <xf numFmtId="0" fontId="10" fillId="0" borderId="12" xfId="0" applyFont="1" applyFill="1" applyBorder="1" applyAlignment="1">
      <alignment horizontal="left" vertical="center" wrapText="1" indent="2"/>
    </xf>
    <xf numFmtId="165" fontId="10" fillId="0" borderId="12" xfId="0" applyNumberFormat="1" applyFont="1" applyFill="1" applyBorder="1" applyAlignment="1">
      <alignment horizontal="center" vertical="center"/>
    </xf>
    <xf numFmtId="164" fontId="0" fillId="0" borderId="23" xfId="0" applyNumberFormat="1" applyFont="1" applyFill="1" applyBorder="1" applyAlignment="1">
      <alignment vertical="center"/>
    </xf>
    <xf numFmtId="164" fontId="0" fillId="0" borderId="24" xfId="0" applyNumberFormat="1" applyFont="1" applyFill="1" applyBorder="1" applyAlignment="1">
      <alignment vertical="center"/>
    </xf>
    <xf numFmtId="164" fontId="0" fillId="0" borderId="25" xfId="0" applyNumberFormat="1" applyFont="1" applyFill="1" applyBorder="1" applyAlignment="1">
      <alignment vertical="center"/>
    </xf>
    <xf numFmtId="0" fontId="0" fillId="0" borderId="3" xfId="0" applyFill="1" applyBorder="1" applyAlignment="1">
      <alignment horizontal="center" vertical="center" wrapText="1"/>
    </xf>
    <xf numFmtId="43" fontId="2" fillId="0" borderId="0" xfId="0" applyNumberFormat="1" applyFont="1" applyFill="1"/>
    <xf numFmtId="0" fontId="6" fillId="0" borderId="0" xfId="0" applyFont="1" applyFill="1" applyAlignment="1">
      <alignment horizontal="center" vertical="center" wrapText="1"/>
    </xf>
    <xf numFmtId="0" fontId="0" fillId="0" borderId="0" xfId="0" applyFill="1" applyAlignment="1"/>
    <xf numFmtId="0" fontId="2" fillId="0" borderId="6"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0" fillId="0" borderId="6" xfId="0" applyFill="1" applyBorder="1" applyAlignment="1">
      <alignment horizontal="center" vertical="center" wrapText="1"/>
    </xf>
    <xf numFmtId="0" fontId="0" fillId="0" borderId="14" xfId="0" applyFill="1" applyBorder="1" applyAlignment="1">
      <alignment horizontal="center" vertical="center" wrapText="1"/>
    </xf>
    <xf numFmtId="0" fontId="0" fillId="0" borderId="4" xfId="0" applyFill="1" applyBorder="1" applyAlignment="1">
      <alignment horizontal="center" vertical="center" wrapText="1"/>
    </xf>
    <xf numFmtId="0" fontId="9" fillId="0" borderId="8"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0" fillId="0" borderId="3" xfId="0" applyFill="1" applyBorder="1" applyAlignment="1">
      <alignment horizontal="center" vertical="center" wrapText="1"/>
    </xf>
    <xf numFmtId="0" fontId="9" fillId="0" borderId="16"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0" fillId="0" borderId="0" xfId="0" applyAlignment="1">
      <alignment horizontal="center" vertical="center" wrapText="1"/>
    </xf>
    <xf numFmtId="0" fontId="23" fillId="0" borderId="0" xfId="0" applyFont="1" applyAlignment="1">
      <alignment horizontal="center" wrapText="1"/>
    </xf>
    <xf numFmtId="0" fontId="0" fillId="0" borderId="8" xfId="0" applyFill="1" applyBorder="1" applyAlignment="1">
      <alignment horizontal="center" vertical="center" wrapText="1"/>
    </xf>
    <xf numFmtId="0" fontId="0" fillId="0" borderId="5" xfId="0" applyFill="1" applyBorder="1" applyAlignment="1">
      <alignment horizontal="center" vertical="center" wrapText="1"/>
    </xf>
    <xf numFmtId="0" fontId="22" fillId="0" borderId="0" xfId="0" applyFont="1" applyAlignment="1">
      <alignment horizontal="center"/>
    </xf>
    <xf numFmtId="0" fontId="0" fillId="0" borderId="7" xfId="0" applyFill="1" applyBorder="1" applyAlignment="1">
      <alignment horizontal="center" vertical="center" wrapText="1"/>
    </xf>
  </cellXfs>
  <cellStyles count="3">
    <cellStyle name="xl25" xfId="2"/>
    <cellStyle name="Обычный" xfId="0" builtinId="0"/>
    <cellStyle name="Обычный 3" xfId="1"/>
  </cellStyles>
  <dxfs count="0"/>
  <tableStyles count="0" defaultTableStyle="TableStyleMedium9" defaultPivotStyle="PivotStyleLight16"/>
  <colors>
    <mruColors>
      <color rgb="FF95F868"/>
      <color rgb="FFE10D3F"/>
      <color rgb="FF31EF7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L201"/>
  <sheetViews>
    <sheetView view="pageBreakPreview" zoomScale="70" zoomScaleSheetLayoutView="70" workbookViewId="0">
      <pane xSplit="1" ySplit="12" topLeftCell="B134" activePane="bottomRight" state="frozen"/>
      <selection activeCell="H142" sqref="H142"/>
      <selection pane="topRight" activeCell="H142" sqref="H142"/>
      <selection pane="bottomLeft" activeCell="H142" sqref="H142"/>
      <selection pane="bottomRight" activeCell="H142" sqref="H142"/>
    </sheetView>
  </sheetViews>
  <sheetFormatPr defaultColWidth="9.140625" defaultRowHeight="12.75"/>
  <cols>
    <col min="1" max="1" width="69.7109375" style="2" customWidth="1"/>
    <col min="2" max="2" width="26.28515625" style="2" customWidth="1"/>
    <col min="3" max="3" width="16.42578125" style="2" customWidth="1"/>
    <col min="4" max="5" width="16.28515625" style="2" customWidth="1"/>
    <col min="6" max="8" width="16.28515625" style="20" customWidth="1"/>
    <col min="9" max="11" width="16.28515625" style="2" customWidth="1"/>
    <col min="12" max="12" width="21.7109375" style="2" customWidth="1"/>
    <col min="13" max="16384" width="9.140625" style="2"/>
  </cols>
  <sheetData>
    <row r="1" spans="1:12" ht="13.5" hidden="1" customHeight="1">
      <c r="B1" s="4"/>
      <c r="C1" s="1"/>
      <c r="D1" s="4"/>
      <c r="E1" s="4"/>
      <c r="I1" s="4" t="s">
        <v>287</v>
      </c>
      <c r="J1" s="1"/>
      <c r="K1" s="1"/>
    </row>
    <row r="2" spans="1:12" ht="13.5" hidden="1" customHeight="1">
      <c r="B2" s="4"/>
      <c r="C2" s="1"/>
      <c r="D2" s="4"/>
      <c r="E2" s="4"/>
      <c r="I2" s="10" t="s">
        <v>288</v>
      </c>
      <c r="J2" s="1"/>
      <c r="K2" s="1"/>
    </row>
    <row r="3" spans="1:12" ht="13.5" hidden="1" customHeight="1">
      <c r="B3" s="4"/>
      <c r="C3" s="1"/>
      <c r="D3" s="1"/>
      <c r="E3" s="1"/>
      <c r="I3" s="10"/>
      <c r="J3" s="1"/>
      <c r="K3" s="1"/>
    </row>
    <row r="4" spans="1:12" ht="13.5" hidden="1" customHeight="1">
      <c r="B4" s="4"/>
      <c r="C4" s="1"/>
      <c r="D4" s="1"/>
      <c r="E4" s="1"/>
      <c r="I4" s="10"/>
      <c r="J4" s="1"/>
      <c r="K4" s="1"/>
    </row>
    <row r="5" spans="1:12" ht="13.5" hidden="1" customHeight="1">
      <c r="B5" s="4"/>
      <c r="C5" s="1"/>
      <c r="D5" s="1"/>
      <c r="E5" s="1"/>
      <c r="I5" s="23"/>
      <c r="J5" s="1"/>
      <c r="K5" s="1"/>
    </row>
    <row r="6" spans="1:12" ht="13.5" hidden="1" customHeight="1">
      <c r="B6" s="4"/>
      <c r="C6" s="1"/>
      <c r="D6" s="1"/>
      <c r="E6" s="1"/>
      <c r="I6" s="23"/>
      <c r="J6" s="1"/>
      <c r="K6" s="1"/>
    </row>
    <row r="7" spans="1:12" ht="13.5" customHeight="1">
      <c r="B7" s="4"/>
      <c r="C7" s="1"/>
      <c r="D7" s="1"/>
      <c r="E7" s="1"/>
      <c r="I7" s="23"/>
      <c r="J7" s="1"/>
      <c r="K7" s="1"/>
    </row>
    <row r="8" spans="1:12" ht="20.25" customHeight="1">
      <c r="A8" s="248" t="s">
        <v>336</v>
      </c>
      <c r="B8" s="248"/>
      <c r="C8" s="249"/>
      <c r="D8" s="249"/>
      <c r="E8" s="249"/>
      <c r="F8" s="249"/>
      <c r="G8" s="249"/>
      <c r="H8" s="249"/>
      <c r="I8" s="249"/>
      <c r="J8" s="249"/>
      <c r="K8" s="128"/>
      <c r="L8" s="128"/>
    </row>
    <row r="9" spans="1:12" ht="12" customHeight="1">
      <c r="A9" s="3"/>
      <c r="B9" s="5"/>
      <c r="C9" s="5"/>
      <c r="D9" s="5"/>
      <c r="E9" s="5"/>
      <c r="F9" s="5"/>
      <c r="G9" s="5"/>
      <c r="H9" s="5"/>
      <c r="I9" s="5"/>
      <c r="J9" s="5"/>
      <c r="K9" s="5"/>
      <c r="L9" s="11"/>
    </row>
    <row r="10" spans="1:12" ht="30" customHeight="1">
      <c r="A10" s="250" t="s">
        <v>50</v>
      </c>
      <c r="B10" s="252" t="s">
        <v>51</v>
      </c>
      <c r="C10" s="254" t="s">
        <v>337</v>
      </c>
      <c r="D10" s="255"/>
      <c r="E10" s="256"/>
      <c r="F10" s="254" t="s">
        <v>290</v>
      </c>
      <c r="G10" s="255"/>
      <c r="H10" s="256"/>
      <c r="I10" s="257" t="s">
        <v>338</v>
      </c>
      <c r="J10" s="258"/>
      <c r="K10" s="259"/>
      <c r="L10" s="11"/>
    </row>
    <row r="11" spans="1:12" ht="22.5" customHeight="1">
      <c r="A11" s="251"/>
      <c r="B11" s="253"/>
      <c r="C11" s="66" t="s">
        <v>132</v>
      </c>
      <c r="D11" s="67" t="s">
        <v>139</v>
      </c>
      <c r="E11" s="68" t="s">
        <v>191</v>
      </c>
      <c r="F11" s="66" t="s">
        <v>132</v>
      </c>
      <c r="G11" s="67" t="s">
        <v>139</v>
      </c>
      <c r="H11" s="68" t="s">
        <v>191</v>
      </c>
      <c r="I11" s="66" t="s">
        <v>132</v>
      </c>
      <c r="J11" s="67" t="s">
        <v>139</v>
      </c>
      <c r="K11" s="68" t="s">
        <v>191</v>
      </c>
      <c r="L11" s="12"/>
    </row>
    <row r="12" spans="1:12">
      <c r="A12" s="6">
        <v>1</v>
      </c>
      <c r="B12" s="48">
        <v>2</v>
      </c>
      <c r="C12" s="69">
        <v>3</v>
      </c>
      <c r="D12" s="70">
        <v>4</v>
      </c>
      <c r="E12" s="71">
        <v>5</v>
      </c>
      <c r="F12" s="69">
        <v>6</v>
      </c>
      <c r="G12" s="70">
        <v>7</v>
      </c>
      <c r="H12" s="71">
        <v>8</v>
      </c>
      <c r="I12" s="69">
        <v>9</v>
      </c>
      <c r="J12" s="70">
        <v>10</v>
      </c>
      <c r="K12" s="71">
        <v>11</v>
      </c>
      <c r="L12" s="13"/>
    </row>
    <row r="13" spans="1:12">
      <c r="A13" s="45"/>
      <c r="B13" s="49"/>
      <c r="C13" s="72"/>
      <c r="D13" s="73"/>
      <c r="E13" s="74"/>
      <c r="F13" s="72"/>
      <c r="G13" s="73"/>
      <c r="H13" s="74"/>
      <c r="I13" s="72"/>
      <c r="J13" s="73"/>
      <c r="K13" s="74"/>
      <c r="L13" s="14"/>
    </row>
    <row r="14" spans="1:12" ht="21" hidden="1" customHeight="1">
      <c r="A14" s="32" t="s">
        <v>59</v>
      </c>
      <c r="B14" s="51" t="s">
        <v>22</v>
      </c>
      <c r="C14" s="136">
        <f>C16+C20+C23+C26+C31+C36+C40+C47+C52+C56+C59+C62</f>
        <v>63632256.100000001</v>
      </c>
      <c r="D14" s="137">
        <f t="shared" ref="D14:E14" si="0">D16+D20+D23+D26+D31+D36+D40+D47+D52+D56+D59+D62</f>
        <v>69571167.200000003</v>
      </c>
      <c r="E14" s="138">
        <f t="shared" si="0"/>
        <v>74041068.200000003</v>
      </c>
      <c r="F14" s="136">
        <f>F16+F20+F23+F26+F31+F36+F40+F47+F52+F56+F59+F62</f>
        <v>0</v>
      </c>
      <c r="G14" s="137">
        <f t="shared" ref="G14:H14" si="1">G16+G20+G23+G26+G31+G36+G40+G47+G52+G56+G59+G62</f>
        <v>0</v>
      </c>
      <c r="H14" s="138">
        <f t="shared" si="1"/>
        <v>0</v>
      </c>
      <c r="I14" s="136">
        <f>I16+I20+I23+I26+I31+I36+I40+I47+I52+I56+I59+I62</f>
        <v>63632256.100000001</v>
      </c>
      <c r="J14" s="137">
        <f t="shared" ref="J14:K14" si="2">J16+J20+J23+J26+J31+J36+J40+J47+J52+J56+J59+J62</f>
        <v>69571167.200000003</v>
      </c>
      <c r="K14" s="138">
        <f t="shared" si="2"/>
        <v>74041068.200000003</v>
      </c>
      <c r="L14" s="15"/>
    </row>
    <row r="15" spans="1:12" hidden="1">
      <c r="A15" s="32"/>
      <c r="B15" s="51"/>
      <c r="C15" s="78"/>
      <c r="D15" s="79"/>
      <c r="E15" s="80"/>
      <c r="F15" s="78"/>
      <c r="G15" s="79"/>
      <c r="H15" s="80"/>
      <c r="I15" s="78"/>
      <c r="J15" s="79"/>
      <c r="K15" s="80"/>
      <c r="L15" s="16"/>
    </row>
    <row r="16" spans="1:12" ht="16.5" hidden="1" customHeight="1">
      <c r="A16" s="139" t="s">
        <v>18</v>
      </c>
      <c r="B16" s="53" t="s">
        <v>23</v>
      </c>
      <c r="C16" s="78">
        <f t="shared" ref="C16:K16" si="3">C17+C18</f>
        <v>38972774.900000006</v>
      </c>
      <c r="D16" s="79">
        <f t="shared" si="3"/>
        <v>41662215.5</v>
      </c>
      <c r="E16" s="80">
        <f t="shared" si="3"/>
        <v>44058458</v>
      </c>
      <c r="F16" s="78">
        <f t="shared" si="3"/>
        <v>0</v>
      </c>
      <c r="G16" s="79">
        <f t="shared" si="3"/>
        <v>0</v>
      </c>
      <c r="H16" s="80">
        <f t="shared" si="3"/>
        <v>0</v>
      </c>
      <c r="I16" s="78">
        <f t="shared" si="3"/>
        <v>38972774.900000006</v>
      </c>
      <c r="J16" s="79">
        <f t="shared" si="3"/>
        <v>41662215.5</v>
      </c>
      <c r="K16" s="80">
        <f t="shared" si="3"/>
        <v>44058458</v>
      </c>
      <c r="L16" s="16"/>
    </row>
    <row r="17" spans="1:12" ht="18" hidden="1" customHeight="1">
      <c r="A17" s="7" t="s">
        <v>0</v>
      </c>
      <c r="B17" s="53" t="s">
        <v>24</v>
      </c>
      <c r="C17" s="78">
        <v>18600066</v>
      </c>
      <c r="D17" s="79">
        <v>20025878</v>
      </c>
      <c r="E17" s="80">
        <v>20956360</v>
      </c>
      <c r="F17" s="78"/>
      <c r="G17" s="79"/>
      <c r="H17" s="80"/>
      <c r="I17" s="78">
        <f t="shared" ref="I17:K18" si="4">C17+F17</f>
        <v>18600066</v>
      </c>
      <c r="J17" s="79">
        <f t="shared" si="4"/>
        <v>20025878</v>
      </c>
      <c r="K17" s="80">
        <f t="shared" si="4"/>
        <v>20956360</v>
      </c>
      <c r="L17" s="16"/>
    </row>
    <row r="18" spans="1:12" ht="18" hidden="1" customHeight="1">
      <c r="A18" s="7" t="s">
        <v>1</v>
      </c>
      <c r="B18" s="53" t="s">
        <v>25</v>
      </c>
      <c r="C18" s="78">
        <v>20372708.900000002</v>
      </c>
      <c r="D18" s="79">
        <v>21636337.5</v>
      </c>
      <c r="E18" s="80">
        <v>23102098</v>
      </c>
      <c r="F18" s="78"/>
      <c r="G18" s="79"/>
      <c r="H18" s="80"/>
      <c r="I18" s="78">
        <f t="shared" si="4"/>
        <v>20372708.900000002</v>
      </c>
      <c r="J18" s="79">
        <f t="shared" si="4"/>
        <v>21636337.5</v>
      </c>
      <c r="K18" s="80">
        <f t="shared" si="4"/>
        <v>23102098</v>
      </c>
      <c r="L18" s="16"/>
    </row>
    <row r="19" spans="1:12" ht="15" hidden="1" customHeight="1">
      <c r="A19" s="7"/>
      <c r="B19" s="53"/>
      <c r="C19" s="78"/>
      <c r="D19" s="79"/>
      <c r="E19" s="80"/>
      <c r="F19" s="78"/>
      <c r="G19" s="79"/>
      <c r="H19" s="80"/>
      <c r="I19" s="78"/>
      <c r="J19" s="79"/>
      <c r="K19" s="80"/>
      <c r="L19" s="16"/>
    </row>
    <row r="20" spans="1:12" ht="30" hidden="1" customHeight="1">
      <c r="A20" s="140" t="s">
        <v>9</v>
      </c>
      <c r="B20" s="53" t="s">
        <v>26</v>
      </c>
      <c r="C20" s="78">
        <f>C21</f>
        <v>7114668.7999999998</v>
      </c>
      <c r="D20" s="79">
        <f t="shared" ref="D20:K20" si="5">D21</f>
        <v>8847988.5999999996</v>
      </c>
      <c r="E20" s="80">
        <f t="shared" si="5"/>
        <v>10313975.5</v>
      </c>
      <c r="F20" s="78">
        <f>F21</f>
        <v>0</v>
      </c>
      <c r="G20" s="79">
        <f t="shared" si="5"/>
        <v>0</v>
      </c>
      <c r="H20" s="80">
        <f t="shared" si="5"/>
        <v>0</v>
      </c>
      <c r="I20" s="78">
        <f>I21</f>
        <v>7114668.7999999998</v>
      </c>
      <c r="J20" s="79">
        <f t="shared" si="5"/>
        <v>8847988.5999999996</v>
      </c>
      <c r="K20" s="80">
        <f t="shared" si="5"/>
        <v>10313975.5</v>
      </c>
      <c r="L20" s="16"/>
    </row>
    <row r="21" spans="1:12" ht="27.75" hidden="1" customHeight="1">
      <c r="A21" s="7" t="s">
        <v>10</v>
      </c>
      <c r="B21" s="53" t="s">
        <v>27</v>
      </c>
      <c r="C21" s="78">
        <v>7114668.7999999998</v>
      </c>
      <c r="D21" s="79">
        <v>8847988.5999999996</v>
      </c>
      <c r="E21" s="80">
        <v>10313975.5</v>
      </c>
      <c r="F21" s="78"/>
      <c r="G21" s="79"/>
      <c r="H21" s="80"/>
      <c r="I21" s="78">
        <f>C21+F21</f>
        <v>7114668.7999999998</v>
      </c>
      <c r="J21" s="79">
        <f>D21+G21</f>
        <v>8847988.5999999996</v>
      </c>
      <c r="K21" s="80">
        <f>E21+H21</f>
        <v>10313975.5</v>
      </c>
      <c r="L21" s="16"/>
    </row>
    <row r="22" spans="1:12" ht="15" hidden="1" customHeight="1">
      <c r="A22" s="7"/>
      <c r="B22" s="53"/>
      <c r="C22" s="78"/>
      <c r="D22" s="79"/>
      <c r="E22" s="80"/>
      <c r="F22" s="78"/>
      <c r="G22" s="79"/>
      <c r="H22" s="80"/>
      <c r="I22" s="78"/>
      <c r="J22" s="79"/>
      <c r="K22" s="80"/>
      <c r="L22" s="16"/>
    </row>
    <row r="23" spans="1:12" ht="18" hidden="1" customHeight="1">
      <c r="A23" s="140" t="s">
        <v>2</v>
      </c>
      <c r="B23" s="53" t="s">
        <v>28</v>
      </c>
      <c r="C23" s="78">
        <f>C24</f>
        <v>3802103</v>
      </c>
      <c r="D23" s="79">
        <f t="shared" ref="D23:K23" si="6">D24</f>
        <v>4647767</v>
      </c>
      <c r="E23" s="80">
        <f t="shared" si="6"/>
        <v>4833952</v>
      </c>
      <c r="F23" s="78">
        <f>F24</f>
        <v>0</v>
      </c>
      <c r="G23" s="79">
        <f t="shared" si="6"/>
        <v>0</v>
      </c>
      <c r="H23" s="80">
        <f t="shared" si="6"/>
        <v>0</v>
      </c>
      <c r="I23" s="78">
        <f>I24</f>
        <v>3802103</v>
      </c>
      <c r="J23" s="79">
        <f t="shared" si="6"/>
        <v>4647767</v>
      </c>
      <c r="K23" s="80">
        <f t="shared" si="6"/>
        <v>4833952</v>
      </c>
      <c r="L23" s="16"/>
    </row>
    <row r="24" spans="1:12" ht="27.75" hidden="1" customHeight="1">
      <c r="A24" s="7" t="s">
        <v>58</v>
      </c>
      <c r="B24" s="53" t="s">
        <v>29</v>
      </c>
      <c r="C24" s="78">
        <v>3802103</v>
      </c>
      <c r="D24" s="79">
        <v>4647767</v>
      </c>
      <c r="E24" s="80">
        <v>4833952</v>
      </c>
      <c r="F24" s="78"/>
      <c r="G24" s="79"/>
      <c r="H24" s="80"/>
      <c r="I24" s="78">
        <f>C24+F24</f>
        <v>3802103</v>
      </c>
      <c r="J24" s="79">
        <f>D24+G24</f>
        <v>4647767</v>
      </c>
      <c r="K24" s="80">
        <f>E24+H24</f>
        <v>4833952</v>
      </c>
      <c r="L24" s="16"/>
    </row>
    <row r="25" spans="1:12" ht="14.25" hidden="1" customHeight="1">
      <c r="A25" s="7"/>
      <c r="B25" s="53"/>
      <c r="C25" s="78"/>
      <c r="D25" s="79"/>
      <c r="E25" s="80"/>
      <c r="F25" s="78"/>
      <c r="G25" s="79"/>
      <c r="H25" s="80"/>
      <c r="I25" s="78"/>
      <c r="J25" s="79"/>
      <c r="K25" s="80"/>
      <c r="L25" s="16"/>
    </row>
    <row r="26" spans="1:12" ht="17.25" hidden="1" customHeight="1">
      <c r="A26" s="140" t="s">
        <v>3</v>
      </c>
      <c r="B26" s="53" t="s">
        <v>30</v>
      </c>
      <c r="C26" s="78">
        <f>SUM(C27:C29)</f>
        <v>9139810</v>
      </c>
      <c r="D26" s="79">
        <f t="shared" ref="D26:E26" si="7">SUM(D27:D29)</f>
        <v>9522327</v>
      </c>
      <c r="E26" s="80">
        <f t="shared" si="7"/>
        <v>9778355</v>
      </c>
      <c r="F26" s="78">
        <f>SUM(F27:F29)</f>
        <v>0</v>
      </c>
      <c r="G26" s="79">
        <f t="shared" ref="G26:H26" si="8">SUM(G27:G29)</f>
        <v>0</v>
      </c>
      <c r="H26" s="80">
        <f t="shared" si="8"/>
        <v>0</v>
      </c>
      <c r="I26" s="78">
        <f>SUM(I27:I29)</f>
        <v>9139810</v>
      </c>
      <c r="J26" s="79">
        <f t="shared" ref="J26:K26" si="9">SUM(J27:J29)</f>
        <v>9522327</v>
      </c>
      <c r="K26" s="80">
        <f t="shared" si="9"/>
        <v>9778355</v>
      </c>
      <c r="L26" s="16"/>
    </row>
    <row r="27" spans="1:12" ht="15.75" hidden="1" customHeight="1">
      <c r="A27" s="7" t="s">
        <v>4</v>
      </c>
      <c r="B27" s="53" t="s">
        <v>31</v>
      </c>
      <c r="C27" s="78">
        <v>7833689</v>
      </c>
      <c r="D27" s="79">
        <v>8179013</v>
      </c>
      <c r="E27" s="80">
        <v>8382193</v>
      </c>
      <c r="F27" s="78"/>
      <c r="G27" s="79"/>
      <c r="H27" s="80"/>
      <c r="I27" s="78">
        <f t="shared" ref="I27:K29" si="10">C27+F27</f>
        <v>7833689</v>
      </c>
      <c r="J27" s="79">
        <f t="shared" si="10"/>
        <v>8179013</v>
      </c>
      <c r="K27" s="80">
        <f t="shared" si="10"/>
        <v>8382193</v>
      </c>
      <c r="L27" s="16"/>
    </row>
    <row r="28" spans="1:12" ht="15.75" hidden="1" customHeight="1">
      <c r="A28" s="7" t="s">
        <v>6</v>
      </c>
      <c r="B28" s="53" t="s">
        <v>32</v>
      </c>
      <c r="C28" s="78">
        <v>1303097</v>
      </c>
      <c r="D28" s="79">
        <v>1340290</v>
      </c>
      <c r="E28" s="80">
        <v>1393138</v>
      </c>
      <c r="F28" s="78"/>
      <c r="G28" s="79"/>
      <c r="H28" s="80"/>
      <c r="I28" s="78">
        <f t="shared" si="10"/>
        <v>1303097</v>
      </c>
      <c r="J28" s="79">
        <f t="shared" si="10"/>
        <v>1340290</v>
      </c>
      <c r="K28" s="80">
        <f t="shared" si="10"/>
        <v>1393138</v>
      </c>
      <c r="L28" s="16"/>
    </row>
    <row r="29" spans="1:12" ht="17.25" hidden="1" customHeight="1">
      <c r="A29" s="7" t="s">
        <v>68</v>
      </c>
      <c r="B29" s="53" t="s">
        <v>69</v>
      </c>
      <c r="C29" s="78">
        <v>3024</v>
      </c>
      <c r="D29" s="79">
        <v>3024</v>
      </c>
      <c r="E29" s="80">
        <v>3024</v>
      </c>
      <c r="F29" s="78"/>
      <c r="G29" s="79"/>
      <c r="H29" s="80"/>
      <c r="I29" s="78">
        <f t="shared" si="10"/>
        <v>3024</v>
      </c>
      <c r="J29" s="79">
        <f t="shared" si="10"/>
        <v>3024</v>
      </c>
      <c r="K29" s="80">
        <f t="shared" si="10"/>
        <v>3024</v>
      </c>
      <c r="L29" s="16"/>
    </row>
    <row r="30" spans="1:12" ht="15" hidden="1" customHeight="1">
      <c r="A30" s="7"/>
      <c r="B30" s="53"/>
      <c r="C30" s="78"/>
      <c r="D30" s="79"/>
      <c r="E30" s="80"/>
      <c r="F30" s="78"/>
      <c r="G30" s="79"/>
      <c r="H30" s="80"/>
      <c r="I30" s="78"/>
      <c r="J30" s="79"/>
      <c r="K30" s="80"/>
      <c r="L30" s="16"/>
    </row>
    <row r="31" spans="1:12" ht="26.25" hidden="1" customHeight="1">
      <c r="A31" s="140" t="s">
        <v>11</v>
      </c>
      <c r="B31" s="53" t="s">
        <v>34</v>
      </c>
      <c r="C31" s="78">
        <f>SUM(C32:C34)</f>
        <v>2931854</v>
      </c>
      <c r="D31" s="79">
        <f t="shared" ref="D31:E31" si="11">SUM(D32:D34)</f>
        <v>3179830.5</v>
      </c>
      <c r="E31" s="80">
        <f t="shared" si="11"/>
        <v>3303767</v>
      </c>
      <c r="F31" s="78">
        <f>SUM(F32:F34)</f>
        <v>0</v>
      </c>
      <c r="G31" s="79">
        <f t="shared" ref="G31:H31" si="12">SUM(G32:G34)</f>
        <v>0</v>
      </c>
      <c r="H31" s="80">
        <f t="shared" si="12"/>
        <v>0</v>
      </c>
      <c r="I31" s="78">
        <f>SUM(I32:I34)</f>
        <v>2931854</v>
      </c>
      <c r="J31" s="79">
        <f t="shared" ref="J31:K31" si="13">SUM(J32:J34)</f>
        <v>3179830.5</v>
      </c>
      <c r="K31" s="80">
        <f t="shared" si="13"/>
        <v>3303767</v>
      </c>
      <c r="L31" s="16"/>
    </row>
    <row r="32" spans="1:12" ht="18" hidden="1" customHeight="1">
      <c r="A32" s="7" t="s">
        <v>5</v>
      </c>
      <c r="B32" s="53" t="s">
        <v>35</v>
      </c>
      <c r="C32" s="78">
        <v>2803660.5</v>
      </c>
      <c r="D32" s="79">
        <v>3064074</v>
      </c>
      <c r="E32" s="80">
        <v>3201241</v>
      </c>
      <c r="F32" s="78"/>
      <c r="G32" s="79"/>
      <c r="H32" s="80"/>
      <c r="I32" s="78">
        <f t="shared" ref="I32:K34" si="14">C32+F32</f>
        <v>2803660.5</v>
      </c>
      <c r="J32" s="79">
        <f t="shared" si="14"/>
        <v>3064074</v>
      </c>
      <c r="K32" s="80">
        <f t="shared" si="14"/>
        <v>3201241</v>
      </c>
      <c r="L32" s="16"/>
    </row>
    <row r="33" spans="1:12" ht="29.25" hidden="1" customHeight="1">
      <c r="A33" s="7" t="s">
        <v>21</v>
      </c>
      <c r="B33" s="53" t="s">
        <v>33</v>
      </c>
      <c r="C33" s="78">
        <v>80325</v>
      </c>
      <c r="D33" s="79">
        <v>69897</v>
      </c>
      <c r="E33" s="80">
        <v>58452</v>
      </c>
      <c r="F33" s="78"/>
      <c r="G33" s="79"/>
      <c r="H33" s="80"/>
      <c r="I33" s="78">
        <f t="shared" si="14"/>
        <v>80325</v>
      </c>
      <c r="J33" s="79">
        <f t="shared" si="14"/>
        <v>69897</v>
      </c>
      <c r="K33" s="80">
        <f t="shared" si="14"/>
        <v>58452</v>
      </c>
      <c r="L33" s="16"/>
    </row>
    <row r="34" spans="1:12" ht="27.75" hidden="1" customHeight="1">
      <c r="A34" s="7" t="s">
        <v>12</v>
      </c>
      <c r="B34" s="53" t="s">
        <v>36</v>
      </c>
      <c r="C34" s="78">
        <v>47868.5</v>
      </c>
      <c r="D34" s="79">
        <v>45859.5</v>
      </c>
      <c r="E34" s="80">
        <v>44074</v>
      </c>
      <c r="F34" s="78"/>
      <c r="G34" s="79"/>
      <c r="H34" s="80"/>
      <c r="I34" s="78">
        <f t="shared" si="14"/>
        <v>47868.5</v>
      </c>
      <c r="J34" s="79">
        <f t="shared" si="14"/>
        <v>45859.5</v>
      </c>
      <c r="K34" s="80">
        <f t="shared" si="14"/>
        <v>44074</v>
      </c>
      <c r="L34" s="16"/>
    </row>
    <row r="35" spans="1:12" ht="15" hidden="1" customHeight="1">
      <c r="A35" s="7"/>
      <c r="B35" s="53"/>
      <c r="C35" s="78"/>
      <c r="D35" s="79"/>
      <c r="E35" s="80"/>
      <c r="F35" s="78"/>
      <c r="G35" s="79"/>
      <c r="H35" s="80"/>
      <c r="I35" s="78"/>
      <c r="J35" s="79"/>
      <c r="K35" s="80"/>
      <c r="L35" s="16"/>
    </row>
    <row r="36" spans="1:12" ht="19.5" hidden="1" customHeight="1">
      <c r="A36" s="140" t="s">
        <v>56</v>
      </c>
      <c r="B36" s="53" t="s">
        <v>37</v>
      </c>
      <c r="C36" s="78">
        <f>SUM(C37:C38)</f>
        <v>161162.5</v>
      </c>
      <c r="D36" s="79">
        <f t="shared" ref="D36:E36" si="15">SUM(D37:D38)</f>
        <v>166145.29999999999</v>
      </c>
      <c r="E36" s="80">
        <f t="shared" si="15"/>
        <v>165935.1</v>
      </c>
      <c r="F36" s="78">
        <f>SUM(F37:F38)</f>
        <v>0</v>
      </c>
      <c r="G36" s="79">
        <f t="shared" ref="G36:H36" si="16">SUM(G37:G38)</f>
        <v>0</v>
      </c>
      <c r="H36" s="80">
        <f t="shared" si="16"/>
        <v>0</v>
      </c>
      <c r="I36" s="78">
        <f>SUM(I37:I38)</f>
        <v>161162.5</v>
      </c>
      <c r="J36" s="79">
        <f t="shared" ref="J36:K36" si="17">SUM(J37:J38)</f>
        <v>166145.29999999999</v>
      </c>
      <c r="K36" s="80">
        <f t="shared" si="17"/>
        <v>165935.1</v>
      </c>
      <c r="L36" s="16"/>
    </row>
    <row r="37" spans="1:12" ht="54" hidden="1" customHeight="1">
      <c r="A37" s="7" t="s">
        <v>78</v>
      </c>
      <c r="B37" s="53" t="s">
        <v>72</v>
      </c>
      <c r="C37" s="78">
        <v>4642.8999999999996</v>
      </c>
      <c r="D37" s="79">
        <v>4411.3999999999996</v>
      </c>
      <c r="E37" s="80">
        <v>4359.6000000000004</v>
      </c>
      <c r="F37" s="78"/>
      <c r="G37" s="79"/>
      <c r="H37" s="80"/>
      <c r="I37" s="78">
        <f t="shared" ref="I37:K38" si="18">C37+F37</f>
        <v>4642.8999999999996</v>
      </c>
      <c r="J37" s="79">
        <f t="shared" si="18"/>
        <v>4411.3999999999996</v>
      </c>
      <c r="K37" s="80">
        <f t="shared" si="18"/>
        <v>4359.6000000000004</v>
      </c>
      <c r="L37" s="16"/>
    </row>
    <row r="38" spans="1:12" ht="29.25" hidden="1" customHeight="1">
      <c r="A38" s="7" t="s">
        <v>17</v>
      </c>
      <c r="B38" s="53" t="s">
        <v>38</v>
      </c>
      <c r="C38" s="78">
        <v>156519.6</v>
      </c>
      <c r="D38" s="79">
        <v>161733.9</v>
      </c>
      <c r="E38" s="80">
        <v>161575.5</v>
      </c>
      <c r="F38" s="78"/>
      <c r="G38" s="79"/>
      <c r="H38" s="80"/>
      <c r="I38" s="78">
        <f t="shared" si="18"/>
        <v>156519.6</v>
      </c>
      <c r="J38" s="79">
        <f t="shared" si="18"/>
        <v>161733.9</v>
      </c>
      <c r="K38" s="80">
        <f t="shared" si="18"/>
        <v>161575.5</v>
      </c>
      <c r="L38" s="16"/>
    </row>
    <row r="39" spans="1:12" ht="15.75" hidden="1" customHeight="1">
      <c r="A39" s="7"/>
      <c r="B39" s="53"/>
      <c r="C39" s="78"/>
      <c r="D39" s="79"/>
      <c r="E39" s="80"/>
      <c r="F39" s="78"/>
      <c r="G39" s="79"/>
      <c r="H39" s="80"/>
      <c r="I39" s="78"/>
      <c r="J39" s="79"/>
      <c r="K39" s="80"/>
      <c r="L39" s="16"/>
    </row>
    <row r="40" spans="1:12" ht="32.25" hidden="1" customHeight="1">
      <c r="A40" s="139" t="s">
        <v>13</v>
      </c>
      <c r="B40" s="53" t="s">
        <v>39</v>
      </c>
      <c r="C40" s="78">
        <f>SUM(C41:C45)</f>
        <v>33414.199999999997</v>
      </c>
      <c r="D40" s="79">
        <f t="shared" ref="D40:E40" si="19">SUM(D41:D45)</f>
        <v>37535.699999999997</v>
      </c>
      <c r="E40" s="80">
        <f t="shared" si="19"/>
        <v>36478.9</v>
      </c>
      <c r="F40" s="78">
        <f>SUM(F41:F45)</f>
        <v>0</v>
      </c>
      <c r="G40" s="79">
        <f t="shared" ref="G40:H40" si="20">SUM(G41:G45)</f>
        <v>0</v>
      </c>
      <c r="H40" s="80">
        <f t="shared" si="20"/>
        <v>0</v>
      </c>
      <c r="I40" s="78">
        <f>SUM(I41:I45)</f>
        <v>33414.199999999997</v>
      </c>
      <c r="J40" s="79">
        <f t="shared" ref="J40:K40" si="21">SUM(J41:J45)</f>
        <v>37535.699999999997</v>
      </c>
      <c r="K40" s="80">
        <f t="shared" si="21"/>
        <v>36478.9</v>
      </c>
      <c r="L40" s="16"/>
    </row>
    <row r="41" spans="1:12" ht="54.75" hidden="1" customHeight="1">
      <c r="A41" s="7" t="s">
        <v>53</v>
      </c>
      <c r="B41" s="53" t="s">
        <v>40</v>
      </c>
      <c r="C41" s="78">
        <v>14153</v>
      </c>
      <c r="D41" s="79">
        <v>17637</v>
      </c>
      <c r="E41" s="80">
        <v>15896</v>
      </c>
      <c r="F41" s="78"/>
      <c r="G41" s="79"/>
      <c r="H41" s="80"/>
      <c r="I41" s="78">
        <f t="shared" ref="I41:K45" si="22">C41+F41</f>
        <v>14153</v>
      </c>
      <c r="J41" s="79">
        <f t="shared" si="22"/>
        <v>17637</v>
      </c>
      <c r="K41" s="80">
        <f t="shared" si="22"/>
        <v>15896</v>
      </c>
      <c r="L41" s="16"/>
    </row>
    <row r="42" spans="1:12" ht="25.5" hidden="1" customHeight="1">
      <c r="A42" s="7" t="s">
        <v>61</v>
      </c>
      <c r="B42" s="53" t="s">
        <v>62</v>
      </c>
      <c r="C42" s="78">
        <v>711.5</v>
      </c>
      <c r="D42" s="79">
        <v>711.5</v>
      </c>
      <c r="E42" s="80">
        <v>711.5</v>
      </c>
      <c r="F42" s="78"/>
      <c r="G42" s="79"/>
      <c r="H42" s="80"/>
      <c r="I42" s="78">
        <f t="shared" si="22"/>
        <v>711.5</v>
      </c>
      <c r="J42" s="79">
        <f t="shared" si="22"/>
        <v>711.5</v>
      </c>
      <c r="K42" s="80">
        <f t="shared" si="22"/>
        <v>711.5</v>
      </c>
      <c r="L42" s="16"/>
    </row>
    <row r="43" spans="1:12" ht="67.5" hidden="1" customHeight="1">
      <c r="A43" s="7" t="s">
        <v>60</v>
      </c>
      <c r="B43" s="53" t="s">
        <v>41</v>
      </c>
      <c r="C43" s="78">
        <v>13488.699999999999</v>
      </c>
      <c r="D43" s="79">
        <v>13898.2</v>
      </c>
      <c r="E43" s="80">
        <v>14306.4</v>
      </c>
      <c r="F43" s="78"/>
      <c r="G43" s="79"/>
      <c r="H43" s="80"/>
      <c r="I43" s="78">
        <f t="shared" si="22"/>
        <v>13488.699999999999</v>
      </c>
      <c r="J43" s="79">
        <f t="shared" si="22"/>
        <v>13898.2</v>
      </c>
      <c r="K43" s="80">
        <f t="shared" si="22"/>
        <v>14306.4</v>
      </c>
      <c r="L43" s="16"/>
    </row>
    <row r="44" spans="1:12" ht="21" hidden="1" customHeight="1">
      <c r="A44" s="7" t="s">
        <v>14</v>
      </c>
      <c r="B44" s="53" t="s">
        <v>42</v>
      </c>
      <c r="C44" s="78">
        <v>4061</v>
      </c>
      <c r="D44" s="79">
        <v>4289</v>
      </c>
      <c r="E44" s="80">
        <v>4565</v>
      </c>
      <c r="F44" s="78"/>
      <c r="G44" s="79"/>
      <c r="H44" s="80"/>
      <c r="I44" s="78">
        <f t="shared" si="22"/>
        <v>4061</v>
      </c>
      <c r="J44" s="79">
        <f t="shared" si="22"/>
        <v>4289</v>
      </c>
      <c r="K44" s="80">
        <f t="shared" si="22"/>
        <v>4565</v>
      </c>
      <c r="L44" s="16"/>
    </row>
    <row r="45" spans="1:12" ht="65.25" hidden="1" customHeight="1">
      <c r="A45" s="37" t="s">
        <v>80</v>
      </c>
      <c r="B45" s="53" t="s">
        <v>77</v>
      </c>
      <c r="C45" s="78">
        <v>1000</v>
      </c>
      <c r="D45" s="79">
        <v>1000</v>
      </c>
      <c r="E45" s="80">
        <v>1000</v>
      </c>
      <c r="F45" s="78"/>
      <c r="G45" s="79"/>
      <c r="H45" s="80"/>
      <c r="I45" s="78">
        <f t="shared" si="22"/>
        <v>1000</v>
      </c>
      <c r="J45" s="79">
        <f t="shared" si="22"/>
        <v>1000</v>
      </c>
      <c r="K45" s="80">
        <f t="shared" si="22"/>
        <v>1000</v>
      </c>
      <c r="L45" s="16"/>
    </row>
    <row r="46" spans="1:12" ht="12.75" hidden="1" customHeight="1">
      <c r="A46" s="37"/>
      <c r="B46" s="53"/>
      <c r="C46" s="78"/>
      <c r="D46" s="79"/>
      <c r="E46" s="80"/>
      <c r="F46" s="78"/>
      <c r="G46" s="79"/>
      <c r="H46" s="80"/>
      <c r="I46" s="78"/>
      <c r="J46" s="79"/>
      <c r="K46" s="80"/>
      <c r="L46" s="16"/>
    </row>
    <row r="47" spans="1:12" ht="19.5" hidden="1" customHeight="1">
      <c r="A47" s="140" t="s">
        <v>19</v>
      </c>
      <c r="B47" s="53" t="s">
        <v>43</v>
      </c>
      <c r="C47" s="78">
        <f>SUM(C48:C50)</f>
        <v>1060091.3999999999</v>
      </c>
      <c r="D47" s="79">
        <f t="shared" ref="D47:E47" si="23">SUM(D48:D50)</f>
        <v>1101150.7</v>
      </c>
      <c r="E47" s="80">
        <f t="shared" si="23"/>
        <v>1147334.2</v>
      </c>
      <c r="F47" s="78">
        <f>SUM(F48:F50)</f>
        <v>0</v>
      </c>
      <c r="G47" s="79">
        <f t="shared" ref="G47:H47" si="24">SUM(G48:G50)</f>
        <v>0</v>
      </c>
      <c r="H47" s="80">
        <f t="shared" si="24"/>
        <v>0</v>
      </c>
      <c r="I47" s="78">
        <f>SUM(I48:I50)</f>
        <v>1060091.3999999999</v>
      </c>
      <c r="J47" s="79">
        <f t="shared" ref="J47:K47" si="25">SUM(J48:J50)</f>
        <v>1101150.7</v>
      </c>
      <c r="K47" s="80">
        <f t="shared" si="25"/>
        <v>1147334.2</v>
      </c>
      <c r="L47" s="16"/>
    </row>
    <row r="48" spans="1:12" ht="19.5" hidden="1" customHeight="1">
      <c r="A48" s="7" t="s">
        <v>7</v>
      </c>
      <c r="B48" s="53" t="s">
        <v>44</v>
      </c>
      <c r="C48" s="78">
        <v>40550.299999999981</v>
      </c>
      <c r="D48" s="79">
        <v>40706.199999999997</v>
      </c>
      <c r="E48" s="80">
        <v>40706.199999999997</v>
      </c>
      <c r="F48" s="78"/>
      <c r="G48" s="79"/>
      <c r="H48" s="80"/>
      <c r="I48" s="78">
        <f t="shared" ref="I48:K50" si="26">C48+F48</f>
        <v>40550.299999999981</v>
      </c>
      <c r="J48" s="79">
        <f t="shared" si="26"/>
        <v>40706.199999999997</v>
      </c>
      <c r="K48" s="80">
        <f t="shared" si="26"/>
        <v>40706.199999999997</v>
      </c>
      <c r="L48" s="16"/>
    </row>
    <row r="49" spans="1:12" ht="18" hidden="1" customHeight="1">
      <c r="A49" s="7" t="s">
        <v>16</v>
      </c>
      <c r="B49" s="53" t="s">
        <v>140</v>
      </c>
      <c r="C49" s="78">
        <v>11006</v>
      </c>
      <c r="D49" s="79">
        <v>12608</v>
      </c>
      <c r="E49" s="80">
        <v>11927</v>
      </c>
      <c r="F49" s="78"/>
      <c r="G49" s="79"/>
      <c r="H49" s="80"/>
      <c r="I49" s="78">
        <f t="shared" si="26"/>
        <v>11006</v>
      </c>
      <c r="J49" s="79">
        <f t="shared" si="26"/>
        <v>12608</v>
      </c>
      <c r="K49" s="80">
        <f t="shared" si="26"/>
        <v>11927</v>
      </c>
      <c r="L49" s="16"/>
    </row>
    <row r="50" spans="1:12" ht="18.75" hidden="1" customHeight="1">
      <c r="A50" s="7" t="s">
        <v>52</v>
      </c>
      <c r="B50" s="53" t="s">
        <v>45</v>
      </c>
      <c r="C50" s="78">
        <v>1008535.1</v>
      </c>
      <c r="D50" s="79">
        <v>1047836.5</v>
      </c>
      <c r="E50" s="80">
        <v>1094701</v>
      </c>
      <c r="F50" s="78"/>
      <c r="G50" s="79"/>
      <c r="H50" s="80"/>
      <c r="I50" s="78">
        <f t="shared" si="26"/>
        <v>1008535.1</v>
      </c>
      <c r="J50" s="79">
        <f t="shared" si="26"/>
        <v>1047836.5</v>
      </c>
      <c r="K50" s="80">
        <f t="shared" si="26"/>
        <v>1094701</v>
      </c>
      <c r="L50" s="16"/>
    </row>
    <row r="51" spans="1:12" ht="13.5" hidden="1" customHeight="1">
      <c r="A51" s="7"/>
      <c r="B51" s="53"/>
      <c r="C51" s="78"/>
      <c r="D51" s="79"/>
      <c r="E51" s="80"/>
      <c r="F51" s="78"/>
      <c r="G51" s="79"/>
      <c r="H51" s="80"/>
      <c r="I51" s="78"/>
      <c r="J51" s="79"/>
      <c r="K51" s="80"/>
      <c r="L51" s="16"/>
    </row>
    <row r="52" spans="1:12" ht="30" hidden="1" customHeight="1">
      <c r="A52" s="140" t="s">
        <v>141</v>
      </c>
      <c r="B52" s="53" t="s">
        <v>46</v>
      </c>
      <c r="C52" s="78">
        <f>SUM(C53:C54)</f>
        <v>74879.600000000006</v>
      </c>
      <c r="D52" s="79">
        <f t="shared" ref="D52:E52" si="27">SUM(D53:D54)</f>
        <v>64472.000000000007</v>
      </c>
      <c r="E52" s="80">
        <f t="shared" si="27"/>
        <v>61215.799999999996</v>
      </c>
      <c r="F52" s="78">
        <f>SUM(F53:F54)</f>
        <v>0</v>
      </c>
      <c r="G52" s="79">
        <f t="shared" ref="G52:H52" si="28">SUM(G53:G54)</f>
        <v>0</v>
      </c>
      <c r="H52" s="80">
        <f t="shared" si="28"/>
        <v>0</v>
      </c>
      <c r="I52" s="78">
        <f>SUM(I53:I54)</f>
        <v>74879.600000000006</v>
      </c>
      <c r="J52" s="79">
        <f t="shared" ref="J52:K52" si="29">SUM(J53:J54)</f>
        <v>64472.000000000007</v>
      </c>
      <c r="K52" s="80">
        <f t="shared" si="29"/>
        <v>61215.799999999996</v>
      </c>
      <c r="L52" s="16"/>
    </row>
    <row r="53" spans="1:12" ht="19.5" hidden="1" customHeight="1">
      <c r="A53" s="7" t="s">
        <v>63</v>
      </c>
      <c r="B53" s="53" t="s">
        <v>64</v>
      </c>
      <c r="C53" s="78">
        <v>2307</v>
      </c>
      <c r="D53" s="79">
        <v>2340.4</v>
      </c>
      <c r="E53" s="80">
        <v>2374.1</v>
      </c>
      <c r="F53" s="78"/>
      <c r="G53" s="79"/>
      <c r="H53" s="80"/>
      <c r="I53" s="78">
        <f t="shared" ref="I53:K54" si="30">C53+F53</f>
        <v>2307</v>
      </c>
      <c r="J53" s="79">
        <f t="shared" si="30"/>
        <v>2340.4</v>
      </c>
      <c r="K53" s="80">
        <f t="shared" si="30"/>
        <v>2374.1</v>
      </c>
      <c r="L53" s="16"/>
    </row>
    <row r="54" spans="1:12" ht="18" hidden="1" customHeight="1">
      <c r="A54" s="7" t="s">
        <v>67</v>
      </c>
      <c r="B54" s="53" t="s">
        <v>70</v>
      </c>
      <c r="C54" s="78">
        <v>72572.600000000006</v>
      </c>
      <c r="D54" s="79">
        <v>62131.600000000006</v>
      </c>
      <c r="E54" s="80">
        <v>58841.7</v>
      </c>
      <c r="F54" s="78"/>
      <c r="G54" s="79"/>
      <c r="H54" s="80"/>
      <c r="I54" s="78">
        <f t="shared" si="30"/>
        <v>72572.600000000006</v>
      </c>
      <c r="J54" s="79">
        <f t="shared" si="30"/>
        <v>62131.600000000006</v>
      </c>
      <c r="K54" s="80">
        <f t="shared" si="30"/>
        <v>58841.7</v>
      </c>
      <c r="L54" s="16"/>
    </row>
    <row r="55" spans="1:12" ht="15" hidden="1" customHeight="1">
      <c r="A55" s="7"/>
      <c r="B55" s="53"/>
      <c r="C55" s="78"/>
      <c r="D55" s="79"/>
      <c r="E55" s="80"/>
      <c r="F55" s="78"/>
      <c r="G55" s="79"/>
      <c r="H55" s="80"/>
      <c r="I55" s="78"/>
      <c r="J55" s="79"/>
      <c r="K55" s="80"/>
      <c r="L55" s="16"/>
    </row>
    <row r="56" spans="1:12" ht="29.25" hidden="1" customHeight="1">
      <c r="A56" s="140" t="s">
        <v>20</v>
      </c>
      <c r="B56" s="53" t="s">
        <v>47</v>
      </c>
      <c r="C56" s="78">
        <f t="shared" ref="C56:J56" si="31">C57</f>
        <v>200</v>
      </c>
      <c r="D56" s="79">
        <f t="shared" si="31"/>
        <v>200</v>
      </c>
      <c r="E56" s="80">
        <f>E57</f>
        <v>200</v>
      </c>
      <c r="F56" s="78">
        <f t="shared" si="31"/>
        <v>0</v>
      </c>
      <c r="G56" s="79">
        <f t="shared" si="31"/>
        <v>0</v>
      </c>
      <c r="H56" s="80">
        <f>H57</f>
        <v>0</v>
      </c>
      <c r="I56" s="78">
        <f t="shared" si="31"/>
        <v>200</v>
      </c>
      <c r="J56" s="79">
        <f t="shared" si="31"/>
        <v>200</v>
      </c>
      <c r="K56" s="80">
        <f>K57</f>
        <v>200</v>
      </c>
      <c r="L56" s="16"/>
    </row>
    <row r="57" spans="1:12" ht="29.25" hidden="1" customHeight="1">
      <c r="A57" s="7" t="s">
        <v>79</v>
      </c>
      <c r="B57" s="53" t="s">
        <v>55</v>
      </c>
      <c r="C57" s="78">
        <v>200</v>
      </c>
      <c r="D57" s="79">
        <v>200</v>
      </c>
      <c r="E57" s="80">
        <v>200</v>
      </c>
      <c r="F57" s="78"/>
      <c r="G57" s="79"/>
      <c r="H57" s="80"/>
      <c r="I57" s="78">
        <f>C57+F57</f>
        <v>200</v>
      </c>
      <c r="J57" s="79">
        <f>D57+G57</f>
        <v>200</v>
      </c>
      <c r="K57" s="80">
        <f>E57+H57</f>
        <v>200</v>
      </c>
      <c r="L57" s="16"/>
    </row>
    <row r="58" spans="1:12" ht="14.25" hidden="1" customHeight="1">
      <c r="A58" s="7"/>
      <c r="B58" s="53"/>
      <c r="C58" s="78"/>
      <c r="D58" s="79"/>
      <c r="E58" s="80"/>
      <c r="F58" s="78"/>
      <c r="G58" s="79"/>
      <c r="H58" s="80"/>
      <c r="I58" s="78"/>
      <c r="J58" s="79"/>
      <c r="K58" s="80"/>
      <c r="L58" s="16"/>
    </row>
    <row r="59" spans="1:12" ht="20.25" hidden="1" customHeight="1">
      <c r="A59" s="140" t="s">
        <v>8</v>
      </c>
      <c r="B59" s="53" t="s">
        <v>48</v>
      </c>
      <c r="C59" s="78">
        <f t="shared" ref="C59:D59" si="32">C60</f>
        <v>123.4</v>
      </c>
      <c r="D59" s="79">
        <f t="shared" si="32"/>
        <v>123.4</v>
      </c>
      <c r="E59" s="80">
        <f>E60</f>
        <v>123.4</v>
      </c>
      <c r="F59" s="78">
        <f t="shared" ref="F59:G59" si="33">F60</f>
        <v>0</v>
      </c>
      <c r="G59" s="79">
        <f t="shared" si="33"/>
        <v>0</v>
      </c>
      <c r="H59" s="80">
        <f>H60</f>
        <v>0</v>
      </c>
      <c r="I59" s="78">
        <f t="shared" ref="I59:J59" si="34">I60</f>
        <v>123.4</v>
      </c>
      <c r="J59" s="79">
        <f t="shared" si="34"/>
        <v>123.4</v>
      </c>
      <c r="K59" s="80">
        <f>K60</f>
        <v>123.4</v>
      </c>
      <c r="L59" s="16"/>
    </row>
    <row r="60" spans="1:12" ht="54" hidden="1" customHeight="1">
      <c r="A60" s="7" t="s">
        <v>74</v>
      </c>
      <c r="B60" s="53" t="s">
        <v>73</v>
      </c>
      <c r="C60" s="78">
        <v>123.4</v>
      </c>
      <c r="D60" s="79">
        <v>123.4</v>
      </c>
      <c r="E60" s="80">
        <v>123.4</v>
      </c>
      <c r="F60" s="78"/>
      <c r="G60" s="79"/>
      <c r="H60" s="80"/>
      <c r="I60" s="78">
        <f>C60+F60</f>
        <v>123.4</v>
      </c>
      <c r="J60" s="79">
        <f>D60+G60</f>
        <v>123.4</v>
      </c>
      <c r="K60" s="80">
        <f>E60+H60</f>
        <v>123.4</v>
      </c>
      <c r="L60" s="16"/>
    </row>
    <row r="61" spans="1:12" ht="15" hidden="1" customHeight="1">
      <c r="A61" s="7"/>
      <c r="B61" s="53"/>
      <c r="C61" s="78"/>
      <c r="D61" s="79"/>
      <c r="E61" s="80"/>
      <c r="F61" s="78"/>
      <c r="G61" s="79"/>
      <c r="H61" s="80"/>
      <c r="I61" s="78"/>
      <c r="J61" s="79"/>
      <c r="K61" s="80"/>
      <c r="L61" s="16"/>
    </row>
    <row r="62" spans="1:12" ht="19.5" hidden="1" customHeight="1">
      <c r="A62" s="140" t="s">
        <v>15</v>
      </c>
      <c r="B62" s="53" t="s">
        <v>49</v>
      </c>
      <c r="C62" s="78">
        <f>SUM(C63:C66)</f>
        <v>341174.3</v>
      </c>
      <c r="D62" s="79">
        <f t="shared" ref="D62:E62" si="35">SUM(D63:D66)</f>
        <v>341411.5</v>
      </c>
      <c r="E62" s="80">
        <f t="shared" si="35"/>
        <v>341273.29999999993</v>
      </c>
      <c r="F62" s="78">
        <f>SUM(F63:F66)</f>
        <v>0</v>
      </c>
      <c r="G62" s="79">
        <f t="shared" ref="G62:H62" si="36">SUM(G63:G66)</f>
        <v>0</v>
      </c>
      <c r="H62" s="80">
        <f t="shared" si="36"/>
        <v>0</v>
      </c>
      <c r="I62" s="78">
        <f>SUM(I63:I66)</f>
        <v>341174.3</v>
      </c>
      <c r="J62" s="79">
        <f t="shared" ref="J62:K62" si="37">SUM(J63:J66)</f>
        <v>341411.5</v>
      </c>
      <c r="K62" s="80">
        <f t="shared" si="37"/>
        <v>341273.29999999993</v>
      </c>
      <c r="L62" s="16"/>
    </row>
    <row r="63" spans="1:12" ht="32.25" hidden="1" customHeight="1">
      <c r="A63" s="7" t="s">
        <v>282</v>
      </c>
      <c r="B63" s="54" t="s">
        <v>263</v>
      </c>
      <c r="C63" s="78">
        <v>319424.8</v>
      </c>
      <c r="D63" s="79">
        <v>319535.8</v>
      </c>
      <c r="E63" s="80">
        <v>319290.09999999992</v>
      </c>
      <c r="F63" s="78"/>
      <c r="G63" s="79"/>
      <c r="H63" s="80"/>
      <c r="I63" s="78">
        <f t="shared" ref="I63:K66" si="38">C63+F63</f>
        <v>319424.8</v>
      </c>
      <c r="J63" s="79">
        <f t="shared" si="38"/>
        <v>319535.8</v>
      </c>
      <c r="K63" s="80">
        <f t="shared" si="38"/>
        <v>319290.09999999992</v>
      </c>
      <c r="L63" s="16"/>
    </row>
    <row r="64" spans="1:12" ht="78.75" hidden="1" customHeight="1">
      <c r="A64" s="7" t="s">
        <v>260</v>
      </c>
      <c r="B64" s="53" t="s">
        <v>264</v>
      </c>
      <c r="C64" s="78">
        <v>4464.6000000000004</v>
      </c>
      <c r="D64" s="79">
        <v>4594.9000000000005</v>
      </c>
      <c r="E64" s="80">
        <v>4704</v>
      </c>
      <c r="F64" s="78"/>
      <c r="G64" s="79"/>
      <c r="H64" s="80"/>
      <c r="I64" s="78">
        <f t="shared" si="38"/>
        <v>4464.6000000000004</v>
      </c>
      <c r="J64" s="79">
        <f t="shared" si="38"/>
        <v>4594.9000000000005</v>
      </c>
      <c r="K64" s="80">
        <f t="shared" si="38"/>
        <v>4704</v>
      </c>
      <c r="L64" s="16"/>
    </row>
    <row r="65" spans="1:12" ht="20.25" hidden="1" customHeight="1">
      <c r="A65" s="7" t="s">
        <v>261</v>
      </c>
      <c r="B65" s="53" t="s">
        <v>283</v>
      </c>
      <c r="C65" s="78">
        <v>284.89999999999998</v>
      </c>
      <c r="D65" s="79">
        <v>280.8</v>
      </c>
      <c r="E65" s="80">
        <v>279.2</v>
      </c>
      <c r="F65" s="78"/>
      <c r="G65" s="79"/>
      <c r="H65" s="80"/>
      <c r="I65" s="78">
        <f t="shared" si="38"/>
        <v>284.89999999999998</v>
      </c>
      <c r="J65" s="79">
        <f t="shared" si="38"/>
        <v>280.8</v>
      </c>
      <c r="K65" s="80">
        <f t="shared" si="38"/>
        <v>279.2</v>
      </c>
      <c r="L65" s="16"/>
    </row>
    <row r="66" spans="1:12" ht="19.5" hidden="1" customHeight="1">
      <c r="A66" s="7" t="s">
        <v>262</v>
      </c>
      <c r="B66" s="53" t="s">
        <v>265</v>
      </c>
      <c r="C66" s="78">
        <v>17000</v>
      </c>
      <c r="D66" s="79">
        <v>17000</v>
      </c>
      <c r="E66" s="80">
        <v>17000</v>
      </c>
      <c r="F66" s="78"/>
      <c r="G66" s="79"/>
      <c r="H66" s="80"/>
      <c r="I66" s="78">
        <f t="shared" si="38"/>
        <v>17000</v>
      </c>
      <c r="J66" s="79">
        <f t="shared" si="38"/>
        <v>17000</v>
      </c>
      <c r="K66" s="80">
        <f t="shared" si="38"/>
        <v>17000</v>
      </c>
      <c r="L66" s="16"/>
    </row>
    <row r="67" spans="1:12" ht="14.25" hidden="1" customHeight="1">
      <c r="A67" s="7"/>
      <c r="B67" s="53"/>
      <c r="C67" s="78"/>
      <c r="D67" s="79"/>
      <c r="E67" s="80"/>
      <c r="F67" s="78"/>
      <c r="G67" s="79"/>
      <c r="H67" s="80"/>
      <c r="I67" s="78"/>
      <c r="J67" s="79"/>
      <c r="K67" s="80"/>
      <c r="L67" s="16"/>
    </row>
    <row r="68" spans="1:12" ht="18" customHeight="1">
      <c r="A68" s="33" t="s">
        <v>270</v>
      </c>
      <c r="B68" s="55" t="s">
        <v>271</v>
      </c>
      <c r="C68" s="84">
        <f t="shared" ref="C68:K68" si="39">C70+C185+C189</f>
        <v>28583493.699999999</v>
      </c>
      <c r="D68" s="85">
        <f t="shared" si="39"/>
        <v>27777986.5</v>
      </c>
      <c r="E68" s="86">
        <f t="shared" si="39"/>
        <v>28591690.499999996</v>
      </c>
      <c r="F68" s="84">
        <f t="shared" si="39"/>
        <v>1039102.7999999996</v>
      </c>
      <c r="G68" s="85">
        <f t="shared" si="39"/>
        <v>-6947797.7999999998</v>
      </c>
      <c r="H68" s="86">
        <f t="shared" si="39"/>
        <v>-6383356.1999999993</v>
      </c>
      <c r="I68" s="84">
        <f t="shared" si="39"/>
        <v>29622596.500000004</v>
      </c>
      <c r="J68" s="85">
        <f t="shared" si="39"/>
        <v>20830188.700000003</v>
      </c>
      <c r="K68" s="86">
        <f t="shared" si="39"/>
        <v>22208334.300000001</v>
      </c>
      <c r="L68" s="16"/>
    </row>
    <row r="69" spans="1:12" ht="15" customHeight="1">
      <c r="A69" s="7"/>
      <c r="B69" s="53"/>
      <c r="C69" s="78"/>
      <c r="D69" s="79"/>
      <c r="E69" s="80"/>
      <c r="F69" s="78"/>
      <c r="G69" s="79"/>
      <c r="H69" s="80"/>
      <c r="I69" s="78"/>
      <c r="J69" s="79"/>
      <c r="K69" s="80"/>
      <c r="L69" s="16"/>
    </row>
    <row r="70" spans="1:12" ht="28.5" customHeight="1">
      <c r="A70" s="141" t="s">
        <v>65</v>
      </c>
      <c r="B70" s="142" t="s">
        <v>57</v>
      </c>
      <c r="C70" s="143">
        <f t="shared" ref="C70:K70" si="40">C71+C76+C145+C169</f>
        <v>26004731.399999999</v>
      </c>
      <c r="D70" s="144">
        <f t="shared" si="40"/>
        <v>24984124.199999999</v>
      </c>
      <c r="E70" s="145">
        <f t="shared" si="40"/>
        <v>23074360.299999997</v>
      </c>
      <c r="F70" s="143">
        <f t="shared" si="40"/>
        <v>1039102.7999999996</v>
      </c>
      <c r="G70" s="144">
        <f t="shared" si="40"/>
        <v>-6947797.7999999998</v>
      </c>
      <c r="H70" s="145">
        <f t="shared" si="40"/>
        <v>-6383356.1999999993</v>
      </c>
      <c r="I70" s="143">
        <f t="shared" si="40"/>
        <v>27043834.200000003</v>
      </c>
      <c r="J70" s="144">
        <f t="shared" si="40"/>
        <v>18036326.400000002</v>
      </c>
      <c r="K70" s="145">
        <f t="shared" si="40"/>
        <v>16691004.100000001</v>
      </c>
      <c r="L70" s="133">
        <f>L71+L76+L145+L169+L189</f>
        <v>0</v>
      </c>
    </row>
    <row r="71" spans="1:12" ht="21" customHeight="1">
      <c r="A71" s="146" t="s">
        <v>75</v>
      </c>
      <c r="B71" s="147" t="s">
        <v>134</v>
      </c>
      <c r="C71" s="143">
        <f t="shared" ref="C71:K71" si="41">SUM(C72:C74)</f>
        <v>11503834</v>
      </c>
      <c r="D71" s="144">
        <f t="shared" si="41"/>
        <v>11468646</v>
      </c>
      <c r="E71" s="145">
        <f t="shared" si="41"/>
        <v>11472147</v>
      </c>
      <c r="F71" s="143">
        <f t="shared" si="41"/>
        <v>199567.59999999963</v>
      </c>
      <c r="G71" s="144">
        <f t="shared" si="41"/>
        <v>-6991995.5999999996</v>
      </c>
      <c r="H71" s="145">
        <f t="shared" si="41"/>
        <v>-6978022.5</v>
      </c>
      <c r="I71" s="143">
        <f t="shared" si="41"/>
        <v>11703401.6</v>
      </c>
      <c r="J71" s="144">
        <f t="shared" si="41"/>
        <v>4476650.4000000004</v>
      </c>
      <c r="K71" s="145">
        <f t="shared" si="41"/>
        <v>4494124.5</v>
      </c>
      <c r="L71" s="16"/>
    </row>
    <row r="72" spans="1:12" ht="40.9" customHeight="1">
      <c r="A72" s="17" t="s">
        <v>81</v>
      </c>
      <c r="B72" s="59" t="s">
        <v>98</v>
      </c>
      <c r="C72" s="78">
        <v>9629281</v>
      </c>
      <c r="D72" s="79">
        <v>9629281</v>
      </c>
      <c r="E72" s="80">
        <v>9629281</v>
      </c>
      <c r="F72" s="78">
        <f>I72-C72</f>
        <v>-72184.400000000373</v>
      </c>
      <c r="G72" s="79">
        <f t="shared" ref="G72:H74" si="42">J72-D72</f>
        <v>-5282588.5999999996</v>
      </c>
      <c r="H72" s="80">
        <f t="shared" si="42"/>
        <v>-5268615.5</v>
      </c>
      <c r="I72" s="78">
        <v>9557096.5999999996</v>
      </c>
      <c r="J72" s="79">
        <v>4346692.4000000004</v>
      </c>
      <c r="K72" s="80">
        <v>4360665.5</v>
      </c>
      <c r="L72" s="16"/>
    </row>
    <row r="73" spans="1:12" ht="42" customHeight="1">
      <c r="A73" s="17" t="s">
        <v>99</v>
      </c>
      <c r="B73" s="59" t="s">
        <v>100</v>
      </c>
      <c r="C73" s="78">
        <v>1709407</v>
      </c>
      <c r="D73" s="79">
        <v>1709407</v>
      </c>
      <c r="E73" s="80">
        <v>1709407</v>
      </c>
      <c r="F73" s="78">
        <f>I73-C73</f>
        <v>271752</v>
      </c>
      <c r="G73" s="79">
        <f t="shared" si="42"/>
        <v>-1709407</v>
      </c>
      <c r="H73" s="80">
        <f t="shared" si="42"/>
        <v>-1709407</v>
      </c>
      <c r="I73" s="78">
        <v>1981159</v>
      </c>
      <c r="J73" s="79">
        <v>0</v>
      </c>
      <c r="K73" s="80">
        <v>0</v>
      </c>
      <c r="L73" s="16"/>
    </row>
    <row r="74" spans="1:12" ht="44.25" customHeight="1">
      <c r="A74" s="17" t="s">
        <v>82</v>
      </c>
      <c r="B74" s="59" t="s">
        <v>101</v>
      </c>
      <c r="C74" s="78">
        <v>165146</v>
      </c>
      <c r="D74" s="79">
        <v>129958</v>
      </c>
      <c r="E74" s="80">
        <v>133459</v>
      </c>
      <c r="F74" s="78">
        <f>I74-C74</f>
        <v>0</v>
      </c>
      <c r="G74" s="79">
        <f t="shared" si="42"/>
        <v>0</v>
      </c>
      <c r="H74" s="80">
        <f t="shared" si="42"/>
        <v>0</v>
      </c>
      <c r="I74" s="78">
        <v>165146</v>
      </c>
      <c r="J74" s="79">
        <v>129958</v>
      </c>
      <c r="K74" s="80">
        <v>133459</v>
      </c>
      <c r="L74" s="16"/>
    </row>
    <row r="75" spans="1:12" ht="14.25" customHeight="1">
      <c r="A75" s="17"/>
      <c r="B75" s="59"/>
      <c r="C75" s="78"/>
      <c r="D75" s="79"/>
      <c r="E75" s="80"/>
      <c r="F75" s="78"/>
      <c r="G75" s="79"/>
      <c r="H75" s="80"/>
      <c r="I75" s="78"/>
      <c r="J75" s="79"/>
      <c r="K75" s="80"/>
      <c r="L75" s="16"/>
    </row>
    <row r="76" spans="1:12" ht="32.25" customHeight="1">
      <c r="A76" s="146" t="s">
        <v>71</v>
      </c>
      <c r="B76" s="142" t="s">
        <v>135</v>
      </c>
      <c r="C76" s="143">
        <f>SUM(C77:C143)</f>
        <v>8421223.4000000004</v>
      </c>
      <c r="D76" s="144">
        <f t="shared" ref="D76:K76" si="43">SUM(D77:D143)</f>
        <v>7957238.0000000009</v>
      </c>
      <c r="E76" s="145">
        <f t="shared" si="43"/>
        <v>6419989.7999999998</v>
      </c>
      <c r="F76" s="143">
        <f t="shared" si="43"/>
        <v>881292.50000000012</v>
      </c>
      <c r="G76" s="144">
        <f t="shared" si="43"/>
        <v>88333.000000000087</v>
      </c>
      <c r="H76" s="145">
        <f t="shared" si="43"/>
        <v>647806</v>
      </c>
      <c r="I76" s="143">
        <f t="shared" si="43"/>
        <v>9302515.9000000022</v>
      </c>
      <c r="J76" s="144">
        <f t="shared" si="43"/>
        <v>8045571.0000000028</v>
      </c>
      <c r="K76" s="145">
        <f t="shared" si="43"/>
        <v>7067795.8000000017</v>
      </c>
      <c r="L76" s="16"/>
    </row>
    <row r="77" spans="1:12" ht="41.45" customHeight="1">
      <c r="A77" s="17" t="s">
        <v>242</v>
      </c>
      <c r="B77" s="59" t="s">
        <v>243</v>
      </c>
      <c r="C77" s="148">
        <v>988659.1</v>
      </c>
      <c r="D77" s="149">
        <v>918411.2</v>
      </c>
      <c r="E77" s="150">
        <v>843036</v>
      </c>
      <c r="F77" s="148">
        <f t="shared" ref="F77:H92" si="44">I77-C77</f>
        <v>0</v>
      </c>
      <c r="G77" s="149">
        <f t="shared" si="44"/>
        <v>0</v>
      </c>
      <c r="H77" s="150">
        <f t="shared" si="44"/>
        <v>0</v>
      </c>
      <c r="I77" s="78">
        <v>988659.1</v>
      </c>
      <c r="J77" s="79">
        <v>918411.2</v>
      </c>
      <c r="K77" s="80">
        <v>843036</v>
      </c>
      <c r="L77" s="16"/>
    </row>
    <row r="78" spans="1:12" ht="54" customHeight="1">
      <c r="A78" s="17" t="s">
        <v>334</v>
      </c>
      <c r="B78" s="59" t="s">
        <v>320</v>
      </c>
      <c r="C78" s="148">
        <v>0</v>
      </c>
      <c r="D78" s="149">
        <v>0</v>
      </c>
      <c r="E78" s="150">
        <v>0</v>
      </c>
      <c r="F78" s="148">
        <f>I78-C78</f>
        <v>5440.3</v>
      </c>
      <c r="G78" s="149">
        <f t="shared" si="44"/>
        <v>0</v>
      </c>
      <c r="H78" s="150">
        <f t="shared" si="44"/>
        <v>0</v>
      </c>
      <c r="I78" s="78">
        <v>5440.3</v>
      </c>
      <c r="J78" s="79">
        <v>0</v>
      </c>
      <c r="K78" s="80">
        <v>0</v>
      </c>
      <c r="L78" s="151" t="s">
        <v>333</v>
      </c>
    </row>
    <row r="79" spans="1:12" ht="45" customHeight="1">
      <c r="A79" s="152" t="s">
        <v>275</v>
      </c>
      <c r="B79" s="153" t="s">
        <v>192</v>
      </c>
      <c r="C79" s="143">
        <v>17319.900000000001</v>
      </c>
      <c r="D79" s="144">
        <v>0</v>
      </c>
      <c r="E79" s="145">
        <v>0</v>
      </c>
      <c r="F79" s="143">
        <f t="shared" si="44"/>
        <v>0</v>
      </c>
      <c r="G79" s="144">
        <f t="shared" si="44"/>
        <v>0</v>
      </c>
      <c r="H79" s="145">
        <f t="shared" si="44"/>
        <v>0</v>
      </c>
      <c r="I79" s="78">
        <f>8096.9+9223</f>
        <v>17319.900000000001</v>
      </c>
      <c r="J79" s="79">
        <v>0</v>
      </c>
      <c r="K79" s="80">
        <v>0</v>
      </c>
      <c r="L79" s="16"/>
    </row>
    <row r="80" spans="1:12" ht="32.25" customHeight="1">
      <c r="A80" s="152" t="s">
        <v>133</v>
      </c>
      <c r="B80" s="154" t="s">
        <v>225</v>
      </c>
      <c r="C80" s="155">
        <v>12416.8</v>
      </c>
      <c r="D80" s="79">
        <v>0</v>
      </c>
      <c r="E80" s="80">
        <v>0</v>
      </c>
      <c r="F80" s="155">
        <f t="shared" si="44"/>
        <v>0</v>
      </c>
      <c r="G80" s="156">
        <f t="shared" si="44"/>
        <v>0</v>
      </c>
      <c r="H80" s="157">
        <f t="shared" si="44"/>
        <v>0</v>
      </c>
      <c r="I80" s="78">
        <v>12416.8</v>
      </c>
      <c r="J80" s="79">
        <v>0</v>
      </c>
      <c r="K80" s="80">
        <v>0</v>
      </c>
      <c r="L80" s="16"/>
    </row>
    <row r="81" spans="1:12" ht="40.5" customHeight="1">
      <c r="A81" s="152" t="s">
        <v>193</v>
      </c>
      <c r="B81" s="158" t="s">
        <v>194</v>
      </c>
      <c r="C81" s="78">
        <v>1069.0999999999999</v>
      </c>
      <c r="D81" s="79">
        <v>1069.0999999999999</v>
      </c>
      <c r="E81" s="80">
        <v>1069.0999999999999</v>
      </c>
      <c r="F81" s="78">
        <f t="shared" si="44"/>
        <v>-29.299999999999955</v>
      </c>
      <c r="G81" s="79">
        <f t="shared" si="44"/>
        <v>-29.299999999999955</v>
      </c>
      <c r="H81" s="80">
        <f t="shared" si="44"/>
        <v>-29.299999999999955</v>
      </c>
      <c r="I81" s="78">
        <v>1039.8</v>
      </c>
      <c r="J81" s="79">
        <v>1039.8</v>
      </c>
      <c r="K81" s="80">
        <v>1039.8</v>
      </c>
      <c r="L81" s="16"/>
    </row>
    <row r="82" spans="1:12" ht="55.5" customHeight="1">
      <c r="A82" s="152" t="s">
        <v>196</v>
      </c>
      <c r="B82" s="59" t="s">
        <v>195</v>
      </c>
      <c r="C82" s="78">
        <v>2850.5</v>
      </c>
      <c r="D82" s="79">
        <v>2850.5</v>
      </c>
      <c r="E82" s="80">
        <v>2844.5</v>
      </c>
      <c r="F82" s="78">
        <f t="shared" si="44"/>
        <v>0</v>
      </c>
      <c r="G82" s="79">
        <f t="shared" si="44"/>
        <v>0</v>
      </c>
      <c r="H82" s="80">
        <f t="shared" si="44"/>
        <v>0</v>
      </c>
      <c r="I82" s="78">
        <v>2850.5</v>
      </c>
      <c r="J82" s="79">
        <v>2850.5</v>
      </c>
      <c r="K82" s="80">
        <v>2844.5</v>
      </c>
      <c r="L82" s="16"/>
    </row>
    <row r="83" spans="1:12" ht="54.75" customHeight="1">
      <c r="A83" s="152" t="s">
        <v>83</v>
      </c>
      <c r="B83" s="59" t="s">
        <v>102</v>
      </c>
      <c r="C83" s="78">
        <v>92330</v>
      </c>
      <c r="D83" s="79">
        <v>92330</v>
      </c>
      <c r="E83" s="80">
        <v>92805.1</v>
      </c>
      <c r="F83" s="78">
        <f t="shared" si="44"/>
        <v>-517.89999999999418</v>
      </c>
      <c r="G83" s="79">
        <f t="shared" si="44"/>
        <v>10987.800000000003</v>
      </c>
      <c r="H83" s="80">
        <f t="shared" si="44"/>
        <v>11199.599999999991</v>
      </c>
      <c r="I83" s="78">
        <v>91812.1</v>
      </c>
      <c r="J83" s="79">
        <v>103317.8</v>
      </c>
      <c r="K83" s="80">
        <v>104004.7</v>
      </c>
      <c r="L83" s="16"/>
    </row>
    <row r="84" spans="1:12" ht="55.5" customHeight="1">
      <c r="A84" s="152" t="s">
        <v>182</v>
      </c>
      <c r="B84" s="59" t="s">
        <v>103</v>
      </c>
      <c r="C84" s="78">
        <v>630461.69999999995</v>
      </c>
      <c r="D84" s="79">
        <v>642962.6</v>
      </c>
      <c r="E84" s="80">
        <v>655741.19999999995</v>
      </c>
      <c r="F84" s="78">
        <f t="shared" si="44"/>
        <v>-23612.79999999993</v>
      </c>
      <c r="G84" s="79">
        <f t="shared" si="44"/>
        <v>-6111.5999999999767</v>
      </c>
      <c r="H84" s="80">
        <f t="shared" si="44"/>
        <v>-416.69999999995343</v>
      </c>
      <c r="I84" s="78">
        <v>606848.9</v>
      </c>
      <c r="J84" s="79">
        <v>636851</v>
      </c>
      <c r="K84" s="80">
        <v>655324.5</v>
      </c>
      <c r="L84" s="16"/>
    </row>
    <row r="85" spans="1:12" ht="69.75" customHeight="1">
      <c r="A85" s="152" t="s">
        <v>84</v>
      </c>
      <c r="B85" s="59" t="s">
        <v>104</v>
      </c>
      <c r="C85" s="78">
        <v>1080</v>
      </c>
      <c r="D85" s="79">
        <v>1080</v>
      </c>
      <c r="E85" s="80">
        <v>1080</v>
      </c>
      <c r="F85" s="78">
        <f t="shared" si="44"/>
        <v>0</v>
      </c>
      <c r="G85" s="79">
        <f t="shared" si="44"/>
        <v>0</v>
      </c>
      <c r="H85" s="80">
        <f t="shared" si="44"/>
        <v>0</v>
      </c>
      <c r="I85" s="78">
        <v>1080</v>
      </c>
      <c r="J85" s="79">
        <v>1080</v>
      </c>
      <c r="K85" s="80">
        <v>1080</v>
      </c>
      <c r="L85" s="16"/>
    </row>
    <row r="86" spans="1:12" s="20" customFormat="1" ht="53.45" customHeight="1">
      <c r="A86" s="159" t="s">
        <v>293</v>
      </c>
      <c r="B86" s="158" t="s">
        <v>197</v>
      </c>
      <c r="C86" s="78">
        <v>14647.6</v>
      </c>
      <c r="D86" s="79">
        <v>14647.6</v>
      </c>
      <c r="E86" s="80">
        <v>14846.4</v>
      </c>
      <c r="F86" s="78">
        <f t="shared" si="44"/>
        <v>0</v>
      </c>
      <c r="G86" s="79">
        <f t="shared" si="44"/>
        <v>0</v>
      </c>
      <c r="H86" s="80">
        <f t="shared" si="44"/>
        <v>0</v>
      </c>
      <c r="I86" s="78">
        <v>14647.6</v>
      </c>
      <c r="J86" s="79">
        <v>14647.6</v>
      </c>
      <c r="K86" s="80">
        <v>14846.4</v>
      </c>
      <c r="L86" s="16"/>
    </row>
    <row r="87" spans="1:12" s="20" customFormat="1" ht="86.25" customHeight="1">
      <c r="A87" s="152" t="s">
        <v>176</v>
      </c>
      <c r="B87" s="59" t="s">
        <v>175</v>
      </c>
      <c r="C87" s="78">
        <v>35017.5</v>
      </c>
      <c r="D87" s="79">
        <v>33606.1</v>
      </c>
      <c r="E87" s="80">
        <v>396497.4</v>
      </c>
      <c r="F87" s="78">
        <f t="shared" si="44"/>
        <v>-35017.5</v>
      </c>
      <c r="G87" s="79">
        <f t="shared" si="44"/>
        <v>-33606.1</v>
      </c>
      <c r="H87" s="80">
        <f t="shared" si="44"/>
        <v>0</v>
      </c>
      <c r="I87" s="78">
        <v>0</v>
      </c>
      <c r="J87" s="79">
        <v>0</v>
      </c>
      <c r="K87" s="80">
        <v>396497.4</v>
      </c>
      <c r="L87" s="16"/>
    </row>
    <row r="88" spans="1:12" s="20" customFormat="1" ht="57" customHeight="1">
      <c r="A88" s="152" t="s">
        <v>159</v>
      </c>
      <c r="B88" s="59" t="s">
        <v>160</v>
      </c>
      <c r="C88" s="78">
        <v>500626</v>
      </c>
      <c r="D88" s="79">
        <v>139999.29999999999</v>
      </c>
      <c r="E88" s="80">
        <v>127919</v>
      </c>
      <c r="F88" s="78">
        <f t="shared" si="44"/>
        <v>0</v>
      </c>
      <c r="G88" s="79">
        <f t="shared" si="44"/>
        <v>0</v>
      </c>
      <c r="H88" s="80">
        <f t="shared" si="44"/>
        <v>0</v>
      </c>
      <c r="I88" s="78">
        <v>500626</v>
      </c>
      <c r="J88" s="79">
        <v>139999.29999999999</v>
      </c>
      <c r="K88" s="80">
        <v>127919</v>
      </c>
      <c r="L88" s="16"/>
    </row>
    <row r="89" spans="1:12" s="20" customFormat="1" ht="69" customHeight="1">
      <c r="A89" s="152" t="s">
        <v>211</v>
      </c>
      <c r="B89" s="59" t="s">
        <v>147</v>
      </c>
      <c r="C89" s="78">
        <v>39788</v>
      </c>
      <c r="D89" s="79">
        <v>39788</v>
      </c>
      <c r="E89" s="80">
        <v>39788</v>
      </c>
      <c r="F89" s="78">
        <f t="shared" si="44"/>
        <v>21412</v>
      </c>
      <c r="G89" s="79">
        <f t="shared" si="44"/>
        <v>27712</v>
      </c>
      <c r="H89" s="80">
        <f t="shared" si="44"/>
        <v>42112</v>
      </c>
      <c r="I89" s="78">
        <v>61200</v>
      </c>
      <c r="J89" s="79">
        <v>67500</v>
      </c>
      <c r="K89" s="80">
        <v>81900</v>
      </c>
      <c r="L89" s="16"/>
    </row>
    <row r="90" spans="1:12" s="20" customFormat="1" ht="70.150000000000006" customHeight="1">
      <c r="A90" s="152" t="s">
        <v>296</v>
      </c>
      <c r="B90" s="59" t="s">
        <v>237</v>
      </c>
      <c r="C90" s="78">
        <v>0</v>
      </c>
      <c r="D90" s="79">
        <v>268562</v>
      </c>
      <c r="E90" s="80">
        <v>106438</v>
      </c>
      <c r="F90" s="78">
        <f t="shared" si="44"/>
        <v>0</v>
      </c>
      <c r="G90" s="79"/>
      <c r="H90" s="80"/>
      <c r="I90" s="78">
        <v>0</v>
      </c>
      <c r="J90" s="79">
        <v>268562</v>
      </c>
      <c r="K90" s="80">
        <v>106438</v>
      </c>
      <c r="L90" s="16"/>
    </row>
    <row r="91" spans="1:12" s="20" customFormat="1" ht="75" customHeight="1">
      <c r="A91" s="160" t="s">
        <v>298</v>
      </c>
      <c r="B91" s="158" t="s">
        <v>198</v>
      </c>
      <c r="C91" s="78">
        <v>45978.1</v>
      </c>
      <c r="D91" s="79">
        <v>2208.8000000000002</v>
      </c>
      <c r="E91" s="80">
        <v>20958.900000000001</v>
      </c>
      <c r="F91" s="78">
        <f t="shared" si="44"/>
        <v>0</v>
      </c>
      <c r="G91" s="79">
        <f t="shared" si="44"/>
        <v>0</v>
      </c>
      <c r="H91" s="80">
        <f t="shared" si="44"/>
        <v>0</v>
      </c>
      <c r="I91" s="78">
        <v>45978.1</v>
      </c>
      <c r="J91" s="79">
        <v>2208.8000000000002</v>
      </c>
      <c r="K91" s="80">
        <v>20958.900000000001</v>
      </c>
      <c r="L91" s="16"/>
    </row>
    <row r="92" spans="1:12" s="20" customFormat="1" ht="64.900000000000006" customHeight="1">
      <c r="A92" s="152" t="s">
        <v>150</v>
      </c>
      <c r="B92" s="59" t="s">
        <v>151</v>
      </c>
      <c r="C92" s="78">
        <v>103879.4</v>
      </c>
      <c r="D92" s="79">
        <v>0</v>
      </c>
      <c r="E92" s="80">
        <v>0</v>
      </c>
      <c r="F92" s="78">
        <f t="shared" si="44"/>
        <v>-21.099999999991269</v>
      </c>
      <c r="G92" s="79">
        <f t="shared" si="44"/>
        <v>0</v>
      </c>
      <c r="H92" s="80">
        <f t="shared" si="44"/>
        <v>0</v>
      </c>
      <c r="I92" s="78">
        <v>103858.3</v>
      </c>
      <c r="J92" s="79">
        <v>0</v>
      </c>
      <c r="K92" s="80">
        <v>0</v>
      </c>
      <c r="L92" s="16"/>
    </row>
    <row r="93" spans="1:12" s="20" customFormat="1" ht="34.9" customHeight="1">
      <c r="A93" s="152" t="s">
        <v>274</v>
      </c>
      <c r="B93" s="153" t="s">
        <v>200</v>
      </c>
      <c r="C93" s="78">
        <v>0</v>
      </c>
      <c r="D93" s="79">
        <v>71707.3</v>
      </c>
      <c r="E93" s="80">
        <v>0</v>
      </c>
      <c r="F93" s="78">
        <f t="shared" ref="F93:H108" si="45">I93-C93</f>
        <v>0</v>
      </c>
      <c r="G93" s="79">
        <f t="shared" si="45"/>
        <v>0</v>
      </c>
      <c r="H93" s="80">
        <f t="shared" si="45"/>
        <v>0</v>
      </c>
      <c r="I93" s="78">
        <v>0</v>
      </c>
      <c r="J93" s="79">
        <v>71707.3</v>
      </c>
      <c r="K93" s="80">
        <v>0</v>
      </c>
      <c r="L93" s="16"/>
    </row>
    <row r="94" spans="1:12" s="20" customFormat="1" ht="39.6" customHeight="1">
      <c r="A94" s="152" t="s">
        <v>202</v>
      </c>
      <c r="B94" s="153" t="s">
        <v>201</v>
      </c>
      <c r="C94" s="78">
        <v>10366.700000000001</v>
      </c>
      <c r="D94" s="79">
        <v>0</v>
      </c>
      <c r="E94" s="80">
        <v>0</v>
      </c>
      <c r="F94" s="78">
        <f t="shared" si="45"/>
        <v>0</v>
      </c>
      <c r="G94" s="79">
        <f t="shared" si="45"/>
        <v>0</v>
      </c>
      <c r="H94" s="80">
        <f t="shared" si="45"/>
        <v>0</v>
      </c>
      <c r="I94" s="78">
        <v>10366.700000000001</v>
      </c>
      <c r="J94" s="79">
        <v>0</v>
      </c>
      <c r="K94" s="80">
        <v>0</v>
      </c>
      <c r="L94" s="16"/>
    </row>
    <row r="95" spans="1:12" s="20" customFormat="1" ht="68.45" customHeight="1">
      <c r="A95" s="159" t="s">
        <v>299</v>
      </c>
      <c r="B95" s="161" t="s">
        <v>199</v>
      </c>
      <c r="C95" s="78">
        <v>15317.5</v>
      </c>
      <c r="D95" s="79">
        <v>14312.1</v>
      </c>
      <c r="E95" s="80">
        <v>15458.7</v>
      </c>
      <c r="F95" s="78">
        <f t="shared" si="45"/>
        <v>0</v>
      </c>
      <c r="G95" s="79">
        <f t="shared" si="45"/>
        <v>0</v>
      </c>
      <c r="H95" s="80">
        <f t="shared" si="45"/>
        <v>0</v>
      </c>
      <c r="I95" s="78">
        <v>15317.5</v>
      </c>
      <c r="J95" s="79">
        <v>14312.1</v>
      </c>
      <c r="K95" s="80">
        <v>15458.7</v>
      </c>
      <c r="L95" s="16"/>
    </row>
    <row r="96" spans="1:12" s="20" customFormat="1" ht="28.5" customHeight="1">
      <c r="A96" s="152" t="s">
        <v>206</v>
      </c>
      <c r="B96" s="161" t="s">
        <v>205</v>
      </c>
      <c r="C96" s="78">
        <v>0</v>
      </c>
      <c r="D96" s="79">
        <v>309188.2</v>
      </c>
      <c r="E96" s="80">
        <v>0</v>
      </c>
      <c r="F96" s="78">
        <f t="shared" si="45"/>
        <v>0</v>
      </c>
      <c r="G96" s="79">
        <f t="shared" si="45"/>
        <v>0</v>
      </c>
      <c r="H96" s="80">
        <f t="shared" si="45"/>
        <v>0</v>
      </c>
      <c r="I96" s="78">
        <v>0</v>
      </c>
      <c r="J96" s="79">
        <v>309188.2</v>
      </c>
      <c r="K96" s="80">
        <v>0</v>
      </c>
      <c r="L96" s="16"/>
    </row>
    <row r="97" spans="1:12" s="20" customFormat="1" ht="30.75" customHeight="1">
      <c r="A97" s="152" t="s">
        <v>155</v>
      </c>
      <c r="B97" s="59" t="s">
        <v>156</v>
      </c>
      <c r="C97" s="78">
        <v>40313.199999999997</v>
      </c>
      <c r="D97" s="79">
        <v>40313.199999999997</v>
      </c>
      <c r="E97" s="80">
        <v>40190.6</v>
      </c>
      <c r="F97" s="78">
        <f t="shared" si="45"/>
        <v>0</v>
      </c>
      <c r="G97" s="79">
        <f t="shared" si="45"/>
        <v>0</v>
      </c>
      <c r="H97" s="80">
        <f t="shared" si="45"/>
        <v>0</v>
      </c>
      <c r="I97" s="78">
        <v>40313.199999999997</v>
      </c>
      <c r="J97" s="79">
        <v>40313.199999999997</v>
      </c>
      <c r="K97" s="80">
        <v>40190.6</v>
      </c>
      <c r="L97" s="16"/>
    </row>
    <row r="98" spans="1:12" s="20" customFormat="1" ht="41.25" customHeight="1">
      <c r="A98" s="152" t="s">
        <v>144</v>
      </c>
      <c r="B98" s="59" t="s">
        <v>145</v>
      </c>
      <c r="C98" s="78">
        <v>9410</v>
      </c>
      <c r="D98" s="79">
        <v>9410</v>
      </c>
      <c r="E98" s="80">
        <v>9354</v>
      </c>
      <c r="F98" s="78">
        <f t="shared" si="45"/>
        <v>5.2000000000007276</v>
      </c>
      <c r="G98" s="79">
        <f t="shared" si="45"/>
        <v>5.2000000000007276</v>
      </c>
      <c r="H98" s="80">
        <f t="shared" si="45"/>
        <v>5.6000000000003638</v>
      </c>
      <c r="I98" s="78">
        <v>9415.2000000000007</v>
      </c>
      <c r="J98" s="79">
        <v>9415.2000000000007</v>
      </c>
      <c r="K98" s="80">
        <v>9359.6</v>
      </c>
      <c r="L98" s="16"/>
    </row>
    <row r="99" spans="1:12" s="20" customFormat="1" ht="57" customHeight="1">
      <c r="A99" s="159" t="s">
        <v>209</v>
      </c>
      <c r="B99" s="158" t="s">
        <v>210</v>
      </c>
      <c r="C99" s="78">
        <v>137267.29999999999</v>
      </c>
      <c r="D99" s="79">
        <v>0</v>
      </c>
      <c r="E99" s="80">
        <v>63125.2</v>
      </c>
      <c r="F99" s="78">
        <f t="shared" si="45"/>
        <v>0</v>
      </c>
      <c r="G99" s="79">
        <f t="shared" si="45"/>
        <v>0</v>
      </c>
      <c r="H99" s="80">
        <f t="shared" si="45"/>
        <v>0</v>
      </c>
      <c r="I99" s="78">
        <v>137267.29999999999</v>
      </c>
      <c r="J99" s="79">
        <v>0</v>
      </c>
      <c r="K99" s="80">
        <v>63125.2</v>
      </c>
      <c r="L99" s="16"/>
    </row>
    <row r="100" spans="1:12" s="20" customFormat="1" ht="44.45" customHeight="1">
      <c r="A100" s="152" t="s">
        <v>295</v>
      </c>
      <c r="B100" s="59" t="s">
        <v>146</v>
      </c>
      <c r="C100" s="78">
        <v>12455.6</v>
      </c>
      <c r="D100" s="79">
        <v>8017.5</v>
      </c>
      <c r="E100" s="80">
        <v>8017.5</v>
      </c>
      <c r="F100" s="78">
        <f t="shared" si="45"/>
        <v>0</v>
      </c>
      <c r="G100" s="79">
        <f t="shared" si="45"/>
        <v>0</v>
      </c>
      <c r="H100" s="80">
        <f t="shared" si="45"/>
        <v>0</v>
      </c>
      <c r="I100" s="78">
        <v>12455.6</v>
      </c>
      <c r="J100" s="79">
        <v>8017.5</v>
      </c>
      <c r="K100" s="80">
        <v>8017.5</v>
      </c>
      <c r="L100" s="16"/>
    </row>
    <row r="101" spans="1:12" s="20" customFormat="1" ht="43.5" customHeight="1">
      <c r="A101" s="152" t="s">
        <v>142</v>
      </c>
      <c r="B101" s="59" t="s">
        <v>143</v>
      </c>
      <c r="C101" s="78">
        <v>25000</v>
      </c>
      <c r="D101" s="79">
        <v>9000</v>
      </c>
      <c r="E101" s="80">
        <v>0</v>
      </c>
      <c r="F101" s="78">
        <f t="shared" si="45"/>
        <v>0</v>
      </c>
      <c r="G101" s="79">
        <f t="shared" si="45"/>
        <v>0</v>
      </c>
      <c r="H101" s="80">
        <f t="shared" si="45"/>
        <v>0</v>
      </c>
      <c r="I101" s="78">
        <v>25000</v>
      </c>
      <c r="J101" s="79">
        <v>9000</v>
      </c>
      <c r="K101" s="80">
        <v>0</v>
      </c>
      <c r="L101" s="16"/>
    </row>
    <row r="102" spans="1:12" s="20" customFormat="1" ht="44.25" customHeight="1">
      <c r="A102" s="152" t="s">
        <v>212</v>
      </c>
      <c r="B102" s="153" t="s">
        <v>213</v>
      </c>
      <c r="C102" s="78">
        <v>0</v>
      </c>
      <c r="D102" s="79">
        <v>0</v>
      </c>
      <c r="E102" s="80">
        <v>124963.8</v>
      </c>
      <c r="F102" s="78">
        <f t="shared" si="45"/>
        <v>0</v>
      </c>
      <c r="G102" s="79">
        <f t="shared" si="45"/>
        <v>0</v>
      </c>
      <c r="H102" s="80">
        <f t="shared" si="45"/>
        <v>0</v>
      </c>
      <c r="I102" s="78">
        <v>0</v>
      </c>
      <c r="J102" s="79">
        <v>0</v>
      </c>
      <c r="K102" s="80">
        <v>124963.8</v>
      </c>
      <c r="L102" s="16"/>
    </row>
    <row r="103" spans="1:12" s="20" customFormat="1" ht="63.75" customHeight="1">
      <c r="A103" s="152" t="s">
        <v>152</v>
      </c>
      <c r="B103" s="59" t="s">
        <v>153</v>
      </c>
      <c r="C103" s="78">
        <v>540987.19999999995</v>
      </c>
      <c r="D103" s="79">
        <v>599619</v>
      </c>
      <c r="E103" s="80">
        <v>0</v>
      </c>
      <c r="F103" s="78">
        <f t="shared" si="45"/>
        <v>0</v>
      </c>
      <c r="G103" s="79">
        <f t="shared" si="45"/>
        <v>0</v>
      </c>
      <c r="H103" s="80">
        <f t="shared" si="45"/>
        <v>0</v>
      </c>
      <c r="I103" s="78">
        <v>540987.19999999995</v>
      </c>
      <c r="J103" s="79">
        <v>599619</v>
      </c>
      <c r="K103" s="80">
        <v>0</v>
      </c>
      <c r="L103" s="16"/>
    </row>
    <row r="104" spans="1:12" s="20" customFormat="1" ht="42" customHeight="1">
      <c r="A104" s="152" t="s">
        <v>157</v>
      </c>
      <c r="B104" s="59" t="s">
        <v>158</v>
      </c>
      <c r="C104" s="78">
        <v>199311.8</v>
      </c>
      <c r="D104" s="79">
        <v>423172.8</v>
      </c>
      <c r="E104" s="80">
        <v>641125</v>
      </c>
      <c r="F104" s="78">
        <f t="shared" si="45"/>
        <v>-199311.8</v>
      </c>
      <c r="G104" s="79">
        <f t="shared" si="45"/>
        <v>99655.900000000023</v>
      </c>
      <c r="H104" s="80">
        <f t="shared" si="45"/>
        <v>99655.900000000023</v>
      </c>
      <c r="I104" s="78">
        <v>0</v>
      </c>
      <c r="J104" s="79">
        <v>522828.7</v>
      </c>
      <c r="K104" s="80">
        <v>740780.9</v>
      </c>
      <c r="L104" s="16"/>
    </row>
    <row r="105" spans="1:12" s="20" customFormat="1" ht="39" customHeight="1">
      <c r="A105" s="152" t="s">
        <v>203</v>
      </c>
      <c r="B105" s="153" t="s">
        <v>204</v>
      </c>
      <c r="C105" s="78">
        <v>16595.2</v>
      </c>
      <c r="D105" s="79">
        <v>0</v>
      </c>
      <c r="E105" s="80">
        <v>0</v>
      </c>
      <c r="F105" s="78">
        <f>I105-C105</f>
        <v>0</v>
      </c>
      <c r="G105" s="79">
        <f t="shared" si="45"/>
        <v>0</v>
      </c>
      <c r="H105" s="80">
        <f t="shared" si="45"/>
        <v>0</v>
      </c>
      <c r="I105" s="78">
        <v>16595.2</v>
      </c>
      <c r="J105" s="79">
        <v>0</v>
      </c>
      <c r="K105" s="80">
        <v>0</v>
      </c>
      <c r="L105" s="16"/>
    </row>
    <row r="106" spans="1:12" s="20" customFormat="1" ht="102.75" customHeight="1">
      <c r="A106" s="152" t="s">
        <v>309</v>
      </c>
      <c r="B106" s="153" t="s">
        <v>308</v>
      </c>
      <c r="C106" s="78">
        <v>0</v>
      </c>
      <c r="D106" s="79">
        <v>0</v>
      </c>
      <c r="E106" s="80">
        <v>0</v>
      </c>
      <c r="F106" s="78">
        <f>I106-C106</f>
        <v>3627.4</v>
      </c>
      <c r="G106" s="79">
        <f t="shared" si="45"/>
        <v>0</v>
      </c>
      <c r="H106" s="80">
        <f t="shared" si="45"/>
        <v>0</v>
      </c>
      <c r="I106" s="78">
        <v>3627.4</v>
      </c>
      <c r="J106" s="79">
        <v>0</v>
      </c>
      <c r="K106" s="80">
        <v>0</v>
      </c>
      <c r="L106" s="16"/>
    </row>
    <row r="107" spans="1:12" s="20" customFormat="1" ht="67.5" customHeight="1">
      <c r="A107" s="152" t="s">
        <v>335</v>
      </c>
      <c r="B107" s="153" t="s">
        <v>310</v>
      </c>
      <c r="C107" s="78">
        <v>0</v>
      </c>
      <c r="D107" s="79">
        <v>0</v>
      </c>
      <c r="E107" s="80">
        <v>0</v>
      </c>
      <c r="F107" s="78">
        <f>I107-C107</f>
        <v>77269.600000000006</v>
      </c>
      <c r="G107" s="79">
        <f t="shared" si="45"/>
        <v>224922.2</v>
      </c>
      <c r="H107" s="80">
        <f t="shared" si="45"/>
        <v>0</v>
      </c>
      <c r="I107" s="78">
        <v>77269.600000000006</v>
      </c>
      <c r="J107" s="79">
        <v>224922.2</v>
      </c>
      <c r="K107" s="80">
        <v>0</v>
      </c>
      <c r="L107" s="16"/>
    </row>
    <row r="108" spans="1:12" s="20" customFormat="1" ht="73.900000000000006" customHeight="1">
      <c r="A108" s="152" t="s">
        <v>300</v>
      </c>
      <c r="B108" s="153" t="s">
        <v>241</v>
      </c>
      <c r="C108" s="78">
        <v>8100</v>
      </c>
      <c r="D108" s="79">
        <v>7200</v>
      </c>
      <c r="E108" s="80">
        <v>0</v>
      </c>
      <c r="F108" s="78">
        <f t="shared" ref="F108:H125" si="46">I108-C108</f>
        <v>0</v>
      </c>
      <c r="G108" s="79">
        <f t="shared" si="45"/>
        <v>0</v>
      </c>
      <c r="H108" s="80">
        <f t="shared" si="45"/>
        <v>0</v>
      </c>
      <c r="I108" s="78">
        <v>8100</v>
      </c>
      <c r="J108" s="79">
        <v>7200</v>
      </c>
      <c r="K108" s="80">
        <v>0</v>
      </c>
      <c r="L108" s="16"/>
    </row>
    <row r="109" spans="1:12" s="20" customFormat="1" ht="39" customHeight="1">
      <c r="A109" s="152" t="s">
        <v>303</v>
      </c>
      <c r="B109" s="153" t="s">
        <v>304</v>
      </c>
      <c r="C109" s="78">
        <v>0</v>
      </c>
      <c r="D109" s="79">
        <v>0</v>
      </c>
      <c r="E109" s="80">
        <v>0</v>
      </c>
      <c r="F109" s="78">
        <f>I109-C109</f>
        <v>0</v>
      </c>
      <c r="G109" s="79">
        <f t="shared" ref="G109:H124" si="47">J109-D109</f>
        <v>29400</v>
      </c>
      <c r="H109" s="80">
        <f t="shared" si="47"/>
        <v>9800</v>
      </c>
      <c r="I109" s="78">
        <v>0</v>
      </c>
      <c r="J109" s="79">
        <v>29400</v>
      </c>
      <c r="K109" s="80">
        <v>9800</v>
      </c>
      <c r="L109" s="16"/>
    </row>
    <row r="110" spans="1:12" s="20" customFormat="1" ht="44.25" customHeight="1">
      <c r="A110" s="152" t="s">
        <v>331</v>
      </c>
      <c r="B110" s="153" t="s">
        <v>305</v>
      </c>
      <c r="C110" s="78">
        <v>0</v>
      </c>
      <c r="D110" s="79">
        <v>0</v>
      </c>
      <c r="E110" s="80">
        <v>0</v>
      </c>
      <c r="F110" s="78">
        <f>I110-C110</f>
        <v>6757.8</v>
      </c>
      <c r="G110" s="79">
        <f t="shared" si="47"/>
        <v>6757.8</v>
      </c>
      <c r="H110" s="80">
        <f t="shared" si="47"/>
        <v>6757.8</v>
      </c>
      <c r="I110" s="78">
        <v>6757.8</v>
      </c>
      <c r="J110" s="79">
        <v>6757.8</v>
      </c>
      <c r="K110" s="80">
        <v>6757.8</v>
      </c>
      <c r="L110" s="151" t="s">
        <v>332</v>
      </c>
    </row>
    <row r="111" spans="1:12" s="20" customFormat="1" ht="69.75" customHeight="1">
      <c r="A111" s="152" t="s">
        <v>276</v>
      </c>
      <c r="B111" s="153" t="s">
        <v>240</v>
      </c>
      <c r="C111" s="78">
        <v>1493.8</v>
      </c>
      <c r="D111" s="79">
        <v>17241.2</v>
      </c>
      <c r="E111" s="80">
        <v>363.8</v>
      </c>
      <c r="F111" s="78">
        <f t="shared" si="46"/>
        <v>0</v>
      </c>
      <c r="G111" s="79">
        <f t="shared" si="47"/>
        <v>0</v>
      </c>
      <c r="H111" s="80">
        <f t="shared" si="47"/>
        <v>0</v>
      </c>
      <c r="I111" s="78">
        <v>1493.8</v>
      </c>
      <c r="J111" s="79">
        <v>17241.2</v>
      </c>
      <c r="K111" s="80">
        <v>363.8</v>
      </c>
      <c r="L111" s="16"/>
    </row>
    <row r="112" spans="1:12" ht="69.75" customHeight="1">
      <c r="A112" s="152" t="s">
        <v>105</v>
      </c>
      <c r="B112" s="59" t="s">
        <v>106</v>
      </c>
      <c r="C112" s="78">
        <v>34939.1</v>
      </c>
      <c r="D112" s="79">
        <v>34939.1</v>
      </c>
      <c r="E112" s="80">
        <v>34939.1</v>
      </c>
      <c r="F112" s="78">
        <f t="shared" si="46"/>
        <v>16135.099999999999</v>
      </c>
      <c r="G112" s="79">
        <f t="shared" si="47"/>
        <v>16135.099999999999</v>
      </c>
      <c r="H112" s="80">
        <f t="shared" si="47"/>
        <v>16135.099999999999</v>
      </c>
      <c r="I112" s="78">
        <v>51074.2</v>
      </c>
      <c r="J112" s="79">
        <v>51074.2</v>
      </c>
      <c r="K112" s="80">
        <v>51074.2</v>
      </c>
      <c r="L112" s="16"/>
    </row>
    <row r="113" spans="1:12" ht="75.599999999999994" customHeight="1">
      <c r="A113" s="152" t="s">
        <v>238</v>
      </c>
      <c r="B113" s="59" t="s">
        <v>239</v>
      </c>
      <c r="C113" s="78">
        <v>9050</v>
      </c>
      <c r="D113" s="79">
        <v>0</v>
      </c>
      <c r="E113" s="80">
        <v>0</v>
      </c>
      <c r="F113" s="78">
        <f t="shared" si="46"/>
        <v>0</v>
      </c>
      <c r="G113" s="79">
        <f t="shared" si="47"/>
        <v>0</v>
      </c>
      <c r="H113" s="80">
        <f t="shared" si="47"/>
        <v>0</v>
      </c>
      <c r="I113" s="78">
        <v>9050</v>
      </c>
      <c r="J113" s="79">
        <v>0</v>
      </c>
      <c r="K113" s="80">
        <v>0</v>
      </c>
      <c r="L113" s="16"/>
    </row>
    <row r="114" spans="1:12" ht="79.5" customHeight="1">
      <c r="A114" s="152" t="s">
        <v>313</v>
      </c>
      <c r="B114" s="59" t="s">
        <v>314</v>
      </c>
      <c r="C114" s="78">
        <v>0</v>
      </c>
      <c r="D114" s="79">
        <v>0</v>
      </c>
      <c r="E114" s="80">
        <v>0</v>
      </c>
      <c r="F114" s="78">
        <f>I114-C114</f>
        <v>18391</v>
      </c>
      <c r="G114" s="79">
        <f t="shared" si="47"/>
        <v>18391</v>
      </c>
      <c r="H114" s="80">
        <f t="shared" si="47"/>
        <v>23915.8</v>
      </c>
      <c r="I114" s="78">
        <v>18391</v>
      </c>
      <c r="J114" s="79">
        <v>18391</v>
      </c>
      <c r="K114" s="80">
        <v>23915.8</v>
      </c>
      <c r="L114" s="16"/>
    </row>
    <row r="115" spans="1:12" ht="51.6" customHeight="1">
      <c r="A115" s="152" t="s">
        <v>97</v>
      </c>
      <c r="B115" s="59" t="s">
        <v>107</v>
      </c>
      <c r="C115" s="143">
        <v>14216.1</v>
      </c>
      <c r="D115" s="144">
        <v>13991</v>
      </c>
      <c r="E115" s="145">
        <v>13050.4</v>
      </c>
      <c r="F115" s="143">
        <f t="shared" si="46"/>
        <v>-48.800000000001091</v>
      </c>
      <c r="G115" s="144">
        <f t="shared" si="47"/>
        <v>-47.200000000000728</v>
      </c>
      <c r="H115" s="145">
        <f t="shared" si="47"/>
        <v>-50.100000000000364</v>
      </c>
      <c r="I115" s="78">
        <v>14167.3</v>
      </c>
      <c r="J115" s="79">
        <v>13943.8</v>
      </c>
      <c r="K115" s="80">
        <v>13000.3</v>
      </c>
      <c r="L115" s="16"/>
    </row>
    <row r="116" spans="1:12" ht="53.25" customHeight="1">
      <c r="A116" s="159" t="s">
        <v>223</v>
      </c>
      <c r="B116" s="162" t="s">
        <v>224</v>
      </c>
      <c r="C116" s="143">
        <v>9352</v>
      </c>
      <c r="D116" s="144">
        <v>9352</v>
      </c>
      <c r="E116" s="145">
        <v>9352</v>
      </c>
      <c r="F116" s="143">
        <f t="shared" si="46"/>
        <v>0</v>
      </c>
      <c r="G116" s="144">
        <f t="shared" si="47"/>
        <v>0</v>
      </c>
      <c r="H116" s="145">
        <f t="shared" si="47"/>
        <v>0</v>
      </c>
      <c r="I116" s="78">
        <v>9352</v>
      </c>
      <c r="J116" s="79">
        <v>9352</v>
      </c>
      <c r="K116" s="80">
        <v>9352</v>
      </c>
      <c r="L116" s="16"/>
    </row>
    <row r="117" spans="1:12" ht="45" customHeight="1">
      <c r="A117" s="159" t="s">
        <v>221</v>
      </c>
      <c r="B117" s="161" t="s">
        <v>222</v>
      </c>
      <c r="C117" s="143">
        <v>7820.2</v>
      </c>
      <c r="D117" s="144">
        <v>7820.2</v>
      </c>
      <c r="E117" s="145">
        <v>7848.6</v>
      </c>
      <c r="F117" s="143">
        <f t="shared" si="46"/>
        <v>0</v>
      </c>
      <c r="G117" s="144">
        <f t="shared" si="47"/>
        <v>0</v>
      </c>
      <c r="H117" s="145">
        <f t="shared" si="47"/>
        <v>0</v>
      </c>
      <c r="I117" s="78">
        <v>7820.2</v>
      </c>
      <c r="J117" s="79">
        <v>7820.2</v>
      </c>
      <c r="K117" s="80">
        <v>7848.6</v>
      </c>
      <c r="L117" s="16"/>
    </row>
    <row r="118" spans="1:12" ht="37.15" customHeight="1">
      <c r="A118" s="152" t="s">
        <v>108</v>
      </c>
      <c r="B118" s="59" t="s">
        <v>285</v>
      </c>
      <c r="C118" s="78">
        <v>14532.2</v>
      </c>
      <c r="D118" s="79">
        <v>12150</v>
      </c>
      <c r="E118" s="80">
        <v>12150</v>
      </c>
      <c r="F118" s="78">
        <f t="shared" si="46"/>
        <v>0</v>
      </c>
      <c r="G118" s="79">
        <f t="shared" si="47"/>
        <v>0</v>
      </c>
      <c r="H118" s="80">
        <f t="shared" si="47"/>
        <v>0</v>
      </c>
      <c r="I118" s="78">
        <v>14532.2</v>
      </c>
      <c r="J118" s="79">
        <v>12150</v>
      </c>
      <c r="K118" s="80">
        <v>12150</v>
      </c>
      <c r="L118" s="16"/>
    </row>
    <row r="119" spans="1:12" ht="58.15" customHeight="1">
      <c r="A119" s="152" t="s">
        <v>307</v>
      </c>
      <c r="B119" s="59" t="s">
        <v>306</v>
      </c>
      <c r="C119" s="78">
        <v>0</v>
      </c>
      <c r="D119" s="79">
        <v>0</v>
      </c>
      <c r="E119" s="80">
        <v>0</v>
      </c>
      <c r="F119" s="78">
        <f t="shared" si="46"/>
        <v>29386</v>
      </c>
      <c r="G119" s="79">
        <f t="shared" si="47"/>
        <v>15121.7</v>
      </c>
      <c r="H119" s="80">
        <f t="shared" si="47"/>
        <v>0</v>
      </c>
      <c r="I119" s="78">
        <v>29386</v>
      </c>
      <c r="J119" s="79">
        <v>15121.7</v>
      </c>
      <c r="K119" s="80">
        <v>0</v>
      </c>
      <c r="L119" s="16"/>
    </row>
    <row r="120" spans="1:12" ht="47.25" customHeight="1">
      <c r="A120" s="159" t="s">
        <v>277</v>
      </c>
      <c r="B120" s="158" t="s">
        <v>214</v>
      </c>
      <c r="C120" s="78">
        <v>213490.7</v>
      </c>
      <c r="D120" s="79">
        <v>0</v>
      </c>
      <c r="E120" s="80">
        <v>0</v>
      </c>
      <c r="F120" s="78">
        <f t="shared" si="46"/>
        <v>0</v>
      </c>
      <c r="G120" s="79">
        <f t="shared" si="47"/>
        <v>0</v>
      </c>
      <c r="H120" s="80">
        <f t="shared" si="47"/>
        <v>0</v>
      </c>
      <c r="I120" s="78">
        <v>213490.7</v>
      </c>
      <c r="J120" s="79">
        <v>0</v>
      </c>
      <c r="K120" s="80">
        <v>0</v>
      </c>
      <c r="L120" s="16"/>
    </row>
    <row r="121" spans="1:12" ht="33" customHeight="1">
      <c r="A121" s="159" t="s">
        <v>215</v>
      </c>
      <c r="B121" s="158" t="s">
        <v>216</v>
      </c>
      <c r="C121" s="78">
        <v>23573.599999999999</v>
      </c>
      <c r="D121" s="79">
        <v>26769.200000000001</v>
      </c>
      <c r="E121" s="80">
        <v>27404.799999999999</v>
      </c>
      <c r="F121" s="78">
        <f t="shared" si="46"/>
        <v>0</v>
      </c>
      <c r="G121" s="79">
        <f t="shared" si="47"/>
        <v>0</v>
      </c>
      <c r="H121" s="80">
        <f t="shared" si="47"/>
        <v>-9.9999999998544808E-2</v>
      </c>
      <c r="I121" s="78">
        <v>23573.599999999999</v>
      </c>
      <c r="J121" s="79">
        <v>26769.200000000001</v>
      </c>
      <c r="K121" s="80">
        <v>27404.7</v>
      </c>
      <c r="L121" s="16"/>
    </row>
    <row r="122" spans="1:12" ht="30.75" customHeight="1">
      <c r="A122" s="17" t="s">
        <v>273</v>
      </c>
      <c r="B122" s="59" t="s">
        <v>249</v>
      </c>
      <c r="C122" s="78">
        <v>9488.7000000000007</v>
      </c>
      <c r="D122" s="79">
        <v>7521.5</v>
      </c>
      <c r="E122" s="80">
        <v>8780.6</v>
      </c>
      <c r="F122" s="78">
        <f t="shared" si="46"/>
        <v>2.0999999999985448</v>
      </c>
      <c r="G122" s="79">
        <f t="shared" si="47"/>
        <v>1.6000000000003638</v>
      </c>
      <c r="H122" s="80">
        <f t="shared" si="47"/>
        <v>2.7999999999992724</v>
      </c>
      <c r="I122" s="78">
        <v>9490.7999999999993</v>
      </c>
      <c r="J122" s="79">
        <v>7523.1</v>
      </c>
      <c r="K122" s="80">
        <v>8783.4</v>
      </c>
      <c r="L122" s="16"/>
    </row>
    <row r="123" spans="1:12" ht="42.75" customHeight="1">
      <c r="A123" s="159" t="s">
        <v>244</v>
      </c>
      <c r="B123" s="158" t="s">
        <v>245</v>
      </c>
      <c r="C123" s="78">
        <v>91865.4</v>
      </c>
      <c r="D123" s="79">
        <v>79112.3</v>
      </c>
      <c r="E123" s="80">
        <v>91168.8</v>
      </c>
      <c r="F123" s="78">
        <f t="shared" si="46"/>
        <v>68.30000000000291</v>
      </c>
      <c r="G123" s="79">
        <f t="shared" si="47"/>
        <v>422.09999999999127</v>
      </c>
      <c r="H123" s="80">
        <f t="shared" si="47"/>
        <v>-47.600000000005821</v>
      </c>
      <c r="I123" s="78">
        <v>91933.7</v>
      </c>
      <c r="J123" s="79">
        <v>79534.399999999994</v>
      </c>
      <c r="K123" s="80">
        <v>91121.2</v>
      </c>
      <c r="L123" s="16"/>
    </row>
    <row r="124" spans="1:12" ht="39" customHeight="1">
      <c r="A124" s="159" t="s">
        <v>247</v>
      </c>
      <c r="B124" s="158" t="s">
        <v>248</v>
      </c>
      <c r="C124" s="78">
        <v>112058.6</v>
      </c>
      <c r="D124" s="79">
        <v>106734.39999999999</v>
      </c>
      <c r="E124" s="80">
        <v>106734.39999999999</v>
      </c>
      <c r="F124" s="78">
        <f t="shared" si="46"/>
        <v>508.79999999998836</v>
      </c>
      <c r="G124" s="79">
        <f t="shared" si="47"/>
        <v>484.60000000000582</v>
      </c>
      <c r="H124" s="80">
        <f t="shared" si="47"/>
        <v>594.10000000000582</v>
      </c>
      <c r="I124" s="78">
        <v>112567.4</v>
      </c>
      <c r="J124" s="79">
        <v>107219</v>
      </c>
      <c r="K124" s="80">
        <v>107328.5</v>
      </c>
      <c r="L124" s="16"/>
    </row>
    <row r="125" spans="1:12" ht="44.25" customHeight="1">
      <c r="A125" s="152" t="s">
        <v>226</v>
      </c>
      <c r="B125" s="158" t="s">
        <v>227</v>
      </c>
      <c r="C125" s="78">
        <v>2008.5</v>
      </c>
      <c r="D125" s="79">
        <v>0</v>
      </c>
      <c r="E125" s="80">
        <v>0</v>
      </c>
      <c r="F125" s="78">
        <f t="shared" si="46"/>
        <v>39</v>
      </c>
      <c r="G125" s="79">
        <f t="shared" si="46"/>
        <v>0</v>
      </c>
      <c r="H125" s="80">
        <f t="shared" si="46"/>
        <v>0</v>
      </c>
      <c r="I125" s="78">
        <v>2047.5</v>
      </c>
      <c r="J125" s="79">
        <v>0</v>
      </c>
      <c r="K125" s="80">
        <v>0</v>
      </c>
      <c r="L125" s="16"/>
    </row>
    <row r="126" spans="1:12" ht="43.5" customHeight="1">
      <c r="A126" s="152" t="s">
        <v>228</v>
      </c>
      <c r="B126" s="163" t="s">
        <v>229</v>
      </c>
      <c r="C126" s="78">
        <v>10270</v>
      </c>
      <c r="D126" s="79">
        <v>10270</v>
      </c>
      <c r="E126" s="80">
        <v>10270</v>
      </c>
      <c r="F126" s="78">
        <f t="shared" ref="F126:H143" si="48">I126-C126</f>
        <v>6480</v>
      </c>
      <c r="G126" s="79">
        <f t="shared" si="48"/>
        <v>6480</v>
      </c>
      <c r="H126" s="80">
        <f t="shared" si="48"/>
        <v>6480</v>
      </c>
      <c r="I126" s="78">
        <v>16750</v>
      </c>
      <c r="J126" s="79">
        <v>16750</v>
      </c>
      <c r="K126" s="80">
        <v>16750</v>
      </c>
      <c r="L126" s="16"/>
    </row>
    <row r="127" spans="1:12" ht="29.25" customHeight="1">
      <c r="A127" s="152" t="s">
        <v>218</v>
      </c>
      <c r="B127" s="153" t="s">
        <v>219</v>
      </c>
      <c r="C127" s="78">
        <v>23269.599999999999</v>
      </c>
      <c r="D127" s="79">
        <v>50150.7</v>
      </c>
      <c r="E127" s="80">
        <v>28792.6</v>
      </c>
      <c r="F127" s="78">
        <f t="shared" si="48"/>
        <v>0</v>
      </c>
      <c r="G127" s="79">
        <f t="shared" si="48"/>
        <v>0</v>
      </c>
      <c r="H127" s="80">
        <f t="shared" si="48"/>
        <v>0</v>
      </c>
      <c r="I127" s="78">
        <v>23269.599999999999</v>
      </c>
      <c r="J127" s="79">
        <v>50150.7</v>
      </c>
      <c r="K127" s="80">
        <v>28792.6</v>
      </c>
      <c r="L127" s="16"/>
    </row>
    <row r="128" spans="1:12" ht="44.25" customHeight="1">
      <c r="A128" s="152" t="s">
        <v>183</v>
      </c>
      <c r="B128" s="59" t="s">
        <v>109</v>
      </c>
      <c r="C128" s="78">
        <v>466411.5</v>
      </c>
      <c r="D128" s="79">
        <v>686276.4</v>
      </c>
      <c r="E128" s="80">
        <v>686276.5</v>
      </c>
      <c r="F128" s="78">
        <f t="shared" si="48"/>
        <v>0</v>
      </c>
      <c r="G128" s="79">
        <f t="shared" si="48"/>
        <v>0</v>
      </c>
      <c r="H128" s="80">
        <f t="shared" si="48"/>
        <v>0</v>
      </c>
      <c r="I128" s="78">
        <v>466411.5</v>
      </c>
      <c r="J128" s="79">
        <v>686276.4</v>
      </c>
      <c r="K128" s="80">
        <v>686276.5</v>
      </c>
      <c r="L128" s="16"/>
    </row>
    <row r="129" spans="1:12" ht="42" customHeight="1">
      <c r="A129" s="164" t="s">
        <v>220</v>
      </c>
      <c r="B129" s="165" t="s">
        <v>179</v>
      </c>
      <c r="C129" s="78">
        <v>79725.100000000006</v>
      </c>
      <c r="D129" s="79">
        <v>114247</v>
      </c>
      <c r="E129" s="80">
        <v>169399.5</v>
      </c>
      <c r="F129" s="78">
        <f t="shared" si="48"/>
        <v>100074.9</v>
      </c>
      <c r="G129" s="79">
        <f t="shared" si="48"/>
        <v>-692.19999999999709</v>
      </c>
      <c r="H129" s="80">
        <f t="shared" si="48"/>
        <v>15839.200000000012</v>
      </c>
      <c r="I129" s="78">
        <v>179800</v>
      </c>
      <c r="J129" s="79">
        <v>113554.8</v>
      </c>
      <c r="K129" s="80">
        <v>185238.7</v>
      </c>
      <c r="L129" s="16"/>
    </row>
    <row r="130" spans="1:12" ht="54.75" customHeight="1">
      <c r="A130" s="152" t="s">
        <v>207</v>
      </c>
      <c r="B130" s="153" t="s">
        <v>208</v>
      </c>
      <c r="C130" s="78">
        <v>14216</v>
      </c>
      <c r="D130" s="79">
        <v>0</v>
      </c>
      <c r="E130" s="80">
        <v>0</v>
      </c>
      <c r="F130" s="78">
        <f t="shared" si="48"/>
        <v>0</v>
      </c>
      <c r="G130" s="79">
        <f t="shared" si="48"/>
        <v>0</v>
      </c>
      <c r="H130" s="80">
        <f t="shared" si="48"/>
        <v>0</v>
      </c>
      <c r="I130" s="78">
        <v>14216</v>
      </c>
      <c r="J130" s="79">
        <v>0</v>
      </c>
      <c r="K130" s="80">
        <v>0</v>
      </c>
      <c r="L130" s="16"/>
    </row>
    <row r="131" spans="1:12" ht="40.5" customHeight="1">
      <c r="A131" s="152" t="s">
        <v>297</v>
      </c>
      <c r="B131" s="59" t="s">
        <v>138</v>
      </c>
      <c r="C131" s="78">
        <v>88439</v>
      </c>
      <c r="D131" s="79">
        <v>98297.7</v>
      </c>
      <c r="E131" s="80">
        <v>107665.5</v>
      </c>
      <c r="F131" s="78">
        <f t="shared" si="48"/>
        <v>11721</v>
      </c>
      <c r="G131" s="79">
        <f t="shared" si="48"/>
        <v>-1182.3999999999942</v>
      </c>
      <c r="H131" s="80">
        <f t="shared" si="48"/>
        <v>-7716.1000000000058</v>
      </c>
      <c r="I131" s="78">
        <v>100160</v>
      </c>
      <c r="J131" s="79">
        <v>97115.3</v>
      </c>
      <c r="K131" s="80">
        <v>99949.4</v>
      </c>
      <c r="L131" s="16"/>
    </row>
    <row r="132" spans="1:12" ht="40.15" customHeight="1">
      <c r="A132" s="152" t="s">
        <v>184</v>
      </c>
      <c r="B132" s="59" t="s">
        <v>110</v>
      </c>
      <c r="C132" s="78">
        <v>333082.5</v>
      </c>
      <c r="D132" s="79">
        <v>333082.5</v>
      </c>
      <c r="E132" s="80">
        <v>347270.9</v>
      </c>
      <c r="F132" s="78">
        <f t="shared" si="48"/>
        <v>0</v>
      </c>
      <c r="G132" s="79">
        <f t="shared" si="48"/>
        <v>0</v>
      </c>
      <c r="H132" s="80">
        <f t="shared" si="48"/>
        <v>0</v>
      </c>
      <c r="I132" s="78">
        <v>333082.5</v>
      </c>
      <c r="J132" s="79">
        <v>333082.5</v>
      </c>
      <c r="K132" s="80">
        <v>347270.9</v>
      </c>
      <c r="L132" s="16"/>
    </row>
    <row r="133" spans="1:12" s="20" customFormat="1" ht="40.5" customHeight="1">
      <c r="A133" s="152" t="s">
        <v>325</v>
      </c>
      <c r="B133" s="59" t="s">
        <v>111</v>
      </c>
      <c r="C133" s="78">
        <f>0+30000</f>
        <v>30000</v>
      </c>
      <c r="D133" s="79">
        <v>0</v>
      </c>
      <c r="E133" s="80">
        <v>0</v>
      </c>
      <c r="F133" s="78">
        <f t="shared" si="48"/>
        <v>0</v>
      </c>
      <c r="G133" s="79">
        <f t="shared" si="48"/>
        <v>0</v>
      </c>
      <c r="H133" s="80">
        <f t="shared" si="48"/>
        <v>0</v>
      </c>
      <c r="I133" s="78">
        <v>30000</v>
      </c>
      <c r="J133" s="79">
        <v>0</v>
      </c>
      <c r="K133" s="80">
        <v>0</v>
      </c>
      <c r="L133" s="151" t="s">
        <v>324</v>
      </c>
    </row>
    <row r="134" spans="1:12" s="20" customFormat="1" ht="52.15" customHeight="1">
      <c r="A134" s="152" t="s">
        <v>294</v>
      </c>
      <c r="B134" s="59" t="s">
        <v>284</v>
      </c>
      <c r="C134" s="78">
        <v>53553.1</v>
      </c>
      <c r="D134" s="79">
        <v>56148</v>
      </c>
      <c r="E134" s="80">
        <v>20649</v>
      </c>
      <c r="F134" s="78">
        <f t="shared" si="48"/>
        <v>2851.4000000000015</v>
      </c>
      <c r="G134" s="79">
        <f t="shared" si="48"/>
        <v>0</v>
      </c>
      <c r="H134" s="80">
        <f t="shared" si="48"/>
        <v>0</v>
      </c>
      <c r="I134" s="78">
        <v>56404.5</v>
      </c>
      <c r="J134" s="79">
        <v>56148</v>
      </c>
      <c r="K134" s="80">
        <v>20649</v>
      </c>
      <c r="L134" s="16"/>
    </row>
    <row r="135" spans="1:12" s="20" customFormat="1" ht="65.25" customHeight="1">
      <c r="A135" s="152" t="s">
        <v>311</v>
      </c>
      <c r="B135" s="59" t="s">
        <v>312</v>
      </c>
      <c r="C135" s="78">
        <v>0</v>
      </c>
      <c r="D135" s="79">
        <v>0</v>
      </c>
      <c r="E135" s="80">
        <v>0</v>
      </c>
      <c r="F135" s="78">
        <f t="shared" si="48"/>
        <v>0</v>
      </c>
      <c r="G135" s="79">
        <f t="shared" si="48"/>
        <v>18293.900000000001</v>
      </c>
      <c r="H135" s="80">
        <f t="shared" si="48"/>
        <v>15572.5</v>
      </c>
      <c r="I135" s="78">
        <v>0</v>
      </c>
      <c r="J135" s="79">
        <v>18293.900000000001</v>
      </c>
      <c r="K135" s="80">
        <v>15572.5</v>
      </c>
      <c r="L135" s="16"/>
    </row>
    <row r="136" spans="1:12" s="20" customFormat="1" ht="36.75" customHeight="1">
      <c r="A136" s="152" t="s">
        <v>250</v>
      </c>
      <c r="B136" s="59" t="s">
        <v>251</v>
      </c>
      <c r="C136" s="78">
        <v>53622.2</v>
      </c>
      <c r="D136" s="79">
        <v>15202.4</v>
      </c>
      <c r="E136" s="80">
        <v>53528.5</v>
      </c>
      <c r="F136" s="78">
        <f t="shared" si="48"/>
        <v>756422.9</v>
      </c>
      <c r="G136" s="79">
        <f t="shared" si="48"/>
        <v>523959.1</v>
      </c>
      <c r="H136" s="80">
        <f t="shared" si="48"/>
        <v>38287.399999999994</v>
      </c>
      <c r="I136" s="78">
        <v>810045.1</v>
      </c>
      <c r="J136" s="79">
        <v>539161.5</v>
      </c>
      <c r="K136" s="80">
        <v>91815.9</v>
      </c>
      <c r="L136" s="16"/>
    </row>
    <row r="137" spans="1:12" s="20" customFormat="1" ht="51" customHeight="1">
      <c r="A137" s="152" t="s">
        <v>327</v>
      </c>
      <c r="B137" s="59" t="s">
        <v>317</v>
      </c>
      <c r="C137" s="78">
        <v>0</v>
      </c>
      <c r="D137" s="79">
        <v>0</v>
      </c>
      <c r="E137" s="80">
        <v>0</v>
      </c>
      <c r="F137" s="78">
        <f t="shared" si="48"/>
        <v>83258.899999999994</v>
      </c>
      <c r="G137" s="79">
        <f t="shared" si="48"/>
        <v>83258.899999999994</v>
      </c>
      <c r="H137" s="80">
        <f t="shared" si="48"/>
        <v>83258.899999999994</v>
      </c>
      <c r="I137" s="78">
        <v>83258.899999999994</v>
      </c>
      <c r="J137" s="79">
        <v>83258.899999999994</v>
      </c>
      <c r="K137" s="80">
        <v>83258.899999999994</v>
      </c>
      <c r="L137" s="151" t="s">
        <v>326</v>
      </c>
    </row>
    <row r="138" spans="1:12" s="20" customFormat="1" ht="50.25" customHeight="1">
      <c r="A138" s="152" t="s">
        <v>323</v>
      </c>
      <c r="B138" s="59" t="s">
        <v>154</v>
      </c>
      <c r="C138" s="78">
        <v>1203178</v>
      </c>
      <c r="D138" s="79">
        <v>800000</v>
      </c>
      <c r="E138" s="80">
        <v>1200000</v>
      </c>
      <c r="F138" s="78">
        <f t="shared" si="48"/>
        <v>0</v>
      </c>
      <c r="G138" s="79">
        <f t="shared" si="48"/>
        <v>0</v>
      </c>
      <c r="H138" s="80">
        <f t="shared" si="48"/>
        <v>0</v>
      </c>
      <c r="I138" s="78">
        <v>1203178</v>
      </c>
      <c r="J138" s="79">
        <v>800000</v>
      </c>
      <c r="K138" s="80">
        <v>1200000</v>
      </c>
      <c r="L138" s="151" t="s">
        <v>322</v>
      </c>
    </row>
    <row r="139" spans="1:12" s="20" customFormat="1" ht="40.15" customHeight="1">
      <c r="A139" s="152" t="s">
        <v>272</v>
      </c>
      <c r="B139" s="153" t="s">
        <v>246</v>
      </c>
      <c r="C139" s="78">
        <v>200489.3</v>
      </c>
      <c r="D139" s="79">
        <v>254220</v>
      </c>
      <c r="E139" s="80">
        <v>265535.59999999998</v>
      </c>
      <c r="F139" s="78">
        <f t="shared" si="48"/>
        <v>0</v>
      </c>
      <c r="G139" s="79">
        <f t="shared" si="48"/>
        <v>0</v>
      </c>
      <c r="H139" s="80">
        <f t="shared" si="48"/>
        <v>0</v>
      </c>
      <c r="I139" s="78">
        <v>200489.3</v>
      </c>
      <c r="J139" s="79">
        <v>254220</v>
      </c>
      <c r="K139" s="80">
        <v>265535.59999999998</v>
      </c>
      <c r="L139" s="16"/>
    </row>
    <row r="140" spans="1:12" s="20" customFormat="1" ht="89.25" customHeight="1">
      <c r="A140" s="152" t="s">
        <v>161</v>
      </c>
      <c r="B140" s="59" t="s">
        <v>162</v>
      </c>
      <c r="C140" s="148">
        <v>176200</v>
      </c>
      <c r="D140" s="79">
        <v>585300</v>
      </c>
      <c r="E140" s="80">
        <v>0</v>
      </c>
      <c r="F140" s="148">
        <f t="shared" si="48"/>
        <v>0</v>
      </c>
      <c r="G140" s="149">
        <f t="shared" si="48"/>
        <v>-524720</v>
      </c>
      <c r="H140" s="150">
        <f t="shared" si="48"/>
        <v>300000</v>
      </c>
      <c r="I140" s="78">
        <v>176200</v>
      </c>
      <c r="J140" s="79">
        <v>60580</v>
      </c>
      <c r="K140" s="80">
        <v>300000</v>
      </c>
      <c r="L140" s="16"/>
    </row>
    <row r="141" spans="1:12" s="20" customFormat="1" ht="81.75" customHeight="1">
      <c r="A141" s="152" t="s">
        <v>149</v>
      </c>
      <c r="B141" s="59" t="s">
        <v>148</v>
      </c>
      <c r="C141" s="148">
        <v>1100000</v>
      </c>
      <c r="D141" s="79">
        <v>0</v>
      </c>
      <c r="E141" s="80">
        <v>0</v>
      </c>
      <c r="F141" s="148">
        <f t="shared" si="48"/>
        <v>0</v>
      </c>
      <c r="G141" s="149">
        <f t="shared" si="48"/>
        <v>0</v>
      </c>
      <c r="H141" s="150">
        <f t="shared" si="48"/>
        <v>0</v>
      </c>
      <c r="I141" s="78">
        <v>1100000</v>
      </c>
      <c r="J141" s="79">
        <v>0</v>
      </c>
      <c r="K141" s="80">
        <v>0</v>
      </c>
      <c r="L141" s="16"/>
    </row>
    <row r="142" spans="1:12" ht="88.5" customHeight="1">
      <c r="A142" s="152" t="s">
        <v>181</v>
      </c>
      <c r="B142" s="59" t="s">
        <v>180</v>
      </c>
      <c r="C142" s="148">
        <v>543630</v>
      </c>
      <c r="D142" s="79">
        <v>981690</v>
      </c>
      <c r="E142" s="80">
        <v>0</v>
      </c>
      <c r="F142" s="148">
        <f t="shared" si="48"/>
        <v>0</v>
      </c>
      <c r="G142" s="149">
        <f t="shared" si="48"/>
        <v>-420000</v>
      </c>
      <c r="H142" s="150">
        <f t="shared" si="48"/>
        <v>0</v>
      </c>
      <c r="I142" s="78">
        <v>543630</v>
      </c>
      <c r="J142" s="79">
        <v>561690</v>
      </c>
      <c r="K142" s="80">
        <v>0</v>
      </c>
      <c r="L142" s="151"/>
    </row>
    <row r="143" spans="1:12" ht="61.5" customHeight="1">
      <c r="A143" s="152" t="s">
        <v>178</v>
      </c>
      <c r="B143" s="59" t="s">
        <v>177</v>
      </c>
      <c r="C143" s="148">
        <v>0</v>
      </c>
      <c r="D143" s="79">
        <v>7267.1</v>
      </c>
      <c r="E143" s="80">
        <v>13550.8</v>
      </c>
      <c r="F143" s="148">
        <f t="shared" si="48"/>
        <v>0</v>
      </c>
      <c r="G143" s="149">
        <f t="shared" si="48"/>
        <v>-7267.1</v>
      </c>
      <c r="H143" s="150">
        <f t="shared" si="48"/>
        <v>-13550.8</v>
      </c>
      <c r="I143" s="78">
        <v>0</v>
      </c>
      <c r="J143" s="79">
        <v>0</v>
      </c>
      <c r="K143" s="80">
        <v>0</v>
      </c>
      <c r="L143" s="151" t="s">
        <v>321</v>
      </c>
    </row>
    <row r="144" spans="1:12" ht="27.6" customHeight="1">
      <c r="A144" s="152"/>
      <c r="B144" s="59"/>
      <c r="C144" s="148"/>
      <c r="D144" s="79"/>
      <c r="E144" s="80"/>
      <c r="F144" s="148"/>
      <c r="G144" s="79"/>
      <c r="H144" s="80"/>
      <c r="I144" s="148"/>
      <c r="J144" s="79"/>
      <c r="K144" s="80"/>
      <c r="L144" s="16"/>
    </row>
    <row r="145" spans="1:12" ht="34.9" customHeight="1">
      <c r="A145" s="146" t="s">
        <v>76</v>
      </c>
      <c r="B145" s="142" t="s">
        <v>112</v>
      </c>
      <c r="C145" s="143">
        <f t="shared" ref="C145:K145" si="49">SUM(C146:C167)</f>
        <v>4560833.1999999993</v>
      </c>
      <c r="D145" s="144">
        <f t="shared" si="49"/>
        <v>4445060.1999999993</v>
      </c>
      <c r="E145" s="145">
        <f t="shared" si="49"/>
        <v>4509897.5999999996</v>
      </c>
      <c r="F145" s="143">
        <f t="shared" si="49"/>
        <v>33.4</v>
      </c>
      <c r="G145" s="144">
        <f t="shared" si="49"/>
        <v>-54.700000000001452</v>
      </c>
      <c r="H145" s="145">
        <f t="shared" si="49"/>
        <v>-167.5999999999971</v>
      </c>
      <c r="I145" s="143">
        <f t="shared" si="49"/>
        <v>4560866.5999999996</v>
      </c>
      <c r="J145" s="144">
        <f t="shared" si="49"/>
        <v>4445005.4999999991</v>
      </c>
      <c r="K145" s="145">
        <f t="shared" si="49"/>
        <v>4509730</v>
      </c>
      <c r="L145" s="16"/>
    </row>
    <row r="146" spans="1:12" ht="43.5" customHeight="1">
      <c r="A146" s="17" t="s">
        <v>85</v>
      </c>
      <c r="B146" s="59" t="s">
        <v>113</v>
      </c>
      <c r="C146" s="78">
        <v>41721.1</v>
      </c>
      <c r="D146" s="79">
        <v>41991.7</v>
      </c>
      <c r="E146" s="80">
        <v>43062.1</v>
      </c>
      <c r="F146" s="78">
        <f t="shared" ref="F146:H167" si="50">I146-C146</f>
        <v>0</v>
      </c>
      <c r="G146" s="79">
        <f t="shared" si="50"/>
        <v>0</v>
      </c>
      <c r="H146" s="80">
        <f t="shared" si="50"/>
        <v>0</v>
      </c>
      <c r="I146" s="78">
        <v>41721.1</v>
      </c>
      <c r="J146" s="79">
        <v>41991.7</v>
      </c>
      <c r="K146" s="80">
        <v>43062.1</v>
      </c>
      <c r="L146" s="16"/>
    </row>
    <row r="147" spans="1:12" ht="53.25" customHeight="1">
      <c r="A147" s="17" t="s">
        <v>96</v>
      </c>
      <c r="B147" s="59" t="s">
        <v>114</v>
      </c>
      <c r="C147" s="78">
        <v>537.20000000000005</v>
      </c>
      <c r="D147" s="79">
        <v>578.4</v>
      </c>
      <c r="E147" s="80">
        <v>5150.3</v>
      </c>
      <c r="F147" s="78">
        <f t="shared" si="50"/>
        <v>0</v>
      </c>
      <c r="G147" s="79">
        <f t="shared" si="50"/>
        <v>0</v>
      </c>
      <c r="H147" s="80">
        <f t="shared" si="50"/>
        <v>0</v>
      </c>
      <c r="I147" s="78">
        <v>537.20000000000005</v>
      </c>
      <c r="J147" s="79">
        <v>578.4</v>
      </c>
      <c r="K147" s="80">
        <v>5150.3</v>
      </c>
      <c r="L147" s="16"/>
    </row>
    <row r="148" spans="1:12" s="1" customFormat="1" ht="38.450000000000003" customHeight="1">
      <c r="A148" s="17" t="s">
        <v>95</v>
      </c>
      <c r="B148" s="59" t="s">
        <v>115</v>
      </c>
      <c r="C148" s="78">
        <v>10948</v>
      </c>
      <c r="D148" s="79">
        <v>11730.1</v>
      </c>
      <c r="E148" s="80">
        <v>11730.1</v>
      </c>
      <c r="F148" s="78">
        <f t="shared" si="50"/>
        <v>0</v>
      </c>
      <c r="G148" s="79">
        <f t="shared" si="50"/>
        <v>0</v>
      </c>
      <c r="H148" s="80">
        <f t="shared" si="50"/>
        <v>0</v>
      </c>
      <c r="I148" s="78">
        <v>10948</v>
      </c>
      <c r="J148" s="79">
        <v>11730.1</v>
      </c>
      <c r="K148" s="80">
        <v>11730.1</v>
      </c>
      <c r="L148" s="16"/>
    </row>
    <row r="149" spans="1:12" ht="31.5" customHeight="1">
      <c r="A149" s="17" t="s">
        <v>94</v>
      </c>
      <c r="B149" s="59" t="s">
        <v>116</v>
      </c>
      <c r="C149" s="78">
        <v>793538</v>
      </c>
      <c r="D149" s="79">
        <v>728501.3</v>
      </c>
      <c r="E149" s="80">
        <v>770977</v>
      </c>
      <c r="F149" s="78">
        <f t="shared" si="50"/>
        <v>0</v>
      </c>
      <c r="G149" s="79">
        <f t="shared" si="50"/>
        <v>0</v>
      </c>
      <c r="H149" s="80">
        <f t="shared" si="50"/>
        <v>0</v>
      </c>
      <c r="I149" s="78">
        <v>793538</v>
      </c>
      <c r="J149" s="79">
        <v>728501.3</v>
      </c>
      <c r="K149" s="80">
        <v>770977</v>
      </c>
      <c r="L149" s="16"/>
    </row>
    <row r="150" spans="1:12" ht="55.5" customHeight="1">
      <c r="A150" s="17" t="s">
        <v>136</v>
      </c>
      <c r="B150" s="59" t="s">
        <v>117</v>
      </c>
      <c r="C150" s="78">
        <v>21130.6</v>
      </c>
      <c r="D150" s="79">
        <v>21130.6</v>
      </c>
      <c r="E150" s="80">
        <v>21130.6</v>
      </c>
      <c r="F150" s="78">
        <f t="shared" si="50"/>
        <v>0</v>
      </c>
      <c r="G150" s="79">
        <f t="shared" si="50"/>
        <v>-74</v>
      </c>
      <c r="H150" s="80">
        <f t="shared" si="50"/>
        <v>-189.89999999999782</v>
      </c>
      <c r="I150" s="78">
        <v>21130.6</v>
      </c>
      <c r="J150" s="79">
        <v>21056.6</v>
      </c>
      <c r="K150" s="80">
        <v>20940.7</v>
      </c>
      <c r="L150" s="16"/>
    </row>
    <row r="151" spans="1:12" ht="53.25" customHeight="1">
      <c r="A151" s="17" t="s">
        <v>86</v>
      </c>
      <c r="B151" s="59" t="s">
        <v>118</v>
      </c>
      <c r="C151" s="78">
        <v>9109.7999999999993</v>
      </c>
      <c r="D151" s="79">
        <v>9457.6</v>
      </c>
      <c r="E151" s="80">
        <v>9818.7000000000007</v>
      </c>
      <c r="F151" s="78">
        <f t="shared" si="50"/>
        <v>0</v>
      </c>
      <c r="G151" s="79">
        <f t="shared" si="50"/>
        <v>0</v>
      </c>
      <c r="H151" s="80">
        <f t="shared" si="50"/>
        <v>0</v>
      </c>
      <c r="I151" s="78">
        <v>9109.7999999999993</v>
      </c>
      <c r="J151" s="79">
        <v>9457.6</v>
      </c>
      <c r="K151" s="80">
        <v>9818.7000000000007</v>
      </c>
      <c r="L151" s="16"/>
    </row>
    <row r="152" spans="1:12" ht="70.5" customHeight="1">
      <c r="A152" s="17" t="s">
        <v>137</v>
      </c>
      <c r="B152" s="59" t="s">
        <v>119</v>
      </c>
      <c r="C152" s="78">
        <v>31041.7</v>
      </c>
      <c r="D152" s="79">
        <v>31041.7</v>
      </c>
      <c r="E152" s="80">
        <v>31041.7</v>
      </c>
      <c r="F152" s="78">
        <f t="shared" si="50"/>
        <v>0</v>
      </c>
      <c r="G152" s="79">
        <f t="shared" si="50"/>
        <v>-15.400000000001455</v>
      </c>
      <c r="H152" s="80">
        <f t="shared" si="50"/>
        <v>-13.799999999999272</v>
      </c>
      <c r="I152" s="78">
        <v>31041.7</v>
      </c>
      <c r="J152" s="79">
        <v>31026.3</v>
      </c>
      <c r="K152" s="80">
        <v>31027.9</v>
      </c>
      <c r="L152" s="16"/>
    </row>
    <row r="153" spans="1:12" ht="57" customHeight="1">
      <c r="A153" s="17" t="s">
        <v>87</v>
      </c>
      <c r="B153" s="59" t="s">
        <v>120</v>
      </c>
      <c r="C153" s="78">
        <v>127085</v>
      </c>
      <c r="D153" s="79">
        <v>132161.79999999999</v>
      </c>
      <c r="E153" s="80">
        <v>137447.6</v>
      </c>
      <c r="F153" s="78">
        <f t="shared" si="50"/>
        <v>0</v>
      </c>
      <c r="G153" s="79">
        <f t="shared" si="50"/>
        <v>0</v>
      </c>
      <c r="H153" s="80">
        <f t="shared" si="50"/>
        <v>0</v>
      </c>
      <c r="I153" s="78">
        <v>127085</v>
      </c>
      <c r="J153" s="79">
        <v>132161.79999999999</v>
      </c>
      <c r="K153" s="80">
        <v>137447.6</v>
      </c>
      <c r="L153" s="16"/>
    </row>
    <row r="154" spans="1:12" ht="57" customHeight="1">
      <c r="A154" s="17" t="s">
        <v>302</v>
      </c>
      <c r="B154" s="59" t="s">
        <v>301</v>
      </c>
      <c r="C154" s="78">
        <v>0</v>
      </c>
      <c r="D154" s="79">
        <v>0</v>
      </c>
      <c r="E154" s="80">
        <v>0</v>
      </c>
      <c r="F154" s="78">
        <f t="shared" si="50"/>
        <v>33.4</v>
      </c>
      <c r="G154" s="79">
        <f t="shared" si="50"/>
        <v>34.700000000000003</v>
      </c>
      <c r="H154" s="80">
        <f t="shared" si="50"/>
        <v>36.1</v>
      </c>
      <c r="I154" s="78">
        <v>33.4</v>
      </c>
      <c r="J154" s="79">
        <v>34.700000000000003</v>
      </c>
      <c r="K154" s="80">
        <v>36.1</v>
      </c>
      <c r="L154" s="16"/>
    </row>
    <row r="155" spans="1:12" ht="33" customHeight="1">
      <c r="A155" s="17" t="s">
        <v>88</v>
      </c>
      <c r="B155" s="59" t="s">
        <v>121</v>
      </c>
      <c r="C155" s="78">
        <v>805077.7</v>
      </c>
      <c r="D155" s="79">
        <v>805049.9</v>
      </c>
      <c r="E155" s="80">
        <v>805031.9</v>
      </c>
      <c r="F155" s="78">
        <f t="shared" si="50"/>
        <v>0</v>
      </c>
      <c r="G155" s="79">
        <f t="shared" si="50"/>
        <v>0</v>
      </c>
      <c r="H155" s="80">
        <f t="shared" si="50"/>
        <v>0</v>
      </c>
      <c r="I155" s="78">
        <v>805077.7</v>
      </c>
      <c r="J155" s="79">
        <v>805049.9</v>
      </c>
      <c r="K155" s="80">
        <v>805031.9</v>
      </c>
    </row>
    <row r="156" spans="1:12" ht="42.75" customHeight="1">
      <c r="A156" s="17" t="s">
        <v>89</v>
      </c>
      <c r="B156" s="59" t="s">
        <v>122</v>
      </c>
      <c r="C156" s="78">
        <v>15628.4</v>
      </c>
      <c r="D156" s="79">
        <v>16313.2</v>
      </c>
      <c r="E156" s="80">
        <v>17180.2</v>
      </c>
      <c r="F156" s="78">
        <f t="shared" si="50"/>
        <v>0</v>
      </c>
      <c r="G156" s="79">
        <f t="shared" si="50"/>
        <v>0</v>
      </c>
      <c r="H156" s="80">
        <f t="shared" si="50"/>
        <v>0</v>
      </c>
      <c r="I156" s="78">
        <v>15628.4</v>
      </c>
      <c r="J156" s="79">
        <v>16313.2</v>
      </c>
      <c r="K156" s="80">
        <v>17180.2</v>
      </c>
    </row>
    <row r="157" spans="1:12" ht="72" customHeight="1">
      <c r="A157" s="17" t="s">
        <v>90</v>
      </c>
      <c r="B157" s="59" t="s">
        <v>123</v>
      </c>
      <c r="C157" s="78">
        <v>6581.8</v>
      </c>
      <c r="D157" s="79">
        <v>6784</v>
      </c>
      <c r="E157" s="80">
        <v>7061.2</v>
      </c>
      <c r="F157" s="78">
        <f t="shared" si="50"/>
        <v>0</v>
      </c>
      <c r="G157" s="79">
        <f t="shared" si="50"/>
        <v>0</v>
      </c>
      <c r="H157" s="80">
        <f t="shared" si="50"/>
        <v>0</v>
      </c>
      <c r="I157" s="78">
        <v>6581.8</v>
      </c>
      <c r="J157" s="79">
        <v>6784</v>
      </c>
      <c r="K157" s="80">
        <v>7061.2</v>
      </c>
    </row>
    <row r="158" spans="1:12" ht="55.5" customHeight="1">
      <c r="A158" s="17" t="s">
        <v>185</v>
      </c>
      <c r="B158" s="59" t="s">
        <v>124</v>
      </c>
      <c r="C158" s="78">
        <v>462.9</v>
      </c>
      <c r="D158" s="79">
        <v>462.9</v>
      </c>
      <c r="E158" s="80">
        <v>462.9</v>
      </c>
      <c r="F158" s="78">
        <f t="shared" si="50"/>
        <v>0</v>
      </c>
      <c r="G158" s="79">
        <f t="shared" si="50"/>
        <v>0</v>
      </c>
      <c r="H158" s="80">
        <f t="shared" si="50"/>
        <v>0</v>
      </c>
      <c r="I158" s="78">
        <v>462.9</v>
      </c>
      <c r="J158" s="79">
        <v>462.9</v>
      </c>
      <c r="K158" s="80">
        <v>462.9</v>
      </c>
    </row>
    <row r="159" spans="1:12" ht="43.5" customHeight="1">
      <c r="A159" s="17" t="s">
        <v>125</v>
      </c>
      <c r="B159" s="59" t="s">
        <v>126</v>
      </c>
      <c r="C159" s="78">
        <v>618122.6</v>
      </c>
      <c r="D159" s="79">
        <v>619575.1</v>
      </c>
      <c r="E159" s="80">
        <v>621162.1</v>
      </c>
      <c r="F159" s="78">
        <f t="shared" si="50"/>
        <v>0</v>
      </c>
      <c r="G159" s="79">
        <f t="shared" si="50"/>
        <v>0</v>
      </c>
      <c r="H159" s="80">
        <f t="shared" si="50"/>
        <v>0</v>
      </c>
      <c r="I159" s="78">
        <v>618122.6</v>
      </c>
      <c r="J159" s="79">
        <v>619575.1</v>
      </c>
      <c r="K159" s="80">
        <v>621162.1</v>
      </c>
    </row>
    <row r="160" spans="1:12" ht="81" customHeight="1">
      <c r="A160" s="17" t="s">
        <v>91</v>
      </c>
      <c r="B160" s="59" t="s">
        <v>127</v>
      </c>
      <c r="C160" s="78">
        <v>386797.3</v>
      </c>
      <c r="D160" s="79">
        <v>398621.9</v>
      </c>
      <c r="E160" s="80">
        <v>414241.1</v>
      </c>
      <c r="F160" s="78">
        <f t="shared" si="50"/>
        <v>0</v>
      </c>
      <c r="G160" s="79">
        <f t="shared" si="50"/>
        <v>0</v>
      </c>
      <c r="H160" s="80">
        <f t="shared" si="50"/>
        <v>0</v>
      </c>
      <c r="I160" s="78">
        <v>386797.3</v>
      </c>
      <c r="J160" s="79">
        <v>398621.9</v>
      </c>
      <c r="K160" s="80">
        <v>414241.1</v>
      </c>
    </row>
    <row r="161" spans="1:12" ht="29.25" customHeight="1">
      <c r="A161" s="17" t="s">
        <v>187</v>
      </c>
      <c r="B161" s="165" t="s">
        <v>188</v>
      </c>
      <c r="C161" s="78">
        <v>54526.400000000001</v>
      </c>
      <c r="D161" s="79">
        <v>57934.3</v>
      </c>
      <c r="E161" s="80">
        <v>59738.5</v>
      </c>
      <c r="F161" s="78">
        <f t="shared" si="50"/>
        <v>0</v>
      </c>
      <c r="G161" s="79">
        <f t="shared" si="50"/>
        <v>0</v>
      </c>
      <c r="H161" s="80">
        <f t="shared" si="50"/>
        <v>0</v>
      </c>
      <c r="I161" s="78">
        <v>54526.400000000001</v>
      </c>
      <c r="J161" s="79">
        <v>57934.3</v>
      </c>
      <c r="K161" s="80">
        <v>59738.5</v>
      </c>
    </row>
    <row r="162" spans="1:12" ht="70.5" customHeight="1">
      <c r="A162" s="17" t="s">
        <v>278</v>
      </c>
      <c r="B162" s="165" t="s">
        <v>236</v>
      </c>
      <c r="C162" s="78">
        <v>18586.599999999999</v>
      </c>
      <c r="D162" s="79">
        <v>19656.2</v>
      </c>
      <c r="E162" s="80">
        <v>10885</v>
      </c>
      <c r="F162" s="78">
        <f t="shared" si="50"/>
        <v>0</v>
      </c>
      <c r="G162" s="79">
        <f t="shared" si="50"/>
        <v>0</v>
      </c>
      <c r="H162" s="80">
        <f t="shared" si="50"/>
        <v>0</v>
      </c>
      <c r="I162" s="78">
        <v>18586.599999999999</v>
      </c>
      <c r="J162" s="79">
        <v>19656.2</v>
      </c>
      <c r="K162" s="80">
        <v>10885</v>
      </c>
    </row>
    <row r="163" spans="1:12" ht="69" customHeight="1">
      <c r="A163" s="17" t="s">
        <v>190</v>
      </c>
      <c r="B163" s="165" t="s">
        <v>189</v>
      </c>
      <c r="C163" s="78">
        <v>35439.199999999997</v>
      </c>
      <c r="D163" s="79">
        <v>27680.1</v>
      </c>
      <c r="E163" s="80">
        <v>23686.7</v>
      </c>
      <c r="F163" s="78">
        <f t="shared" si="50"/>
        <v>0</v>
      </c>
      <c r="G163" s="79">
        <f t="shared" si="50"/>
        <v>0</v>
      </c>
      <c r="H163" s="80">
        <f t="shared" si="50"/>
        <v>0</v>
      </c>
      <c r="I163" s="78">
        <v>35439.199999999997</v>
      </c>
      <c r="J163" s="79">
        <v>27680.1</v>
      </c>
      <c r="K163" s="80">
        <v>23686.7</v>
      </c>
    </row>
    <row r="164" spans="1:12" ht="82.5" customHeight="1">
      <c r="A164" s="17" t="s">
        <v>234</v>
      </c>
      <c r="B164" s="165" t="s">
        <v>235</v>
      </c>
      <c r="C164" s="78">
        <v>362794.5</v>
      </c>
      <c r="D164" s="79">
        <v>362794.5</v>
      </c>
      <c r="E164" s="80">
        <v>362794.5</v>
      </c>
      <c r="F164" s="78">
        <f t="shared" si="50"/>
        <v>0</v>
      </c>
      <c r="G164" s="79">
        <f t="shared" si="50"/>
        <v>0</v>
      </c>
      <c r="H164" s="80">
        <f t="shared" si="50"/>
        <v>0</v>
      </c>
      <c r="I164" s="78">
        <v>362794.5</v>
      </c>
      <c r="J164" s="79">
        <v>362794.5</v>
      </c>
      <c r="K164" s="80">
        <v>362794.5</v>
      </c>
    </row>
    <row r="165" spans="1:12" ht="30.75" customHeight="1">
      <c r="A165" s="17" t="s">
        <v>233</v>
      </c>
      <c r="B165" s="166" t="s">
        <v>232</v>
      </c>
      <c r="C165" s="78">
        <v>19478</v>
      </c>
      <c r="D165" s="79">
        <v>0</v>
      </c>
      <c r="E165" s="80">
        <v>0</v>
      </c>
      <c r="F165" s="78">
        <f t="shared" si="50"/>
        <v>0</v>
      </c>
      <c r="G165" s="79">
        <f t="shared" si="50"/>
        <v>0</v>
      </c>
      <c r="H165" s="80">
        <f t="shared" si="50"/>
        <v>0</v>
      </c>
      <c r="I165" s="78">
        <v>19478</v>
      </c>
      <c r="J165" s="79">
        <v>0</v>
      </c>
      <c r="K165" s="80">
        <v>0</v>
      </c>
    </row>
    <row r="166" spans="1:12" ht="40.5" customHeight="1">
      <c r="A166" s="17" t="s">
        <v>186</v>
      </c>
      <c r="B166" s="59" t="s">
        <v>128</v>
      </c>
      <c r="C166" s="78">
        <v>1027642.8</v>
      </c>
      <c r="D166" s="79">
        <v>1027642.8</v>
      </c>
      <c r="E166" s="80">
        <v>1027642.8</v>
      </c>
      <c r="F166" s="78">
        <f t="shared" si="50"/>
        <v>0</v>
      </c>
      <c r="G166" s="79">
        <f t="shared" si="50"/>
        <v>0</v>
      </c>
      <c r="H166" s="80">
        <f t="shared" si="50"/>
        <v>0</v>
      </c>
      <c r="I166" s="78">
        <v>1027642.8</v>
      </c>
      <c r="J166" s="79">
        <v>1027642.8</v>
      </c>
      <c r="K166" s="80">
        <v>1027642.8</v>
      </c>
    </row>
    <row r="167" spans="1:12" ht="32.25" customHeight="1">
      <c r="A167" s="17" t="s">
        <v>92</v>
      </c>
      <c r="B167" s="59" t="s">
        <v>129</v>
      </c>
      <c r="C167" s="78">
        <v>174583.6</v>
      </c>
      <c r="D167" s="79">
        <v>125952.1</v>
      </c>
      <c r="E167" s="80">
        <v>129652.6</v>
      </c>
      <c r="F167" s="78">
        <f t="shared" si="50"/>
        <v>0</v>
      </c>
      <c r="G167" s="79">
        <f t="shared" si="50"/>
        <v>0</v>
      </c>
      <c r="H167" s="80">
        <f t="shared" si="50"/>
        <v>0</v>
      </c>
      <c r="I167" s="78">
        <v>174583.6</v>
      </c>
      <c r="J167" s="79">
        <v>125952.1</v>
      </c>
      <c r="K167" s="80">
        <v>129652.6</v>
      </c>
    </row>
    <row r="168" spans="1:12" ht="16.5" customHeight="1">
      <c r="A168" s="17"/>
      <c r="B168" s="59"/>
      <c r="C168" s="78"/>
      <c r="D168" s="79"/>
      <c r="E168" s="80"/>
      <c r="F168" s="78"/>
      <c r="G168" s="79"/>
      <c r="H168" s="80"/>
      <c r="I168" s="78"/>
      <c r="J168" s="79"/>
      <c r="K168" s="80"/>
    </row>
    <row r="169" spans="1:12" ht="21" customHeight="1">
      <c r="A169" s="146" t="s">
        <v>54</v>
      </c>
      <c r="B169" s="142" t="s">
        <v>130</v>
      </c>
      <c r="C169" s="143">
        <f>SUM(C170:C183)</f>
        <v>1518840.7999999998</v>
      </c>
      <c r="D169" s="144">
        <f t="shared" ref="D169:K169" si="51">SUM(D170:D183)</f>
        <v>1113180</v>
      </c>
      <c r="E169" s="145">
        <f t="shared" si="51"/>
        <v>672325.89999999991</v>
      </c>
      <c r="F169" s="143">
        <f t="shared" si="51"/>
        <v>-41790.700000000004</v>
      </c>
      <c r="G169" s="144">
        <f t="shared" si="51"/>
        <v>-44080.5</v>
      </c>
      <c r="H169" s="145">
        <f t="shared" si="51"/>
        <v>-52972.1</v>
      </c>
      <c r="I169" s="143">
        <f t="shared" si="51"/>
        <v>1477050.1</v>
      </c>
      <c r="J169" s="144">
        <f t="shared" si="51"/>
        <v>1069099.5</v>
      </c>
      <c r="K169" s="145">
        <f t="shared" si="51"/>
        <v>619353.79999999993</v>
      </c>
    </row>
    <row r="170" spans="1:12" s="167" customFormat="1" ht="39" customHeight="1">
      <c r="A170" s="17" t="s">
        <v>93</v>
      </c>
      <c r="B170" s="59" t="s">
        <v>131</v>
      </c>
      <c r="C170" s="78">
        <v>125190.8</v>
      </c>
      <c r="D170" s="79">
        <v>126419.5</v>
      </c>
      <c r="E170" s="80">
        <v>126077.5</v>
      </c>
      <c r="F170" s="78">
        <f t="shared" ref="F170:H183" si="52">I170-C170</f>
        <v>0</v>
      </c>
      <c r="G170" s="79">
        <f t="shared" si="52"/>
        <v>0</v>
      </c>
      <c r="H170" s="80"/>
      <c r="I170" s="78">
        <v>125190.8</v>
      </c>
      <c r="J170" s="79">
        <v>126419.5</v>
      </c>
      <c r="K170" s="80">
        <v>126077.5</v>
      </c>
    </row>
    <row r="171" spans="1:12" s="22" customFormat="1" ht="60" customHeight="1">
      <c r="A171" s="17" t="s">
        <v>254</v>
      </c>
      <c r="B171" s="59" t="s">
        <v>169</v>
      </c>
      <c r="C171" s="78">
        <v>550778.9</v>
      </c>
      <c r="D171" s="79">
        <v>223491.6</v>
      </c>
      <c r="E171" s="80">
        <v>267391.8</v>
      </c>
      <c r="F171" s="78">
        <f t="shared" si="52"/>
        <v>0</v>
      </c>
      <c r="G171" s="79">
        <f t="shared" si="52"/>
        <v>0</v>
      </c>
      <c r="H171" s="80">
        <f t="shared" si="52"/>
        <v>0</v>
      </c>
      <c r="I171" s="78">
        <v>550778.9</v>
      </c>
      <c r="J171" s="79">
        <v>223491.6</v>
      </c>
      <c r="K171" s="80">
        <v>267391.8</v>
      </c>
    </row>
    <row r="172" spans="1:12" s="167" customFormat="1" ht="45" customHeight="1">
      <c r="A172" s="17" t="s">
        <v>163</v>
      </c>
      <c r="B172" s="59" t="s">
        <v>164</v>
      </c>
      <c r="C172" s="78">
        <v>162883.9</v>
      </c>
      <c r="D172" s="79">
        <v>126812.2</v>
      </c>
      <c r="E172" s="80">
        <v>204210.2</v>
      </c>
      <c r="F172" s="78">
        <f t="shared" si="52"/>
        <v>0</v>
      </c>
      <c r="G172" s="79">
        <f t="shared" si="52"/>
        <v>0</v>
      </c>
      <c r="H172" s="80">
        <f t="shared" si="52"/>
        <v>0</v>
      </c>
      <c r="I172" s="78">
        <v>162883.9</v>
      </c>
      <c r="J172" s="79">
        <v>126812.2</v>
      </c>
      <c r="K172" s="80">
        <v>204210.2</v>
      </c>
    </row>
    <row r="173" spans="1:12" s="22" customFormat="1" ht="57.75" customHeight="1">
      <c r="A173" s="17" t="s">
        <v>170</v>
      </c>
      <c r="B173" s="59" t="s">
        <v>171</v>
      </c>
      <c r="C173" s="78">
        <v>53030.2</v>
      </c>
      <c r="D173" s="79">
        <v>0</v>
      </c>
      <c r="E173" s="80">
        <v>0</v>
      </c>
      <c r="F173" s="78">
        <f t="shared" si="52"/>
        <v>0</v>
      </c>
      <c r="G173" s="79">
        <f t="shared" si="52"/>
        <v>0</v>
      </c>
      <c r="H173" s="80">
        <f t="shared" si="52"/>
        <v>0</v>
      </c>
      <c r="I173" s="78">
        <v>53030.2</v>
      </c>
      <c r="J173" s="79">
        <v>0</v>
      </c>
      <c r="K173" s="80">
        <v>0</v>
      </c>
    </row>
    <row r="174" spans="1:12" s="22" customFormat="1" ht="133.5" customHeight="1">
      <c r="A174" s="17" t="s">
        <v>165</v>
      </c>
      <c r="B174" s="59" t="s">
        <v>166</v>
      </c>
      <c r="C174" s="78">
        <v>3707.4</v>
      </c>
      <c r="D174" s="79">
        <v>3707.4</v>
      </c>
      <c r="E174" s="80">
        <v>3707.4</v>
      </c>
      <c r="F174" s="78">
        <f t="shared" si="52"/>
        <v>0</v>
      </c>
      <c r="G174" s="79">
        <f t="shared" si="52"/>
        <v>0</v>
      </c>
      <c r="H174" s="80">
        <f t="shared" si="52"/>
        <v>0</v>
      </c>
      <c r="I174" s="78">
        <v>3707.4</v>
      </c>
      <c r="J174" s="79">
        <v>3707.4</v>
      </c>
      <c r="K174" s="80">
        <v>3707.4</v>
      </c>
    </row>
    <row r="175" spans="1:12" s="22" customFormat="1" ht="57" customHeight="1">
      <c r="A175" s="17" t="s">
        <v>330</v>
      </c>
      <c r="B175" s="59" t="s">
        <v>174</v>
      </c>
      <c r="C175" s="78">
        <v>31496.7</v>
      </c>
      <c r="D175" s="79">
        <v>31496.7</v>
      </c>
      <c r="E175" s="80">
        <v>31496.7</v>
      </c>
      <c r="F175" s="78">
        <f t="shared" si="52"/>
        <v>-31496.7</v>
      </c>
      <c r="G175" s="79">
        <f t="shared" si="52"/>
        <v>-31496.7</v>
      </c>
      <c r="H175" s="80">
        <f t="shared" si="52"/>
        <v>-31496.7</v>
      </c>
      <c r="I175" s="78">
        <v>0</v>
      </c>
      <c r="J175" s="79">
        <v>0</v>
      </c>
      <c r="K175" s="80">
        <v>0</v>
      </c>
      <c r="L175" s="168" t="s">
        <v>328</v>
      </c>
    </row>
    <row r="176" spans="1:12" s="22" customFormat="1" ht="61.5" customHeight="1">
      <c r="A176" s="17" t="s">
        <v>286</v>
      </c>
      <c r="B176" s="169" t="s">
        <v>255</v>
      </c>
      <c r="C176" s="78">
        <v>0</v>
      </c>
      <c r="D176" s="79">
        <v>4500</v>
      </c>
      <c r="E176" s="80">
        <v>12192.6</v>
      </c>
      <c r="F176" s="78">
        <f t="shared" si="52"/>
        <v>0</v>
      </c>
      <c r="G176" s="79">
        <f t="shared" si="52"/>
        <v>0</v>
      </c>
      <c r="H176" s="80">
        <f t="shared" si="52"/>
        <v>-3276</v>
      </c>
      <c r="I176" s="78">
        <v>0</v>
      </c>
      <c r="J176" s="79">
        <v>4500</v>
      </c>
      <c r="K176" s="80">
        <v>8916.6</v>
      </c>
    </row>
    <row r="177" spans="1:12" s="22" customFormat="1" ht="56.25" customHeight="1">
      <c r="A177" s="17" t="s">
        <v>172</v>
      </c>
      <c r="B177" s="59" t="s">
        <v>173</v>
      </c>
      <c r="C177" s="78">
        <v>568000</v>
      </c>
      <c r="D177" s="79">
        <v>568000</v>
      </c>
      <c r="E177" s="80">
        <v>0</v>
      </c>
      <c r="F177" s="78">
        <f t="shared" si="52"/>
        <v>0</v>
      </c>
      <c r="G177" s="79">
        <f t="shared" si="52"/>
        <v>0</v>
      </c>
      <c r="H177" s="80">
        <f t="shared" si="52"/>
        <v>0</v>
      </c>
      <c r="I177" s="78">
        <v>568000</v>
      </c>
      <c r="J177" s="79">
        <v>568000</v>
      </c>
      <c r="K177" s="80">
        <v>0</v>
      </c>
    </row>
    <row r="178" spans="1:12" s="22" customFormat="1" ht="48.75" customHeight="1">
      <c r="A178" s="17" t="s">
        <v>315</v>
      </c>
      <c r="B178" s="59" t="s">
        <v>316</v>
      </c>
      <c r="C178" s="78">
        <v>0</v>
      </c>
      <c r="D178" s="79">
        <v>0</v>
      </c>
      <c r="E178" s="80">
        <v>0</v>
      </c>
      <c r="F178" s="78">
        <f t="shared" si="52"/>
        <v>3636.6</v>
      </c>
      <c r="G178" s="79">
        <f t="shared" si="52"/>
        <v>1346.8</v>
      </c>
      <c r="H178" s="80">
        <f t="shared" si="52"/>
        <v>228.2</v>
      </c>
      <c r="I178" s="78">
        <v>3636.6</v>
      </c>
      <c r="J178" s="79">
        <v>1346.8</v>
      </c>
      <c r="K178" s="80">
        <v>228.2</v>
      </c>
    </row>
    <row r="179" spans="1:12" s="22" customFormat="1" ht="34.5" customHeight="1">
      <c r="A179" s="159" t="s">
        <v>252</v>
      </c>
      <c r="B179" s="158" t="s">
        <v>253</v>
      </c>
      <c r="C179" s="78">
        <v>3500</v>
      </c>
      <c r="D179" s="79">
        <v>3500</v>
      </c>
      <c r="E179" s="80">
        <v>2500</v>
      </c>
      <c r="F179" s="78">
        <f t="shared" si="52"/>
        <v>0</v>
      </c>
      <c r="G179" s="79">
        <f t="shared" si="52"/>
        <v>0</v>
      </c>
      <c r="H179" s="80">
        <f t="shared" si="52"/>
        <v>0</v>
      </c>
      <c r="I179" s="78">
        <v>3500</v>
      </c>
      <c r="J179" s="79">
        <v>3500</v>
      </c>
      <c r="K179" s="80">
        <v>2500</v>
      </c>
    </row>
    <row r="180" spans="1:12" s="22" customFormat="1" ht="41.25" customHeight="1">
      <c r="A180" s="152" t="s">
        <v>230</v>
      </c>
      <c r="B180" s="153" t="s">
        <v>231</v>
      </c>
      <c r="C180" s="78">
        <v>5000</v>
      </c>
      <c r="D180" s="79">
        <v>10000</v>
      </c>
      <c r="E180" s="80">
        <v>5000</v>
      </c>
      <c r="F180" s="78">
        <f t="shared" si="52"/>
        <v>0</v>
      </c>
      <c r="G180" s="79">
        <f t="shared" si="52"/>
        <v>0</v>
      </c>
      <c r="H180" s="80">
        <f t="shared" si="52"/>
        <v>0</v>
      </c>
      <c r="I180" s="78">
        <v>5000</v>
      </c>
      <c r="J180" s="79">
        <v>10000</v>
      </c>
      <c r="K180" s="80">
        <v>5000</v>
      </c>
    </row>
    <row r="181" spans="1:12" s="22" customFormat="1" ht="45" customHeight="1">
      <c r="A181" s="152" t="s">
        <v>329</v>
      </c>
      <c r="B181" s="153" t="s">
        <v>217</v>
      </c>
      <c r="C181" s="78">
        <v>14983</v>
      </c>
      <c r="D181" s="79">
        <v>14983</v>
      </c>
      <c r="E181" s="80">
        <v>19480</v>
      </c>
      <c r="F181" s="78">
        <f t="shared" si="52"/>
        <v>-14983</v>
      </c>
      <c r="G181" s="79">
        <f t="shared" si="52"/>
        <v>-14983</v>
      </c>
      <c r="H181" s="80">
        <f t="shared" si="52"/>
        <v>-19480</v>
      </c>
      <c r="I181" s="78">
        <v>0</v>
      </c>
      <c r="J181" s="79">
        <v>0</v>
      </c>
      <c r="K181" s="80">
        <v>0</v>
      </c>
      <c r="L181" s="168" t="s">
        <v>328</v>
      </c>
    </row>
    <row r="182" spans="1:12" s="22" customFormat="1" ht="66" customHeight="1">
      <c r="A182" s="17" t="s">
        <v>168</v>
      </c>
      <c r="B182" s="59" t="s">
        <v>167</v>
      </c>
      <c r="C182" s="78">
        <v>269.89999999999998</v>
      </c>
      <c r="D182" s="79">
        <v>269.60000000000002</v>
      </c>
      <c r="E182" s="80">
        <v>269.7</v>
      </c>
      <c r="F182" s="78">
        <f t="shared" si="52"/>
        <v>0</v>
      </c>
      <c r="G182" s="79">
        <f t="shared" si="52"/>
        <v>0</v>
      </c>
      <c r="H182" s="80">
        <f t="shared" si="52"/>
        <v>0</v>
      </c>
      <c r="I182" s="78">
        <v>269.89999999999998</v>
      </c>
      <c r="J182" s="79">
        <v>269.60000000000002</v>
      </c>
      <c r="K182" s="80">
        <v>269.7</v>
      </c>
    </row>
    <row r="183" spans="1:12" s="22" customFormat="1" ht="61.5" customHeight="1">
      <c r="A183" s="17" t="s">
        <v>319</v>
      </c>
      <c r="B183" s="59" t="s">
        <v>318</v>
      </c>
      <c r="C183" s="78">
        <v>0</v>
      </c>
      <c r="D183" s="79">
        <v>0</v>
      </c>
      <c r="E183" s="80">
        <v>0</v>
      </c>
      <c r="F183" s="78">
        <f t="shared" si="52"/>
        <v>1052.4000000000001</v>
      </c>
      <c r="G183" s="79">
        <f t="shared" si="52"/>
        <v>1052.4000000000001</v>
      </c>
      <c r="H183" s="80">
        <f t="shared" si="52"/>
        <v>1052.4000000000001</v>
      </c>
      <c r="I183" s="78">
        <v>1052.4000000000001</v>
      </c>
      <c r="J183" s="79">
        <v>1052.4000000000001</v>
      </c>
      <c r="K183" s="80">
        <v>1052.4000000000001</v>
      </c>
    </row>
    <row r="184" spans="1:12" s="22" customFormat="1" ht="15.75" customHeight="1">
      <c r="A184" s="152"/>
      <c r="B184" s="153"/>
      <c r="C184" s="78"/>
      <c r="D184" s="79"/>
      <c r="E184" s="80"/>
      <c r="F184" s="78"/>
      <c r="G184" s="79"/>
      <c r="H184" s="80"/>
      <c r="I184" s="78"/>
      <c r="J184" s="79"/>
      <c r="K184" s="80"/>
    </row>
    <row r="185" spans="1:12" s="22" customFormat="1" ht="31.5" customHeight="1">
      <c r="A185" s="170" t="s">
        <v>266</v>
      </c>
      <c r="B185" s="171" t="s">
        <v>267</v>
      </c>
      <c r="C185" s="78">
        <f t="shared" ref="C185:K186" si="53">C186</f>
        <v>2068162.3</v>
      </c>
      <c r="D185" s="79">
        <f t="shared" si="53"/>
        <v>2068162.3</v>
      </c>
      <c r="E185" s="80">
        <f t="shared" si="53"/>
        <v>5517330.2000000002</v>
      </c>
      <c r="F185" s="78">
        <f t="shared" si="53"/>
        <v>0</v>
      </c>
      <c r="G185" s="79">
        <f t="shared" si="53"/>
        <v>0</v>
      </c>
      <c r="H185" s="80">
        <f t="shared" si="53"/>
        <v>0</v>
      </c>
      <c r="I185" s="78">
        <f t="shared" si="53"/>
        <v>2068162.3</v>
      </c>
      <c r="J185" s="79">
        <f t="shared" si="53"/>
        <v>2068162.3</v>
      </c>
      <c r="K185" s="80">
        <f t="shared" si="53"/>
        <v>5517330.2000000002</v>
      </c>
    </row>
    <row r="186" spans="1:12" s="22" customFormat="1" ht="31.5" customHeight="1">
      <c r="A186" s="7" t="s">
        <v>279</v>
      </c>
      <c r="B186" s="8" t="s">
        <v>280</v>
      </c>
      <c r="C186" s="78">
        <f t="shared" si="53"/>
        <v>2068162.3</v>
      </c>
      <c r="D186" s="79">
        <f t="shared" si="53"/>
        <v>2068162.3</v>
      </c>
      <c r="E186" s="80">
        <f t="shared" si="53"/>
        <v>5517330.2000000002</v>
      </c>
      <c r="F186" s="78">
        <f t="shared" si="53"/>
        <v>0</v>
      </c>
      <c r="G186" s="79">
        <f t="shared" si="53"/>
        <v>0</v>
      </c>
      <c r="H186" s="80">
        <f t="shared" si="53"/>
        <v>0</v>
      </c>
      <c r="I186" s="78">
        <f t="shared" si="53"/>
        <v>2068162.3</v>
      </c>
      <c r="J186" s="79">
        <f t="shared" si="53"/>
        <v>2068162.3</v>
      </c>
      <c r="K186" s="80">
        <f t="shared" si="53"/>
        <v>5517330.2000000002</v>
      </c>
    </row>
    <row r="187" spans="1:12" s="22" customFormat="1" ht="92.25" customHeight="1">
      <c r="A187" s="17" t="s">
        <v>268</v>
      </c>
      <c r="B187" s="59" t="s">
        <v>269</v>
      </c>
      <c r="C187" s="78">
        <v>2068162.3</v>
      </c>
      <c r="D187" s="79">
        <v>2068162.3</v>
      </c>
      <c r="E187" s="80">
        <v>5517330.2000000002</v>
      </c>
      <c r="F187" s="78"/>
      <c r="G187" s="79"/>
      <c r="H187" s="80"/>
      <c r="I187" s="78">
        <f>C187+F187</f>
        <v>2068162.3</v>
      </c>
      <c r="J187" s="79">
        <f>D187+G187</f>
        <v>2068162.3</v>
      </c>
      <c r="K187" s="80">
        <f>E187+H187</f>
        <v>5517330.2000000002</v>
      </c>
    </row>
    <row r="188" spans="1:12" s="22" customFormat="1" ht="15.75" customHeight="1">
      <c r="A188" s="17"/>
      <c r="B188" s="59"/>
      <c r="C188" s="78"/>
      <c r="D188" s="79"/>
      <c r="E188" s="80"/>
      <c r="F188" s="78"/>
      <c r="G188" s="79"/>
      <c r="H188" s="80"/>
      <c r="I188" s="78"/>
      <c r="J188" s="79"/>
      <c r="K188" s="80"/>
    </row>
    <row r="189" spans="1:12" ht="18.75" customHeight="1">
      <c r="A189" s="139" t="s">
        <v>256</v>
      </c>
      <c r="B189" s="53" t="s">
        <v>257</v>
      </c>
      <c r="C189" s="78">
        <f t="shared" ref="C189:K190" si="54">C190</f>
        <v>510600</v>
      </c>
      <c r="D189" s="79">
        <f t="shared" si="54"/>
        <v>725700</v>
      </c>
      <c r="E189" s="80">
        <f t="shared" si="54"/>
        <v>0</v>
      </c>
      <c r="F189" s="78">
        <f t="shared" si="54"/>
        <v>0</v>
      </c>
      <c r="G189" s="79">
        <f t="shared" si="54"/>
        <v>0</v>
      </c>
      <c r="H189" s="80">
        <f t="shared" si="54"/>
        <v>0</v>
      </c>
      <c r="I189" s="78">
        <f t="shared" si="54"/>
        <v>510600</v>
      </c>
      <c r="J189" s="79">
        <f t="shared" si="54"/>
        <v>725700</v>
      </c>
      <c r="K189" s="80">
        <f t="shared" si="54"/>
        <v>0</v>
      </c>
      <c r="L189" s="172">
        <f t="shared" ref="L189" si="55">L191</f>
        <v>0</v>
      </c>
    </row>
    <row r="190" spans="1:12" ht="29.25" customHeight="1">
      <c r="A190" s="7" t="s">
        <v>258</v>
      </c>
      <c r="B190" s="9" t="s">
        <v>281</v>
      </c>
      <c r="C190" s="78">
        <f t="shared" si="54"/>
        <v>510600</v>
      </c>
      <c r="D190" s="79">
        <f t="shared" si="54"/>
        <v>725700</v>
      </c>
      <c r="E190" s="80">
        <f t="shared" si="54"/>
        <v>0</v>
      </c>
      <c r="F190" s="78">
        <f t="shared" si="54"/>
        <v>0</v>
      </c>
      <c r="G190" s="79">
        <f t="shared" si="54"/>
        <v>0</v>
      </c>
      <c r="H190" s="80">
        <f t="shared" si="54"/>
        <v>0</v>
      </c>
      <c r="I190" s="78">
        <f t="shared" si="54"/>
        <v>510600</v>
      </c>
      <c r="J190" s="79">
        <f t="shared" si="54"/>
        <v>725700</v>
      </c>
      <c r="K190" s="80">
        <f t="shared" si="54"/>
        <v>0</v>
      </c>
      <c r="L190" s="16"/>
    </row>
    <row r="191" spans="1:12" ht="30.75" customHeight="1">
      <c r="A191" s="17" t="s">
        <v>258</v>
      </c>
      <c r="B191" s="59" t="s">
        <v>259</v>
      </c>
      <c r="C191" s="78">
        <v>510600</v>
      </c>
      <c r="D191" s="79">
        <v>725700</v>
      </c>
      <c r="E191" s="80">
        <v>0</v>
      </c>
      <c r="F191" s="78"/>
      <c r="G191" s="79"/>
      <c r="H191" s="80"/>
      <c r="I191" s="78">
        <f>C191+F191</f>
        <v>510600</v>
      </c>
      <c r="J191" s="79">
        <f>D191+G191</f>
        <v>725700</v>
      </c>
      <c r="K191" s="80">
        <f>E191+H191</f>
        <v>0</v>
      </c>
    </row>
    <row r="192" spans="1:12" ht="16.5" customHeight="1">
      <c r="A192" s="173"/>
      <c r="B192" s="174"/>
      <c r="C192" s="175"/>
      <c r="D192" s="176"/>
      <c r="E192" s="177"/>
      <c r="F192" s="175"/>
      <c r="G192" s="176"/>
      <c r="H192" s="177"/>
      <c r="I192" s="175"/>
      <c r="J192" s="176"/>
      <c r="K192" s="177"/>
    </row>
    <row r="193" spans="1:12" ht="31.5" hidden="1" customHeight="1">
      <c r="A193" s="178" t="s">
        <v>66</v>
      </c>
      <c r="B193" s="179"/>
      <c r="C193" s="180">
        <f>C14+C68</f>
        <v>92215749.799999997</v>
      </c>
      <c r="D193" s="181">
        <f t="shared" ref="D193:L193" si="56">D14+D68</f>
        <v>97349153.700000003</v>
      </c>
      <c r="E193" s="182">
        <f t="shared" si="56"/>
        <v>102632758.7</v>
      </c>
      <c r="F193" s="180">
        <f>F14+F68</f>
        <v>1039102.7999999996</v>
      </c>
      <c r="G193" s="181">
        <f t="shared" ref="G193:H193" si="57">G14+G68</f>
        <v>-6947797.7999999998</v>
      </c>
      <c r="H193" s="182">
        <f t="shared" si="57"/>
        <v>-6383356.1999999993</v>
      </c>
      <c r="I193" s="180">
        <f>I14+I68</f>
        <v>93254852.600000009</v>
      </c>
      <c r="J193" s="181">
        <f t="shared" ref="J193:K193" si="58">J14+J68</f>
        <v>90401355.900000006</v>
      </c>
      <c r="K193" s="182">
        <f t="shared" si="58"/>
        <v>96249402.5</v>
      </c>
      <c r="L193" s="135">
        <f t="shared" si="56"/>
        <v>0</v>
      </c>
    </row>
    <row r="195" spans="1:12">
      <c r="C195" s="18"/>
      <c r="D195" s="18"/>
      <c r="E195" s="18"/>
      <c r="F195" s="21"/>
      <c r="G195" s="21"/>
      <c r="H195" s="21"/>
      <c r="I195" s="18"/>
      <c r="J195" s="18"/>
      <c r="K195" s="18"/>
      <c r="L195" s="18" t="e">
        <f>L143+#REF!+L74</f>
        <v>#VALUE!</v>
      </c>
    </row>
    <row r="196" spans="1:12">
      <c r="C196" s="18"/>
      <c r="D196" s="18"/>
      <c r="E196" s="18"/>
      <c r="F196" s="21"/>
      <c r="G196" s="21"/>
      <c r="H196" s="21"/>
      <c r="I196" s="18"/>
      <c r="J196" s="18"/>
      <c r="K196" s="18"/>
    </row>
    <row r="198" spans="1:12">
      <c r="C198" s="18"/>
      <c r="D198" s="18"/>
      <c r="E198" s="18"/>
      <c r="F198" s="21"/>
      <c r="G198" s="21"/>
      <c r="H198" s="21"/>
      <c r="I198" s="18"/>
      <c r="J198" s="18"/>
      <c r="K198" s="18"/>
    </row>
    <row r="201" spans="1:12">
      <c r="C201" s="18"/>
      <c r="D201" s="18"/>
      <c r="E201" s="18"/>
      <c r="F201" s="21"/>
      <c r="G201" s="21"/>
      <c r="H201" s="21"/>
      <c r="I201" s="18"/>
      <c r="J201" s="18"/>
      <c r="K201" s="18"/>
    </row>
  </sheetData>
  <mergeCells count="6">
    <mergeCell ref="A8:J8"/>
    <mergeCell ref="A10:A11"/>
    <mergeCell ref="B10:B11"/>
    <mergeCell ref="C10:E10"/>
    <mergeCell ref="F10:H10"/>
    <mergeCell ref="I10:K10"/>
  </mergeCells>
  <pageMargins left="0.59055118110236227" right="0.39370078740157483" top="0.82677165354330717" bottom="0.78740157480314965" header="0.51181102362204722" footer="0.55118110236220474"/>
  <pageSetup paperSize="9" scale="57" firstPageNumber="44" fitToWidth="0" fitToHeight="0" orientation="landscape" r:id="rId1"/>
  <headerFooter scaleWithDoc="0" alignWithMargins="0">
    <oddFooter>&amp;C&amp;P</oddFooter>
  </headerFooter>
</worksheet>
</file>

<file path=xl/worksheets/sheet2.xml><?xml version="1.0" encoding="utf-8"?>
<worksheet xmlns="http://schemas.openxmlformats.org/spreadsheetml/2006/main" xmlns:r="http://schemas.openxmlformats.org/officeDocument/2006/relationships">
  <dimension ref="A1:L201"/>
  <sheetViews>
    <sheetView view="pageBreakPreview" zoomScale="70" zoomScaleSheetLayoutView="70" workbookViewId="0">
      <pane xSplit="1" ySplit="12" topLeftCell="B112" activePane="bottomRight" state="frozen"/>
      <selection pane="topRight" activeCell="B1" sqref="B1"/>
      <selection pane="bottomLeft" activeCell="A13" sqref="A13"/>
      <selection pane="bottomRight" activeCell="H142" sqref="H142"/>
    </sheetView>
  </sheetViews>
  <sheetFormatPr defaultColWidth="9.140625" defaultRowHeight="12.75"/>
  <cols>
    <col min="1" max="1" width="69.7109375" style="2" customWidth="1"/>
    <col min="2" max="2" width="26.28515625" style="2" customWidth="1"/>
    <col min="3" max="3" width="16.42578125" style="2" customWidth="1"/>
    <col min="4" max="5" width="16.28515625" style="2" customWidth="1"/>
    <col min="6" max="8" width="16.28515625" style="20" customWidth="1"/>
    <col min="9" max="11" width="16.28515625" style="2" customWidth="1"/>
    <col min="12" max="12" width="21.7109375" style="2" customWidth="1"/>
    <col min="13" max="16384" width="9.140625" style="2"/>
  </cols>
  <sheetData>
    <row r="1" spans="1:12" ht="13.5" customHeight="1">
      <c r="B1" s="4"/>
      <c r="C1" s="1"/>
      <c r="D1" s="4"/>
      <c r="E1" s="4"/>
      <c r="I1" s="4" t="s">
        <v>287</v>
      </c>
      <c r="J1" s="1"/>
      <c r="K1" s="1"/>
    </row>
    <row r="2" spans="1:12" ht="13.5" customHeight="1">
      <c r="B2" s="4"/>
      <c r="C2" s="1"/>
      <c r="D2" s="4"/>
      <c r="E2" s="4"/>
      <c r="I2" s="10" t="s">
        <v>288</v>
      </c>
      <c r="J2" s="1"/>
      <c r="K2" s="1"/>
    </row>
    <row r="3" spans="1:12" ht="13.5" hidden="1" customHeight="1">
      <c r="B3" s="4"/>
      <c r="C3" s="1"/>
      <c r="D3" s="1"/>
      <c r="E3" s="1"/>
      <c r="I3" s="10"/>
      <c r="J3" s="1"/>
      <c r="K3" s="1"/>
    </row>
    <row r="4" spans="1:12" ht="13.5" hidden="1" customHeight="1">
      <c r="B4" s="4"/>
      <c r="C4" s="1"/>
      <c r="D4" s="1"/>
      <c r="E4" s="1"/>
      <c r="I4" s="10"/>
      <c r="J4" s="1"/>
      <c r="K4" s="1"/>
    </row>
    <row r="5" spans="1:12" ht="13.5" hidden="1" customHeight="1">
      <c r="B5" s="4"/>
      <c r="C5" s="1"/>
      <c r="D5" s="1"/>
      <c r="E5" s="1"/>
      <c r="I5" s="23"/>
      <c r="J5" s="1"/>
      <c r="K5" s="1"/>
    </row>
    <row r="6" spans="1:12" ht="13.5" hidden="1" customHeight="1">
      <c r="B6" s="4"/>
      <c r="C6" s="1"/>
      <c r="D6" s="1"/>
      <c r="E6" s="1"/>
      <c r="I6" s="23"/>
      <c r="J6" s="1"/>
      <c r="K6" s="1"/>
    </row>
    <row r="7" spans="1:12" ht="13.5" customHeight="1">
      <c r="B7" s="4"/>
      <c r="C7" s="1"/>
      <c r="D7" s="1"/>
      <c r="E7" s="1"/>
      <c r="I7" s="23"/>
      <c r="J7" s="1"/>
      <c r="K7" s="1"/>
    </row>
    <row r="8" spans="1:12" ht="20.25" customHeight="1">
      <c r="A8" s="248" t="s">
        <v>292</v>
      </c>
      <c r="B8" s="248"/>
      <c r="C8" s="249"/>
      <c r="D8" s="249"/>
      <c r="E8" s="249"/>
      <c r="F8" s="249"/>
      <c r="G8" s="249"/>
      <c r="H8" s="249"/>
      <c r="I8" s="249"/>
      <c r="J8" s="249"/>
      <c r="K8" s="19"/>
      <c r="L8" s="19"/>
    </row>
    <row r="9" spans="1:12" ht="12" customHeight="1">
      <c r="A9" s="3"/>
      <c r="B9" s="5"/>
      <c r="C9" s="5"/>
      <c r="D9" s="5"/>
      <c r="E9" s="5"/>
      <c r="F9" s="5"/>
      <c r="G9" s="5"/>
      <c r="H9" s="5"/>
      <c r="I9" s="5"/>
      <c r="J9" s="5"/>
      <c r="K9" s="5"/>
      <c r="L9" s="11"/>
    </row>
    <row r="10" spans="1:12" ht="20.25" customHeight="1">
      <c r="A10" s="250" t="s">
        <v>50</v>
      </c>
      <c r="B10" s="252" t="s">
        <v>51</v>
      </c>
      <c r="C10" s="254" t="s">
        <v>289</v>
      </c>
      <c r="D10" s="255"/>
      <c r="E10" s="256"/>
      <c r="F10" s="254" t="s">
        <v>290</v>
      </c>
      <c r="G10" s="255"/>
      <c r="H10" s="256"/>
      <c r="I10" s="257" t="s">
        <v>291</v>
      </c>
      <c r="J10" s="258"/>
      <c r="K10" s="259"/>
      <c r="L10" s="11"/>
    </row>
    <row r="11" spans="1:12" ht="22.5" customHeight="1">
      <c r="A11" s="251"/>
      <c r="B11" s="253"/>
      <c r="C11" s="66" t="s">
        <v>132</v>
      </c>
      <c r="D11" s="67" t="s">
        <v>139</v>
      </c>
      <c r="E11" s="68" t="s">
        <v>191</v>
      </c>
      <c r="F11" s="66" t="s">
        <v>132</v>
      </c>
      <c r="G11" s="67" t="s">
        <v>139</v>
      </c>
      <c r="H11" s="68" t="s">
        <v>191</v>
      </c>
      <c r="I11" s="66" t="s">
        <v>132</v>
      </c>
      <c r="J11" s="67" t="s">
        <v>139</v>
      </c>
      <c r="K11" s="68" t="s">
        <v>191</v>
      </c>
      <c r="L11" s="12"/>
    </row>
    <row r="12" spans="1:12">
      <c r="A12" s="6">
        <v>1</v>
      </c>
      <c r="B12" s="48">
        <v>2</v>
      </c>
      <c r="C12" s="69">
        <v>3</v>
      </c>
      <c r="D12" s="70">
        <v>4</v>
      </c>
      <c r="E12" s="71">
        <v>5</v>
      </c>
      <c r="F12" s="69">
        <v>6</v>
      </c>
      <c r="G12" s="70">
        <v>7</v>
      </c>
      <c r="H12" s="71">
        <v>8</v>
      </c>
      <c r="I12" s="69">
        <v>9</v>
      </c>
      <c r="J12" s="70">
        <v>10</v>
      </c>
      <c r="K12" s="71">
        <v>11</v>
      </c>
      <c r="L12" s="13"/>
    </row>
    <row r="13" spans="1:12">
      <c r="A13" s="45"/>
      <c r="B13" s="49"/>
      <c r="C13" s="72"/>
      <c r="D13" s="73"/>
      <c r="E13" s="74"/>
      <c r="F13" s="72"/>
      <c r="G13" s="73"/>
      <c r="H13" s="74"/>
      <c r="I13" s="72"/>
      <c r="J13" s="73"/>
      <c r="K13" s="74"/>
      <c r="L13" s="14"/>
    </row>
    <row r="14" spans="1:12" ht="21" hidden="1" customHeight="1">
      <c r="A14" s="36" t="s">
        <v>59</v>
      </c>
      <c r="B14" s="50" t="s">
        <v>22</v>
      </c>
      <c r="C14" s="75">
        <f>C16+C20+C23+C26+C31+C36+C40+C47+C52+C56+C59+C62</f>
        <v>63632256.100000001</v>
      </c>
      <c r="D14" s="76">
        <f t="shared" ref="D14:E14" si="0">D16+D20+D23+D26+D31+D36+D40+D47+D52+D56+D59+D62</f>
        <v>69571167.200000003</v>
      </c>
      <c r="E14" s="77">
        <f t="shared" si="0"/>
        <v>74041068.200000003</v>
      </c>
      <c r="F14" s="75">
        <f>F16+F20+F23+F26+F31+F36+F40+F47+F52+F56+F59+F62</f>
        <v>0</v>
      </c>
      <c r="G14" s="76">
        <f t="shared" ref="G14:H14" si="1">G16+G20+G23+G26+G31+G36+G40+G47+G52+G56+G59+G62</f>
        <v>0</v>
      </c>
      <c r="H14" s="77">
        <f t="shared" si="1"/>
        <v>0</v>
      </c>
      <c r="I14" s="75">
        <f>I16+I20+I23+I26+I31+I36+I40+I47+I52+I56+I59+I62</f>
        <v>63632256.100000001</v>
      </c>
      <c r="J14" s="76">
        <f t="shared" ref="J14:K14" si="2">J16+J20+J23+J26+J31+J36+J40+J47+J52+J56+J59+J62</f>
        <v>69571167.200000003</v>
      </c>
      <c r="K14" s="77">
        <f t="shared" si="2"/>
        <v>74041068.200000003</v>
      </c>
      <c r="L14" s="15"/>
    </row>
    <row r="15" spans="1:12" hidden="1">
      <c r="A15" s="32"/>
      <c r="B15" s="51"/>
      <c r="C15" s="78"/>
      <c r="D15" s="79"/>
      <c r="E15" s="80"/>
      <c r="F15" s="78"/>
      <c r="G15" s="79"/>
      <c r="H15" s="80"/>
      <c r="I15" s="78"/>
      <c r="J15" s="79"/>
      <c r="K15" s="80"/>
      <c r="L15" s="16"/>
    </row>
    <row r="16" spans="1:12" ht="16.5" hidden="1" customHeight="1">
      <c r="A16" s="46" t="s">
        <v>18</v>
      </c>
      <c r="B16" s="52" t="s">
        <v>23</v>
      </c>
      <c r="C16" s="81">
        <f t="shared" ref="C16:K16" si="3">C17+C18</f>
        <v>38972774.900000006</v>
      </c>
      <c r="D16" s="82">
        <f t="shared" si="3"/>
        <v>41662215.5</v>
      </c>
      <c r="E16" s="83">
        <f t="shared" si="3"/>
        <v>44058458</v>
      </c>
      <c r="F16" s="81">
        <f t="shared" si="3"/>
        <v>0</v>
      </c>
      <c r="G16" s="82">
        <f t="shared" si="3"/>
        <v>0</v>
      </c>
      <c r="H16" s="83">
        <f t="shared" si="3"/>
        <v>0</v>
      </c>
      <c r="I16" s="81">
        <f t="shared" si="3"/>
        <v>38972774.900000006</v>
      </c>
      <c r="J16" s="82">
        <f t="shared" si="3"/>
        <v>41662215.5</v>
      </c>
      <c r="K16" s="83">
        <f t="shared" si="3"/>
        <v>44058458</v>
      </c>
      <c r="L16" s="16"/>
    </row>
    <row r="17" spans="1:12" ht="18" hidden="1" customHeight="1">
      <c r="A17" s="34" t="s">
        <v>0</v>
      </c>
      <c r="B17" s="52" t="s">
        <v>24</v>
      </c>
      <c r="C17" s="81">
        <v>18600066</v>
      </c>
      <c r="D17" s="82">
        <v>20025878</v>
      </c>
      <c r="E17" s="83">
        <v>20956360</v>
      </c>
      <c r="F17" s="81"/>
      <c r="G17" s="82"/>
      <c r="H17" s="83"/>
      <c r="I17" s="81">
        <f t="shared" ref="I17:K18" si="4">C17+F17</f>
        <v>18600066</v>
      </c>
      <c r="J17" s="82">
        <f t="shared" si="4"/>
        <v>20025878</v>
      </c>
      <c r="K17" s="83">
        <f t="shared" si="4"/>
        <v>20956360</v>
      </c>
      <c r="L17" s="16"/>
    </row>
    <row r="18" spans="1:12" ht="18" hidden="1" customHeight="1">
      <c r="A18" s="34" t="s">
        <v>1</v>
      </c>
      <c r="B18" s="52" t="s">
        <v>25</v>
      </c>
      <c r="C18" s="81">
        <v>20372708.900000002</v>
      </c>
      <c r="D18" s="82">
        <v>21636337.5</v>
      </c>
      <c r="E18" s="83">
        <v>23102098</v>
      </c>
      <c r="F18" s="81"/>
      <c r="G18" s="82"/>
      <c r="H18" s="83"/>
      <c r="I18" s="81">
        <f t="shared" si="4"/>
        <v>20372708.900000002</v>
      </c>
      <c r="J18" s="82">
        <f t="shared" si="4"/>
        <v>21636337.5</v>
      </c>
      <c r="K18" s="83">
        <f t="shared" si="4"/>
        <v>23102098</v>
      </c>
      <c r="L18" s="16"/>
    </row>
    <row r="19" spans="1:12" ht="15" hidden="1" customHeight="1">
      <c r="A19" s="34"/>
      <c r="B19" s="52"/>
      <c r="C19" s="81"/>
      <c r="D19" s="82"/>
      <c r="E19" s="83"/>
      <c r="F19" s="81"/>
      <c r="G19" s="82"/>
      <c r="H19" s="83"/>
      <c r="I19" s="81"/>
      <c r="J19" s="82"/>
      <c r="K19" s="83"/>
      <c r="L19" s="16"/>
    </row>
    <row r="20" spans="1:12" ht="30" hidden="1" customHeight="1">
      <c r="A20" s="47" t="s">
        <v>9</v>
      </c>
      <c r="B20" s="52" t="s">
        <v>26</v>
      </c>
      <c r="C20" s="81">
        <f>C21</f>
        <v>7114668.7999999998</v>
      </c>
      <c r="D20" s="82">
        <f t="shared" ref="D20:K20" si="5">D21</f>
        <v>8847988.5999999996</v>
      </c>
      <c r="E20" s="83">
        <f t="shared" si="5"/>
        <v>10313975.5</v>
      </c>
      <c r="F20" s="81">
        <f>F21</f>
        <v>0</v>
      </c>
      <c r="G20" s="82">
        <f t="shared" si="5"/>
        <v>0</v>
      </c>
      <c r="H20" s="83">
        <f t="shared" si="5"/>
        <v>0</v>
      </c>
      <c r="I20" s="81">
        <f>I21</f>
        <v>7114668.7999999998</v>
      </c>
      <c r="J20" s="82">
        <f t="shared" si="5"/>
        <v>8847988.5999999996</v>
      </c>
      <c r="K20" s="83">
        <f t="shared" si="5"/>
        <v>10313975.5</v>
      </c>
      <c r="L20" s="16"/>
    </row>
    <row r="21" spans="1:12" ht="27.75" hidden="1" customHeight="1">
      <c r="A21" s="34" t="s">
        <v>10</v>
      </c>
      <c r="B21" s="52" t="s">
        <v>27</v>
      </c>
      <c r="C21" s="81">
        <v>7114668.7999999998</v>
      </c>
      <c r="D21" s="82">
        <v>8847988.5999999996</v>
      </c>
      <c r="E21" s="83">
        <v>10313975.5</v>
      </c>
      <c r="F21" s="81"/>
      <c r="G21" s="82"/>
      <c r="H21" s="83"/>
      <c r="I21" s="81">
        <f>C21+F21</f>
        <v>7114668.7999999998</v>
      </c>
      <c r="J21" s="82">
        <f>D21+G21</f>
        <v>8847988.5999999996</v>
      </c>
      <c r="K21" s="83">
        <f>E21+H21</f>
        <v>10313975.5</v>
      </c>
      <c r="L21" s="16"/>
    </row>
    <row r="22" spans="1:12" ht="15" hidden="1" customHeight="1">
      <c r="A22" s="34"/>
      <c r="B22" s="52"/>
      <c r="C22" s="81"/>
      <c r="D22" s="82"/>
      <c r="E22" s="83"/>
      <c r="F22" s="81"/>
      <c r="G22" s="82"/>
      <c r="H22" s="83"/>
      <c r="I22" s="81"/>
      <c r="J22" s="82"/>
      <c r="K22" s="83"/>
      <c r="L22" s="16"/>
    </row>
    <row r="23" spans="1:12" ht="18" hidden="1" customHeight="1">
      <c r="A23" s="47" t="s">
        <v>2</v>
      </c>
      <c r="B23" s="52" t="s">
        <v>28</v>
      </c>
      <c r="C23" s="81">
        <f>C24</f>
        <v>3802103</v>
      </c>
      <c r="D23" s="82">
        <f t="shared" ref="D23:K23" si="6">D24</f>
        <v>4647767</v>
      </c>
      <c r="E23" s="83">
        <f t="shared" si="6"/>
        <v>4833952</v>
      </c>
      <c r="F23" s="81">
        <f>F24</f>
        <v>0</v>
      </c>
      <c r="G23" s="82">
        <f t="shared" si="6"/>
        <v>0</v>
      </c>
      <c r="H23" s="83">
        <f t="shared" si="6"/>
        <v>0</v>
      </c>
      <c r="I23" s="81">
        <f>I24</f>
        <v>3802103</v>
      </c>
      <c r="J23" s="82">
        <f t="shared" si="6"/>
        <v>4647767</v>
      </c>
      <c r="K23" s="83">
        <f t="shared" si="6"/>
        <v>4833952</v>
      </c>
      <c r="L23" s="16"/>
    </row>
    <row r="24" spans="1:12" ht="27.75" hidden="1" customHeight="1">
      <c r="A24" s="7" t="s">
        <v>58</v>
      </c>
      <c r="B24" s="53" t="s">
        <v>29</v>
      </c>
      <c r="C24" s="78">
        <v>3802103</v>
      </c>
      <c r="D24" s="79">
        <v>4647767</v>
      </c>
      <c r="E24" s="80">
        <v>4833952</v>
      </c>
      <c r="F24" s="78"/>
      <c r="G24" s="79"/>
      <c r="H24" s="80"/>
      <c r="I24" s="81">
        <f>C24+F24</f>
        <v>3802103</v>
      </c>
      <c r="J24" s="82">
        <f>D24+G24</f>
        <v>4647767</v>
      </c>
      <c r="K24" s="83">
        <f>E24+H24</f>
        <v>4833952</v>
      </c>
      <c r="L24" s="16"/>
    </row>
    <row r="25" spans="1:12" ht="14.25" hidden="1" customHeight="1">
      <c r="A25" s="7"/>
      <c r="B25" s="53"/>
      <c r="C25" s="78"/>
      <c r="D25" s="79"/>
      <c r="E25" s="80"/>
      <c r="F25" s="78"/>
      <c r="G25" s="79"/>
      <c r="H25" s="80"/>
      <c r="I25" s="78"/>
      <c r="J25" s="79"/>
      <c r="K25" s="80"/>
      <c r="L25" s="16"/>
    </row>
    <row r="26" spans="1:12" ht="17.25" hidden="1" customHeight="1">
      <c r="A26" s="47" t="s">
        <v>3</v>
      </c>
      <c r="B26" s="52" t="s">
        <v>30</v>
      </c>
      <c r="C26" s="81">
        <f>SUM(C27:C29)</f>
        <v>9139810</v>
      </c>
      <c r="D26" s="82">
        <f t="shared" ref="D26:E26" si="7">SUM(D27:D29)</f>
        <v>9522327</v>
      </c>
      <c r="E26" s="83">
        <f t="shared" si="7"/>
        <v>9778355</v>
      </c>
      <c r="F26" s="81">
        <f>SUM(F27:F29)</f>
        <v>0</v>
      </c>
      <c r="G26" s="82">
        <f t="shared" ref="G26:H26" si="8">SUM(G27:G29)</f>
        <v>0</v>
      </c>
      <c r="H26" s="83">
        <f t="shared" si="8"/>
        <v>0</v>
      </c>
      <c r="I26" s="81">
        <f>SUM(I27:I29)</f>
        <v>9139810</v>
      </c>
      <c r="J26" s="82">
        <f t="shared" ref="J26:K26" si="9">SUM(J27:J29)</f>
        <v>9522327</v>
      </c>
      <c r="K26" s="83">
        <f t="shared" si="9"/>
        <v>9778355</v>
      </c>
      <c r="L26" s="16"/>
    </row>
    <row r="27" spans="1:12" ht="15.75" hidden="1" customHeight="1">
      <c r="A27" s="34" t="s">
        <v>4</v>
      </c>
      <c r="B27" s="52" t="s">
        <v>31</v>
      </c>
      <c r="C27" s="81">
        <v>7833689</v>
      </c>
      <c r="D27" s="82">
        <v>8179013</v>
      </c>
      <c r="E27" s="83">
        <v>8382193</v>
      </c>
      <c r="F27" s="81"/>
      <c r="G27" s="82"/>
      <c r="H27" s="83"/>
      <c r="I27" s="81">
        <f t="shared" ref="I27:I29" si="10">C27+F27</f>
        <v>7833689</v>
      </c>
      <c r="J27" s="82">
        <f t="shared" ref="J27:J29" si="11">D27+G27</f>
        <v>8179013</v>
      </c>
      <c r="K27" s="83">
        <f t="shared" ref="K27:K29" si="12">E27+H27</f>
        <v>8382193</v>
      </c>
      <c r="L27" s="16"/>
    </row>
    <row r="28" spans="1:12" ht="15.75" hidden="1" customHeight="1">
      <c r="A28" s="34" t="s">
        <v>6</v>
      </c>
      <c r="B28" s="52" t="s">
        <v>32</v>
      </c>
      <c r="C28" s="81">
        <v>1303097</v>
      </c>
      <c r="D28" s="82">
        <v>1340290</v>
      </c>
      <c r="E28" s="83">
        <v>1393138</v>
      </c>
      <c r="F28" s="81"/>
      <c r="G28" s="82"/>
      <c r="H28" s="83"/>
      <c r="I28" s="81">
        <f t="shared" si="10"/>
        <v>1303097</v>
      </c>
      <c r="J28" s="82">
        <f t="shared" si="11"/>
        <v>1340290</v>
      </c>
      <c r="K28" s="83">
        <f t="shared" si="12"/>
        <v>1393138</v>
      </c>
      <c r="L28" s="16"/>
    </row>
    <row r="29" spans="1:12" ht="17.25" hidden="1" customHeight="1">
      <c r="A29" s="34" t="s">
        <v>68</v>
      </c>
      <c r="B29" s="52" t="s">
        <v>69</v>
      </c>
      <c r="C29" s="81">
        <v>3024</v>
      </c>
      <c r="D29" s="82">
        <v>3024</v>
      </c>
      <c r="E29" s="83">
        <v>3024</v>
      </c>
      <c r="F29" s="81"/>
      <c r="G29" s="82"/>
      <c r="H29" s="83"/>
      <c r="I29" s="81">
        <f t="shared" si="10"/>
        <v>3024</v>
      </c>
      <c r="J29" s="82">
        <f t="shared" si="11"/>
        <v>3024</v>
      </c>
      <c r="K29" s="83">
        <f t="shared" si="12"/>
        <v>3024</v>
      </c>
      <c r="L29" s="16"/>
    </row>
    <row r="30" spans="1:12" ht="15" hidden="1" customHeight="1">
      <c r="A30" s="34"/>
      <c r="B30" s="52"/>
      <c r="C30" s="81"/>
      <c r="D30" s="82"/>
      <c r="E30" s="83"/>
      <c r="F30" s="81"/>
      <c r="G30" s="82"/>
      <c r="H30" s="83"/>
      <c r="I30" s="81"/>
      <c r="J30" s="82"/>
      <c r="K30" s="83"/>
      <c r="L30" s="16"/>
    </row>
    <row r="31" spans="1:12" ht="26.25" hidden="1" customHeight="1">
      <c r="A31" s="47" t="s">
        <v>11</v>
      </c>
      <c r="B31" s="52" t="s">
        <v>34</v>
      </c>
      <c r="C31" s="81">
        <f>SUM(C32:C34)</f>
        <v>2931854</v>
      </c>
      <c r="D31" s="82">
        <f t="shared" ref="D31:E31" si="13">SUM(D32:D34)</f>
        <v>3179830.5</v>
      </c>
      <c r="E31" s="83">
        <f t="shared" si="13"/>
        <v>3303767</v>
      </c>
      <c r="F31" s="81">
        <f>SUM(F32:F34)</f>
        <v>0</v>
      </c>
      <c r="G31" s="82">
        <f t="shared" ref="G31:H31" si="14">SUM(G32:G34)</f>
        <v>0</v>
      </c>
      <c r="H31" s="83">
        <f t="shared" si="14"/>
        <v>0</v>
      </c>
      <c r="I31" s="81">
        <f>SUM(I32:I34)</f>
        <v>2931854</v>
      </c>
      <c r="J31" s="82">
        <f t="shared" ref="J31:K31" si="15">SUM(J32:J34)</f>
        <v>3179830.5</v>
      </c>
      <c r="K31" s="83">
        <f t="shared" si="15"/>
        <v>3303767</v>
      </c>
      <c r="L31" s="16"/>
    </row>
    <row r="32" spans="1:12" ht="18" hidden="1" customHeight="1">
      <c r="A32" s="34" t="s">
        <v>5</v>
      </c>
      <c r="B32" s="52" t="s">
        <v>35</v>
      </c>
      <c r="C32" s="81">
        <v>2803660.5</v>
      </c>
      <c r="D32" s="82">
        <v>3064074</v>
      </c>
      <c r="E32" s="83">
        <v>3201241</v>
      </c>
      <c r="F32" s="81"/>
      <c r="G32" s="82"/>
      <c r="H32" s="83"/>
      <c r="I32" s="81">
        <f t="shared" ref="I32:I34" si="16">C32+F32</f>
        <v>2803660.5</v>
      </c>
      <c r="J32" s="82">
        <f t="shared" ref="J32:J34" si="17">D32+G32</f>
        <v>3064074</v>
      </c>
      <c r="K32" s="83">
        <f t="shared" ref="K32:K34" si="18">E32+H32</f>
        <v>3201241</v>
      </c>
      <c r="L32" s="16"/>
    </row>
    <row r="33" spans="1:12" ht="29.25" hidden="1" customHeight="1">
      <c r="A33" s="34" t="s">
        <v>21</v>
      </c>
      <c r="B33" s="52" t="s">
        <v>33</v>
      </c>
      <c r="C33" s="81">
        <v>80325</v>
      </c>
      <c r="D33" s="82">
        <v>69897</v>
      </c>
      <c r="E33" s="83">
        <v>58452</v>
      </c>
      <c r="F33" s="81"/>
      <c r="G33" s="82"/>
      <c r="H33" s="83"/>
      <c r="I33" s="81">
        <f t="shared" si="16"/>
        <v>80325</v>
      </c>
      <c r="J33" s="82">
        <f t="shared" si="17"/>
        <v>69897</v>
      </c>
      <c r="K33" s="83">
        <f t="shared" si="18"/>
        <v>58452</v>
      </c>
      <c r="L33" s="16"/>
    </row>
    <row r="34" spans="1:12" ht="27.75" hidden="1" customHeight="1">
      <c r="A34" s="34" t="s">
        <v>12</v>
      </c>
      <c r="B34" s="52" t="s">
        <v>36</v>
      </c>
      <c r="C34" s="81">
        <v>47868.5</v>
      </c>
      <c r="D34" s="82">
        <v>45859.5</v>
      </c>
      <c r="E34" s="83">
        <v>44074</v>
      </c>
      <c r="F34" s="81"/>
      <c r="G34" s="82"/>
      <c r="H34" s="83"/>
      <c r="I34" s="81">
        <f t="shared" si="16"/>
        <v>47868.5</v>
      </c>
      <c r="J34" s="82">
        <f t="shared" si="17"/>
        <v>45859.5</v>
      </c>
      <c r="K34" s="83">
        <f t="shared" si="18"/>
        <v>44074</v>
      </c>
      <c r="L34" s="16"/>
    </row>
    <row r="35" spans="1:12" ht="15" hidden="1" customHeight="1">
      <c r="A35" s="34"/>
      <c r="B35" s="52"/>
      <c r="C35" s="81"/>
      <c r="D35" s="82"/>
      <c r="E35" s="83"/>
      <c r="F35" s="81"/>
      <c r="G35" s="82"/>
      <c r="H35" s="83"/>
      <c r="I35" s="81"/>
      <c r="J35" s="82"/>
      <c r="K35" s="83"/>
      <c r="L35" s="16"/>
    </row>
    <row r="36" spans="1:12" ht="19.5" hidden="1" customHeight="1">
      <c r="A36" s="47" t="s">
        <v>56</v>
      </c>
      <c r="B36" s="52" t="s">
        <v>37</v>
      </c>
      <c r="C36" s="81">
        <f>SUM(C37:C38)</f>
        <v>161162.5</v>
      </c>
      <c r="D36" s="82">
        <f t="shared" ref="D36:E36" si="19">SUM(D37:D38)</f>
        <v>166145.29999999999</v>
      </c>
      <c r="E36" s="83">
        <f t="shared" si="19"/>
        <v>165935.1</v>
      </c>
      <c r="F36" s="81">
        <f>SUM(F37:F38)</f>
        <v>0</v>
      </c>
      <c r="G36" s="82">
        <f t="shared" ref="G36:H36" si="20">SUM(G37:G38)</f>
        <v>0</v>
      </c>
      <c r="H36" s="83">
        <f t="shared" si="20"/>
        <v>0</v>
      </c>
      <c r="I36" s="81">
        <f>SUM(I37:I38)</f>
        <v>161162.5</v>
      </c>
      <c r="J36" s="82">
        <f t="shared" ref="J36:K36" si="21">SUM(J37:J38)</f>
        <v>166145.29999999999</v>
      </c>
      <c r="K36" s="83">
        <f t="shared" si="21"/>
        <v>165935.1</v>
      </c>
      <c r="L36" s="16"/>
    </row>
    <row r="37" spans="1:12" ht="54" hidden="1" customHeight="1">
      <c r="A37" s="34" t="s">
        <v>78</v>
      </c>
      <c r="B37" s="52" t="s">
        <v>72</v>
      </c>
      <c r="C37" s="81">
        <v>4642.8999999999996</v>
      </c>
      <c r="D37" s="82">
        <v>4411.3999999999996</v>
      </c>
      <c r="E37" s="83">
        <v>4359.6000000000004</v>
      </c>
      <c r="F37" s="81"/>
      <c r="G37" s="82"/>
      <c r="H37" s="83"/>
      <c r="I37" s="81">
        <f t="shared" ref="I37:I38" si="22">C37+F37</f>
        <v>4642.8999999999996</v>
      </c>
      <c r="J37" s="82">
        <f t="shared" ref="J37:J38" si="23">D37+G37</f>
        <v>4411.3999999999996</v>
      </c>
      <c r="K37" s="83">
        <f t="shared" ref="K37:K38" si="24">E37+H37</f>
        <v>4359.6000000000004</v>
      </c>
      <c r="L37" s="16"/>
    </row>
    <row r="38" spans="1:12" ht="29.25" hidden="1" customHeight="1">
      <c r="A38" s="34" t="s">
        <v>17</v>
      </c>
      <c r="B38" s="52" t="s">
        <v>38</v>
      </c>
      <c r="C38" s="81">
        <v>156519.6</v>
      </c>
      <c r="D38" s="82">
        <v>161733.9</v>
      </c>
      <c r="E38" s="83">
        <v>161575.5</v>
      </c>
      <c r="F38" s="81"/>
      <c r="G38" s="82"/>
      <c r="H38" s="83"/>
      <c r="I38" s="81">
        <f t="shared" si="22"/>
        <v>156519.6</v>
      </c>
      <c r="J38" s="82">
        <f t="shared" si="23"/>
        <v>161733.9</v>
      </c>
      <c r="K38" s="83">
        <f t="shared" si="24"/>
        <v>161575.5</v>
      </c>
      <c r="L38" s="16"/>
    </row>
    <row r="39" spans="1:12" ht="15.75" hidden="1" customHeight="1">
      <c r="A39" s="34"/>
      <c r="B39" s="52"/>
      <c r="C39" s="81"/>
      <c r="D39" s="82"/>
      <c r="E39" s="83"/>
      <c r="F39" s="81"/>
      <c r="G39" s="82"/>
      <c r="H39" s="83"/>
      <c r="I39" s="81"/>
      <c r="J39" s="82"/>
      <c r="K39" s="83"/>
      <c r="L39" s="16"/>
    </row>
    <row r="40" spans="1:12" ht="32.25" hidden="1" customHeight="1">
      <c r="A40" s="46" t="s">
        <v>13</v>
      </c>
      <c r="B40" s="52" t="s">
        <v>39</v>
      </c>
      <c r="C40" s="81">
        <f>SUM(C41:C45)</f>
        <v>33414.199999999997</v>
      </c>
      <c r="D40" s="82">
        <f t="shared" ref="D40:E40" si="25">SUM(D41:D45)</f>
        <v>37535.699999999997</v>
      </c>
      <c r="E40" s="83">
        <f t="shared" si="25"/>
        <v>36478.9</v>
      </c>
      <c r="F40" s="81">
        <f>SUM(F41:F45)</f>
        <v>0</v>
      </c>
      <c r="G40" s="82">
        <f t="shared" ref="G40:H40" si="26">SUM(G41:G45)</f>
        <v>0</v>
      </c>
      <c r="H40" s="83">
        <f t="shared" si="26"/>
        <v>0</v>
      </c>
      <c r="I40" s="81">
        <f>SUM(I41:I45)</f>
        <v>33414.199999999997</v>
      </c>
      <c r="J40" s="82">
        <f t="shared" ref="J40:K40" si="27">SUM(J41:J45)</f>
        <v>37535.699999999997</v>
      </c>
      <c r="K40" s="83">
        <f t="shared" si="27"/>
        <v>36478.9</v>
      </c>
      <c r="L40" s="16"/>
    </row>
    <row r="41" spans="1:12" ht="54.75" hidden="1" customHeight="1">
      <c r="A41" s="34" t="s">
        <v>53</v>
      </c>
      <c r="B41" s="52" t="s">
        <v>40</v>
      </c>
      <c r="C41" s="81">
        <v>14153</v>
      </c>
      <c r="D41" s="82">
        <v>17637</v>
      </c>
      <c r="E41" s="83">
        <v>15896</v>
      </c>
      <c r="F41" s="81"/>
      <c r="G41" s="82"/>
      <c r="H41" s="83"/>
      <c r="I41" s="81">
        <f t="shared" ref="I41:I45" si="28">C41+F41</f>
        <v>14153</v>
      </c>
      <c r="J41" s="82">
        <f t="shared" ref="J41:J45" si="29">D41+G41</f>
        <v>17637</v>
      </c>
      <c r="K41" s="83">
        <f t="shared" ref="K41:K45" si="30">E41+H41</f>
        <v>15896</v>
      </c>
      <c r="L41" s="16"/>
    </row>
    <row r="42" spans="1:12" ht="25.5" hidden="1" customHeight="1">
      <c r="A42" s="7" t="s">
        <v>61</v>
      </c>
      <c r="B42" s="53" t="s">
        <v>62</v>
      </c>
      <c r="C42" s="78">
        <v>711.5</v>
      </c>
      <c r="D42" s="79">
        <v>711.5</v>
      </c>
      <c r="E42" s="80">
        <v>711.5</v>
      </c>
      <c r="F42" s="78"/>
      <c r="G42" s="79"/>
      <c r="H42" s="80"/>
      <c r="I42" s="81">
        <f t="shared" si="28"/>
        <v>711.5</v>
      </c>
      <c r="J42" s="82">
        <f t="shared" si="29"/>
        <v>711.5</v>
      </c>
      <c r="K42" s="83">
        <f t="shared" si="30"/>
        <v>711.5</v>
      </c>
      <c r="L42" s="16"/>
    </row>
    <row r="43" spans="1:12" ht="67.5" hidden="1" customHeight="1">
      <c r="A43" s="7" t="s">
        <v>60</v>
      </c>
      <c r="B43" s="53" t="s">
        <v>41</v>
      </c>
      <c r="C43" s="78">
        <v>13488.699999999999</v>
      </c>
      <c r="D43" s="79">
        <v>13898.2</v>
      </c>
      <c r="E43" s="80">
        <v>14306.4</v>
      </c>
      <c r="F43" s="78"/>
      <c r="G43" s="79"/>
      <c r="H43" s="80"/>
      <c r="I43" s="81">
        <f t="shared" si="28"/>
        <v>13488.699999999999</v>
      </c>
      <c r="J43" s="82">
        <f t="shared" si="29"/>
        <v>13898.2</v>
      </c>
      <c r="K43" s="83">
        <f t="shared" si="30"/>
        <v>14306.4</v>
      </c>
      <c r="L43" s="16"/>
    </row>
    <row r="44" spans="1:12" ht="21" hidden="1" customHeight="1">
      <c r="A44" s="7" t="s">
        <v>14</v>
      </c>
      <c r="B44" s="53" t="s">
        <v>42</v>
      </c>
      <c r="C44" s="78">
        <v>4061</v>
      </c>
      <c r="D44" s="79">
        <v>4289</v>
      </c>
      <c r="E44" s="80">
        <v>4565</v>
      </c>
      <c r="F44" s="78"/>
      <c r="G44" s="79"/>
      <c r="H44" s="80"/>
      <c r="I44" s="81">
        <f t="shared" si="28"/>
        <v>4061</v>
      </c>
      <c r="J44" s="82">
        <f t="shared" si="29"/>
        <v>4289</v>
      </c>
      <c r="K44" s="83">
        <f t="shared" si="30"/>
        <v>4565</v>
      </c>
      <c r="L44" s="16"/>
    </row>
    <row r="45" spans="1:12" ht="65.25" hidden="1" customHeight="1">
      <c r="A45" s="37" t="s">
        <v>80</v>
      </c>
      <c r="B45" s="53" t="s">
        <v>77</v>
      </c>
      <c r="C45" s="78">
        <v>1000</v>
      </c>
      <c r="D45" s="79">
        <v>1000</v>
      </c>
      <c r="E45" s="80">
        <v>1000</v>
      </c>
      <c r="F45" s="78"/>
      <c r="G45" s="79"/>
      <c r="H45" s="80"/>
      <c r="I45" s="81">
        <f t="shared" si="28"/>
        <v>1000</v>
      </c>
      <c r="J45" s="82">
        <f t="shared" si="29"/>
        <v>1000</v>
      </c>
      <c r="K45" s="83">
        <f t="shared" si="30"/>
        <v>1000</v>
      </c>
      <c r="L45" s="16"/>
    </row>
    <row r="46" spans="1:12" ht="12.75" hidden="1" customHeight="1">
      <c r="A46" s="37"/>
      <c r="B46" s="53"/>
      <c r="C46" s="78"/>
      <c r="D46" s="79"/>
      <c r="E46" s="80"/>
      <c r="F46" s="78"/>
      <c r="G46" s="79"/>
      <c r="H46" s="80"/>
      <c r="I46" s="78"/>
      <c r="J46" s="79"/>
      <c r="K46" s="80"/>
      <c r="L46" s="16"/>
    </row>
    <row r="47" spans="1:12" ht="19.5" hidden="1" customHeight="1">
      <c r="A47" s="47" t="s">
        <v>19</v>
      </c>
      <c r="B47" s="52" t="s">
        <v>43</v>
      </c>
      <c r="C47" s="81">
        <f>SUM(C48:C50)</f>
        <v>1060091.3999999999</v>
      </c>
      <c r="D47" s="82">
        <f t="shared" ref="D47:E47" si="31">SUM(D48:D50)</f>
        <v>1101150.7</v>
      </c>
      <c r="E47" s="83">
        <f t="shared" si="31"/>
        <v>1147334.2</v>
      </c>
      <c r="F47" s="81">
        <f>SUM(F48:F50)</f>
        <v>0</v>
      </c>
      <c r="G47" s="82">
        <f t="shared" ref="G47:H47" si="32">SUM(G48:G50)</f>
        <v>0</v>
      </c>
      <c r="H47" s="83">
        <f t="shared" si="32"/>
        <v>0</v>
      </c>
      <c r="I47" s="81">
        <f>SUM(I48:I50)</f>
        <v>1060091.3999999999</v>
      </c>
      <c r="J47" s="82">
        <f t="shared" ref="J47:K47" si="33">SUM(J48:J50)</f>
        <v>1101150.7</v>
      </c>
      <c r="K47" s="83">
        <f t="shared" si="33"/>
        <v>1147334.2</v>
      </c>
      <c r="L47" s="16"/>
    </row>
    <row r="48" spans="1:12" ht="19.5" hidden="1" customHeight="1">
      <c r="A48" s="34" t="s">
        <v>7</v>
      </c>
      <c r="B48" s="52" t="s">
        <v>44</v>
      </c>
      <c r="C48" s="81">
        <v>40550.299999999981</v>
      </c>
      <c r="D48" s="82">
        <v>40706.199999999997</v>
      </c>
      <c r="E48" s="83">
        <v>40706.199999999997</v>
      </c>
      <c r="F48" s="81"/>
      <c r="G48" s="82"/>
      <c r="H48" s="83"/>
      <c r="I48" s="81">
        <f t="shared" ref="I48:I50" si="34">C48+F48</f>
        <v>40550.299999999981</v>
      </c>
      <c r="J48" s="82">
        <f t="shared" ref="J48:J50" si="35">D48+G48</f>
        <v>40706.199999999997</v>
      </c>
      <c r="K48" s="83">
        <f t="shared" ref="K48:K50" si="36">E48+H48</f>
        <v>40706.199999999997</v>
      </c>
      <c r="L48" s="16"/>
    </row>
    <row r="49" spans="1:12" ht="18" hidden="1" customHeight="1">
      <c r="A49" s="34" t="s">
        <v>16</v>
      </c>
      <c r="B49" s="52" t="s">
        <v>140</v>
      </c>
      <c r="C49" s="81">
        <v>11006</v>
      </c>
      <c r="D49" s="82">
        <v>12608</v>
      </c>
      <c r="E49" s="83">
        <v>11927</v>
      </c>
      <c r="F49" s="81"/>
      <c r="G49" s="82"/>
      <c r="H49" s="83"/>
      <c r="I49" s="81">
        <f t="shared" si="34"/>
        <v>11006</v>
      </c>
      <c r="J49" s="82">
        <f t="shared" si="35"/>
        <v>12608</v>
      </c>
      <c r="K49" s="83">
        <f t="shared" si="36"/>
        <v>11927</v>
      </c>
      <c r="L49" s="16"/>
    </row>
    <row r="50" spans="1:12" ht="18.75" hidden="1" customHeight="1">
      <c r="A50" s="34" t="s">
        <v>52</v>
      </c>
      <c r="B50" s="52" t="s">
        <v>45</v>
      </c>
      <c r="C50" s="81">
        <v>1008535.1</v>
      </c>
      <c r="D50" s="82">
        <v>1047836.5</v>
      </c>
      <c r="E50" s="83">
        <v>1094701</v>
      </c>
      <c r="F50" s="81"/>
      <c r="G50" s="82"/>
      <c r="H50" s="83"/>
      <c r="I50" s="81">
        <f t="shared" si="34"/>
        <v>1008535.1</v>
      </c>
      <c r="J50" s="82">
        <f t="shared" si="35"/>
        <v>1047836.5</v>
      </c>
      <c r="K50" s="83">
        <f t="shared" si="36"/>
        <v>1094701</v>
      </c>
      <c r="L50" s="16"/>
    </row>
    <row r="51" spans="1:12" ht="13.5" hidden="1" customHeight="1">
      <c r="A51" s="34"/>
      <c r="B51" s="52"/>
      <c r="C51" s="81"/>
      <c r="D51" s="82"/>
      <c r="E51" s="83"/>
      <c r="F51" s="81"/>
      <c r="G51" s="82"/>
      <c r="H51" s="83"/>
      <c r="I51" s="81"/>
      <c r="J51" s="82"/>
      <c r="K51" s="83"/>
      <c r="L51" s="16"/>
    </row>
    <row r="52" spans="1:12" ht="30" hidden="1" customHeight="1">
      <c r="A52" s="47" t="s">
        <v>141</v>
      </c>
      <c r="B52" s="52" t="s">
        <v>46</v>
      </c>
      <c r="C52" s="81">
        <f>SUM(C53:C54)</f>
        <v>74879.600000000006</v>
      </c>
      <c r="D52" s="82">
        <f t="shared" ref="D52:E52" si="37">SUM(D53:D54)</f>
        <v>64472.000000000007</v>
      </c>
      <c r="E52" s="83">
        <f t="shared" si="37"/>
        <v>61215.799999999996</v>
      </c>
      <c r="F52" s="81">
        <f>SUM(F53:F54)</f>
        <v>0</v>
      </c>
      <c r="G52" s="82">
        <f t="shared" ref="G52:H52" si="38">SUM(G53:G54)</f>
        <v>0</v>
      </c>
      <c r="H52" s="83">
        <f t="shared" si="38"/>
        <v>0</v>
      </c>
      <c r="I52" s="81">
        <f>SUM(I53:I54)</f>
        <v>74879.600000000006</v>
      </c>
      <c r="J52" s="82">
        <f t="shared" ref="J52:K52" si="39">SUM(J53:J54)</f>
        <v>64472.000000000007</v>
      </c>
      <c r="K52" s="83">
        <f t="shared" si="39"/>
        <v>61215.799999999996</v>
      </c>
      <c r="L52" s="16"/>
    </row>
    <row r="53" spans="1:12" ht="19.5" hidden="1" customHeight="1">
      <c r="A53" s="34" t="s">
        <v>63</v>
      </c>
      <c r="B53" s="52" t="s">
        <v>64</v>
      </c>
      <c r="C53" s="81">
        <v>2307</v>
      </c>
      <c r="D53" s="82">
        <v>2340.4</v>
      </c>
      <c r="E53" s="83">
        <v>2374.1</v>
      </c>
      <c r="F53" s="81"/>
      <c r="G53" s="82"/>
      <c r="H53" s="83"/>
      <c r="I53" s="81">
        <f t="shared" ref="I53:I54" si="40">C53+F53</f>
        <v>2307</v>
      </c>
      <c r="J53" s="82">
        <f t="shared" ref="J53:J54" si="41">D53+G53</f>
        <v>2340.4</v>
      </c>
      <c r="K53" s="83">
        <f t="shared" ref="K53:K54" si="42">E53+H53</f>
        <v>2374.1</v>
      </c>
      <c r="L53" s="16"/>
    </row>
    <row r="54" spans="1:12" ht="18" hidden="1" customHeight="1">
      <c r="A54" s="34" t="s">
        <v>67</v>
      </c>
      <c r="B54" s="52" t="s">
        <v>70</v>
      </c>
      <c r="C54" s="81">
        <v>72572.600000000006</v>
      </c>
      <c r="D54" s="82">
        <v>62131.600000000006</v>
      </c>
      <c r="E54" s="83">
        <v>58841.7</v>
      </c>
      <c r="F54" s="81"/>
      <c r="G54" s="82"/>
      <c r="H54" s="83"/>
      <c r="I54" s="81">
        <f t="shared" si="40"/>
        <v>72572.600000000006</v>
      </c>
      <c r="J54" s="82">
        <f t="shared" si="41"/>
        <v>62131.600000000006</v>
      </c>
      <c r="K54" s="83">
        <f t="shared" si="42"/>
        <v>58841.7</v>
      </c>
      <c r="L54" s="16"/>
    </row>
    <row r="55" spans="1:12" ht="15" hidden="1" customHeight="1">
      <c r="A55" s="34"/>
      <c r="B55" s="52"/>
      <c r="C55" s="81"/>
      <c r="D55" s="82"/>
      <c r="E55" s="83"/>
      <c r="F55" s="81"/>
      <c r="G55" s="82"/>
      <c r="H55" s="83"/>
      <c r="I55" s="81"/>
      <c r="J55" s="82"/>
      <c r="K55" s="83"/>
      <c r="L55" s="16"/>
    </row>
    <row r="56" spans="1:12" ht="29.25" hidden="1" customHeight="1">
      <c r="A56" s="47" t="s">
        <v>20</v>
      </c>
      <c r="B56" s="52" t="s">
        <v>47</v>
      </c>
      <c r="C56" s="81">
        <f t="shared" ref="C56:J56" si="43">C57</f>
        <v>200</v>
      </c>
      <c r="D56" s="82">
        <f t="shared" si="43"/>
        <v>200</v>
      </c>
      <c r="E56" s="83">
        <f>E57</f>
        <v>200</v>
      </c>
      <c r="F56" s="81">
        <f t="shared" si="43"/>
        <v>0</v>
      </c>
      <c r="G56" s="82">
        <f t="shared" si="43"/>
        <v>0</v>
      </c>
      <c r="H56" s="83">
        <f>H57</f>
        <v>0</v>
      </c>
      <c r="I56" s="81">
        <f t="shared" si="43"/>
        <v>200</v>
      </c>
      <c r="J56" s="82">
        <f t="shared" si="43"/>
        <v>200</v>
      </c>
      <c r="K56" s="83">
        <f>K57</f>
        <v>200</v>
      </c>
      <c r="L56" s="16"/>
    </row>
    <row r="57" spans="1:12" ht="29.25" hidden="1" customHeight="1">
      <c r="A57" s="34" t="s">
        <v>79</v>
      </c>
      <c r="B57" s="52" t="s">
        <v>55</v>
      </c>
      <c r="C57" s="81">
        <v>200</v>
      </c>
      <c r="D57" s="82">
        <v>200</v>
      </c>
      <c r="E57" s="83">
        <v>200</v>
      </c>
      <c r="F57" s="81"/>
      <c r="G57" s="82"/>
      <c r="H57" s="83"/>
      <c r="I57" s="81">
        <f>C57+F57</f>
        <v>200</v>
      </c>
      <c r="J57" s="82">
        <f>D57+G57</f>
        <v>200</v>
      </c>
      <c r="K57" s="83">
        <f>E57+H57</f>
        <v>200</v>
      </c>
      <c r="L57" s="16"/>
    </row>
    <row r="58" spans="1:12" ht="14.25" hidden="1" customHeight="1">
      <c r="A58" s="34"/>
      <c r="B58" s="52"/>
      <c r="C58" s="81"/>
      <c r="D58" s="82"/>
      <c r="E58" s="83"/>
      <c r="F58" s="81"/>
      <c r="G58" s="82"/>
      <c r="H58" s="83"/>
      <c r="I58" s="81"/>
      <c r="J58" s="82"/>
      <c r="K58" s="83"/>
      <c r="L58" s="16"/>
    </row>
    <row r="59" spans="1:12" ht="20.25" hidden="1" customHeight="1">
      <c r="A59" s="47" t="s">
        <v>8</v>
      </c>
      <c r="B59" s="52" t="s">
        <v>48</v>
      </c>
      <c r="C59" s="81">
        <f t="shared" ref="C59" si="44">C60</f>
        <v>123.4</v>
      </c>
      <c r="D59" s="82">
        <f t="shared" ref="D59" si="45">D60</f>
        <v>123.4</v>
      </c>
      <c r="E59" s="83">
        <f>E60</f>
        <v>123.4</v>
      </c>
      <c r="F59" s="81">
        <f t="shared" ref="F59:G59" si="46">F60</f>
        <v>0</v>
      </c>
      <c r="G59" s="82">
        <f t="shared" si="46"/>
        <v>0</v>
      </c>
      <c r="H59" s="83">
        <f>H60</f>
        <v>0</v>
      </c>
      <c r="I59" s="81">
        <f t="shared" ref="I59:J59" si="47">I60</f>
        <v>123.4</v>
      </c>
      <c r="J59" s="82">
        <f t="shared" si="47"/>
        <v>123.4</v>
      </c>
      <c r="K59" s="83">
        <f>K60</f>
        <v>123.4</v>
      </c>
      <c r="L59" s="16"/>
    </row>
    <row r="60" spans="1:12" ht="54" hidden="1" customHeight="1">
      <c r="A60" s="34" t="s">
        <v>74</v>
      </c>
      <c r="B60" s="52" t="s">
        <v>73</v>
      </c>
      <c r="C60" s="81">
        <v>123.4</v>
      </c>
      <c r="D60" s="82">
        <v>123.4</v>
      </c>
      <c r="E60" s="83">
        <v>123.4</v>
      </c>
      <c r="F60" s="81"/>
      <c r="G60" s="82"/>
      <c r="H60" s="83"/>
      <c r="I60" s="81">
        <f>C60+F60</f>
        <v>123.4</v>
      </c>
      <c r="J60" s="82">
        <f>D60+G60</f>
        <v>123.4</v>
      </c>
      <c r="K60" s="83">
        <f>E60+H60</f>
        <v>123.4</v>
      </c>
      <c r="L60" s="16"/>
    </row>
    <row r="61" spans="1:12" ht="15" hidden="1" customHeight="1">
      <c r="A61" s="34"/>
      <c r="B61" s="52"/>
      <c r="C61" s="81"/>
      <c r="D61" s="82"/>
      <c r="E61" s="83"/>
      <c r="F61" s="81"/>
      <c r="G61" s="82"/>
      <c r="H61" s="83"/>
      <c r="I61" s="81"/>
      <c r="J61" s="82"/>
      <c r="K61" s="83"/>
      <c r="L61" s="16"/>
    </row>
    <row r="62" spans="1:12" ht="19.5" hidden="1" customHeight="1">
      <c r="A62" s="47" t="s">
        <v>15</v>
      </c>
      <c r="B62" s="52" t="s">
        <v>49</v>
      </c>
      <c r="C62" s="81">
        <f>SUM(C63:C66)</f>
        <v>341174.3</v>
      </c>
      <c r="D62" s="82">
        <f t="shared" ref="D62:E62" si="48">SUM(D63:D66)</f>
        <v>341411.5</v>
      </c>
      <c r="E62" s="83">
        <f t="shared" si="48"/>
        <v>341273.29999999993</v>
      </c>
      <c r="F62" s="81">
        <f>SUM(F63:F66)</f>
        <v>0</v>
      </c>
      <c r="G62" s="82">
        <f t="shared" ref="G62:H62" si="49">SUM(G63:G66)</f>
        <v>0</v>
      </c>
      <c r="H62" s="83">
        <f t="shared" si="49"/>
        <v>0</v>
      </c>
      <c r="I62" s="81">
        <f>SUM(I63:I66)</f>
        <v>341174.3</v>
      </c>
      <c r="J62" s="82">
        <f t="shared" ref="J62:K62" si="50">SUM(J63:J66)</f>
        <v>341411.5</v>
      </c>
      <c r="K62" s="83">
        <f t="shared" si="50"/>
        <v>341273.29999999993</v>
      </c>
      <c r="L62" s="16"/>
    </row>
    <row r="63" spans="1:12" ht="32.25" hidden="1" customHeight="1">
      <c r="A63" s="7" t="s">
        <v>282</v>
      </c>
      <c r="B63" s="54" t="s">
        <v>263</v>
      </c>
      <c r="C63" s="78">
        <v>319424.8</v>
      </c>
      <c r="D63" s="79">
        <v>319535.8</v>
      </c>
      <c r="E63" s="80">
        <v>319290.09999999992</v>
      </c>
      <c r="F63" s="78"/>
      <c r="G63" s="79"/>
      <c r="H63" s="80"/>
      <c r="I63" s="81">
        <f t="shared" ref="I63:I66" si="51">C63+F63</f>
        <v>319424.8</v>
      </c>
      <c r="J63" s="82">
        <f t="shared" ref="J63:J66" si="52">D63+G63</f>
        <v>319535.8</v>
      </c>
      <c r="K63" s="83">
        <f t="shared" ref="K63:K66" si="53">E63+H63</f>
        <v>319290.09999999992</v>
      </c>
      <c r="L63" s="16"/>
    </row>
    <row r="64" spans="1:12" ht="78.75" hidden="1" customHeight="1">
      <c r="A64" s="7" t="s">
        <v>260</v>
      </c>
      <c r="B64" s="53" t="s">
        <v>264</v>
      </c>
      <c r="C64" s="78">
        <v>4464.6000000000004</v>
      </c>
      <c r="D64" s="79">
        <v>4594.9000000000005</v>
      </c>
      <c r="E64" s="80">
        <v>4704</v>
      </c>
      <c r="F64" s="78"/>
      <c r="G64" s="79"/>
      <c r="H64" s="80"/>
      <c r="I64" s="81">
        <f t="shared" si="51"/>
        <v>4464.6000000000004</v>
      </c>
      <c r="J64" s="82">
        <f t="shared" si="52"/>
        <v>4594.9000000000005</v>
      </c>
      <c r="K64" s="83">
        <f t="shared" si="53"/>
        <v>4704</v>
      </c>
      <c r="L64" s="16"/>
    </row>
    <row r="65" spans="1:12" ht="20.25" hidden="1" customHeight="1">
      <c r="A65" s="7" t="s">
        <v>261</v>
      </c>
      <c r="B65" s="53" t="s">
        <v>283</v>
      </c>
      <c r="C65" s="78">
        <v>284.89999999999998</v>
      </c>
      <c r="D65" s="79">
        <v>280.8</v>
      </c>
      <c r="E65" s="80">
        <v>279.2</v>
      </c>
      <c r="F65" s="78"/>
      <c r="G65" s="79"/>
      <c r="H65" s="80"/>
      <c r="I65" s="81">
        <f t="shared" si="51"/>
        <v>284.89999999999998</v>
      </c>
      <c r="J65" s="82">
        <f t="shared" si="52"/>
        <v>280.8</v>
      </c>
      <c r="K65" s="83">
        <f t="shared" si="53"/>
        <v>279.2</v>
      </c>
      <c r="L65" s="16"/>
    </row>
    <row r="66" spans="1:12" ht="19.5" hidden="1" customHeight="1">
      <c r="A66" s="7" t="s">
        <v>262</v>
      </c>
      <c r="B66" s="53" t="s">
        <v>265</v>
      </c>
      <c r="C66" s="78">
        <v>17000</v>
      </c>
      <c r="D66" s="79">
        <v>17000</v>
      </c>
      <c r="E66" s="80">
        <v>17000</v>
      </c>
      <c r="F66" s="78"/>
      <c r="G66" s="79"/>
      <c r="H66" s="80"/>
      <c r="I66" s="81">
        <f t="shared" si="51"/>
        <v>17000</v>
      </c>
      <c r="J66" s="82">
        <f t="shared" si="52"/>
        <v>17000</v>
      </c>
      <c r="K66" s="83">
        <f t="shared" si="53"/>
        <v>17000</v>
      </c>
      <c r="L66" s="16"/>
    </row>
    <row r="67" spans="1:12" ht="14.25" customHeight="1">
      <c r="A67" s="7"/>
      <c r="B67" s="53"/>
      <c r="C67" s="78"/>
      <c r="D67" s="79"/>
      <c r="E67" s="80"/>
      <c r="F67" s="78"/>
      <c r="G67" s="79"/>
      <c r="H67" s="80"/>
      <c r="I67" s="78"/>
      <c r="J67" s="79"/>
      <c r="K67" s="80"/>
      <c r="L67" s="16"/>
    </row>
    <row r="68" spans="1:12" ht="18" customHeight="1">
      <c r="A68" s="33" t="s">
        <v>270</v>
      </c>
      <c r="B68" s="55" t="s">
        <v>271</v>
      </c>
      <c r="C68" s="84">
        <f t="shared" ref="C68:K68" si="54">C70+C185+C189</f>
        <v>28583493.699999999</v>
      </c>
      <c r="D68" s="85">
        <f t="shared" si="54"/>
        <v>27777986.5</v>
      </c>
      <c r="E68" s="86">
        <f t="shared" si="54"/>
        <v>28591690.499999996</v>
      </c>
      <c r="F68" s="84">
        <f t="shared" si="54"/>
        <v>1039102.7999999996</v>
      </c>
      <c r="G68" s="85">
        <f t="shared" si="54"/>
        <v>-6947797.7999999998</v>
      </c>
      <c r="H68" s="86">
        <f t="shared" si="54"/>
        <v>-6383356.1999999993</v>
      </c>
      <c r="I68" s="84">
        <f t="shared" si="54"/>
        <v>29622596.500000004</v>
      </c>
      <c r="J68" s="85">
        <f t="shared" si="54"/>
        <v>20830188.700000003</v>
      </c>
      <c r="K68" s="86">
        <f t="shared" si="54"/>
        <v>22208334.300000001</v>
      </c>
      <c r="L68" s="16"/>
    </row>
    <row r="69" spans="1:12" ht="15" customHeight="1">
      <c r="A69" s="7"/>
      <c r="B69" s="53"/>
      <c r="C69" s="78"/>
      <c r="D69" s="79"/>
      <c r="E69" s="80"/>
      <c r="F69" s="78"/>
      <c r="G69" s="79"/>
      <c r="H69" s="80"/>
      <c r="I69" s="78"/>
      <c r="J69" s="79"/>
      <c r="K69" s="80"/>
      <c r="L69" s="16"/>
    </row>
    <row r="70" spans="1:12" ht="28.5" customHeight="1">
      <c r="A70" s="38" t="s">
        <v>65</v>
      </c>
      <c r="B70" s="56" t="s">
        <v>57</v>
      </c>
      <c r="C70" s="87">
        <f t="shared" ref="C70:K70" si="55">C71+C76+C145+C169</f>
        <v>26004731.399999999</v>
      </c>
      <c r="D70" s="88">
        <f t="shared" si="55"/>
        <v>24984124.199999999</v>
      </c>
      <c r="E70" s="89">
        <f t="shared" si="55"/>
        <v>23074360.299999997</v>
      </c>
      <c r="F70" s="87">
        <f t="shared" si="55"/>
        <v>1039102.7999999996</v>
      </c>
      <c r="G70" s="88">
        <f t="shared" si="55"/>
        <v>-6947797.7999999998</v>
      </c>
      <c r="H70" s="89">
        <f t="shared" si="55"/>
        <v>-6383356.1999999993</v>
      </c>
      <c r="I70" s="87">
        <f t="shared" si="55"/>
        <v>27043834.200000003</v>
      </c>
      <c r="J70" s="88">
        <f t="shared" si="55"/>
        <v>18036326.400000002</v>
      </c>
      <c r="K70" s="89">
        <f t="shared" si="55"/>
        <v>16691004.100000001</v>
      </c>
      <c r="L70" s="133">
        <f>L71+L76+L145+L169+L189</f>
        <v>0</v>
      </c>
    </row>
    <row r="71" spans="1:12" s="127" customFormat="1" ht="21" customHeight="1">
      <c r="A71" s="39" t="s">
        <v>75</v>
      </c>
      <c r="B71" s="57" t="s">
        <v>134</v>
      </c>
      <c r="C71" s="87">
        <f t="shared" ref="C71:K71" si="56">SUM(C72:C74)</f>
        <v>11503834</v>
      </c>
      <c r="D71" s="88">
        <f t="shared" si="56"/>
        <v>11468646</v>
      </c>
      <c r="E71" s="89">
        <f t="shared" si="56"/>
        <v>11472147</v>
      </c>
      <c r="F71" s="87">
        <f t="shared" si="56"/>
        <v>199567.59999999963</v>
      </c>
      <c r="G71" s="88">
        <f t="shared" si="56"/>
        <v>-6991995.5999999996</v>
      </c>
      <c r="H71" s="89">
        <f t="shared" si="56"/>
        <v>-6978022.5</v>
      </c>
      <c r="I71" s="87">
        <f t="shared" si="56"/>
        <v>11703401.6</v>
      </c>
      <c r="J71" s="88">
        <f t="shared" si="56"/>
        <v>4476650.4000000004</v>
      </c>
      <c r="K71" s="89">
        <f t="shared" si="56"/>
        <v>4494124.5</v>
      </c>
      <c r="L71" s="126"/>
    </row>
    <row r="72" spans="1:12" s="27" customFormat="1" ht="40.9" customHeight="1">
      <c r="A72" s="30" t="s">
        <v>81</v>
      </c>
      <c r="B72" s="58" t="s">
        <v>98</v>
      </c>
      <c r="C72" s="81">
        <v>9629281</v>
      </c>
      <c r="D72" s="82">
        <v>9629281</v>
      </c>
      <c r="E72" s="83">
        <v>9629281</v>
      </c>
      <c r="F72" s="96">
        <f>I72-C72</f>
        <v>-72184.400000000373</v>
      </c>
      <c r="G72" s="97">
        <f t="shared" ref="G72:H72" si="57">J72-D72</f>
        <v>-5282588.5999999996</v>
      </c>
      <c r="H72" s="98">
        <f t="shared" si="57"/>
        <v>-5268615.5</v>
      </c>
      <c r="I72" s="96">
        <v>9557096.5999999996</v>
      </c>
      <c r="J72" s="97">
        <v>4346692.4000000004</v>
      </c>
      <c r="K72" s="98">
        <v>4360665.5</v>
      </c>
      <c r="L72" s="26"/>
    </row>
    <row r="73" spans="1:12" ht="42" customHeight="1">
      <c r="A73" s="30" t="s">
        <v>99</v>
      </c>
      <c r="B73" s="58" t="s">
        <v>100</v>
      </c>
      <c r="C73" s="81">
        <v>1709407</v>
      </c>
      <c r="D73" s="82">
        <v>1709407</v>
      </c>
      <c r="E73" s="83">
        <v>1709407</v>
      </c>
      <c r="F73" s="96">
        <f>I73-C73</f>
        <v>271752</v>
      </c>
      <c r="G73" s="97">
        <f t="shared" ref="G73:H73" si="58">J73-D73</f>
        <v>-1709407</v>
      </c>
      <c r="H73" s="98">
        <f t="shared" si="58"/>
        <v>-1709407</v>
      </c>
      <c r="I73" s="96">
        <v>1981159</v>
      </c>
      <c r="J73" s="97">
        <v>0</v>
      </c>
      <c r="K73" s="98">
        <v>0</v>
      </c>
      <c r="L73" s="16"/>
    </row>
    <row r="74" spans="1:12" s="27" customFormat="1" ht="44.25" customHeight="1">
      <c r="A74" s="30" t="s">
        <v>82</v>
      </c>
      <c r="B74" s="58" t="s">
        <v>101</v>
      </c>
      <c r="C74" s="81">
        <v>165146</v>
      </c>
      <c r="D74" s="82">
        <v>129958</v>
      </c>
      <c r="E74" s="83">
        <v>133459</v>
      </c>
      <c r="F74" s="81">
        <f>I74-C74</f>
        <v>0</v>
      </c>
      <c r="G74" s="82">
        <f t="shared" ref="G74:H74" si="59">J74-D74</f>
        <v>0</v>
      </c>
      <c r="H74" s="83">
        <f t="shared" si="59"/>
        <v>0</v>
      </c>
      <c r="I74" s="81">
        <v>165146</v>
      </c>
      <c r="J74" s="82">
        <v>129958</v>
      </c>
      <c r="K74" s="83">
        <v>133459</v>
      </c>
      <c r="L74" s="26"/>
    </row>
    <row r="75" spans="1:12" ht="14.25" customHeight="1">
      <c r="A75" s="17"/>
      <c r="B75" s="59"/>
      <c r="C75" s="78"/>
      <c r="D75" s="79"/>
      <c r="E75" s="80"/>
      <c r="F75" s="78"/>
      <c r="G75" s="79"/>
      <c r="H75" s="80"/>
      <c r="I75" s="78"/>
      <c r="J75" s="79"/>
      <c r="K75" s="80"/>
      <c r="L75" s="16"/>
    </row>
    <row r="76" spans="1:12" s="127" customFormat="1" ht="32.25" customHeight="1">
      <c r="A76" s="39" t="s">
        <v>71</v>
      </c>
      <c r="B76" s="56" t="s">
        <v>135</v>
      </c>
      <c r="C76" s="87">
        <f>SUM(C77:C143)</f>
        <v>8421223.4000000004</v>
      </c>
      <c r="D76" s="88">
        <f t="shared" ref="D76:K76" si="60">SUM(D77:D143)</f>
        <v>7957238.0000000009</v>
      </c>
      <c r="E76" s="89">
        <f t="shared" si="60"/>
        <v>6419989.7999999998</v>
      </c>
      <c r="F76" s="87">
        <f t="shared" si="60"/>
        <v>881292.50000000012</v>
      </c>
      <c r="G76" s="88">
        <f t="shared" si="60"/>
        <v>88333.000000000087</v>
      </c>
      <c r="H76" s="89">
        <f t="shared" si="60"/>
        <v>647806</v>
      </c>
      <c r="I76" s="87">
        <f t="shared" si="60"/>
        <v>9302515.9000000022</v>
      </c>
      <c r="J76" s="88">
        <f t="shared" si="60"/>
        <v>8045571.0000000028</v>
      </c>
      <c r="K76" s="89">
        <f t="shared" si="60"/>
        <v>7067795.8000000017</v>
      </c>
      <c r="L76" s="126"/>
    </row>
    <row r="77" spans="1:12" s="27" customFormat="1" ht="41.45" customHeight="1">
      <c r="A77" s="30" t="s">
        <v>242</v>
      </c>
      <c r="B77" s="58" t="s">
        <v>243</v>
      </c>
      <c r="C77" s="35">
        <v>988659.1</v>
      </c>
      <c r="D77" s="124">
        <v>918411.2</v>
      </c>
      <c r="E77" s="125">
        <v>843036</v>
      </c>
      <c r="F77" s="35">
        <f t="shared" ref="F77:F83" si="61">I77-C77</f>
        <v>0</v>
      </c>
      <c r="G77" s="124">
        <f t="shared" ref="G77:H78" si="62">J77-D77</f>
        <v>0</v>
      </c>
      <c r="H77" s="125">
        <f t="shared" si="62"/>
        <v>0</v>
      </c>
      <c r="I77" s="81">
        <v>988659.1</v>
      </c>
      <c r="J77" s="82">
        <v>918411.2</v>
      </c>
      <c r="K77" s="83">
        <v>843036</v>
      </c>
      <c r="L77" s="26"/>
    </row>
    <row r="78" spans="1:12" s="24" customFormat="1" ht="54" customHeight="1">
      <c r="A78" s="107" t="s">
        <v>334</v>
      </c>
      <c r="B78" s="106" t="s">
        <v>320</v>
      </c>
      <c r="C78" s="103">
        <v>0</v>
      </c>
      <c r="D78" s="112">
        <v>0</v>
      </c>
      <c r="E78" s="113">
        <v>0</v>
      </c>
      <c r="F78" s="103">
        <f>I78-C78</f>
        <v>5440.3</v>
      </c>
      <c r="G78" s="112">
        <f t="shared" si="62"/>
        <v>0</v>
      </c>
      <c r="H78" s="113">
        <f t="shared" si="62"/>
        <v>0</v>
      </c>
      <c r="I78" s="96">
        <v>5440.3</v>
      </c>
      <c r="J78" s="97">
        <v>0</v>
      </c>
      <c r="K78" s="98">
        <v>0</v>
      </c>
      <c r="L78" s="104" t="s">
        <v>333</v>
      </c>
    </row>
    <row r="79" spans="1:12" s="27" customFormat="1" ht="45" customHeight="1">
      <c r="A79" s="29" t="s">
        <v>275</v>
      </c>
      <c r="B79" s="60" t="s">
        <v>192</v>
      </c>
      <c r="C79" s="87">
        <v>17319.900000000001</v>
      </c>
      <c r="D79" s="88">
        <v>0</v>
      </c>
      <c r="E79" s="89">
        <v>0</v>
      </c>
      <c r="F79" s="87">
        <f t="shared" si="61"/>
        <v>0</v>
      </c>
      <c r="G79" s="88">
        <f t="shared" ref="G79:H81" si="63">J79-D79</f>
        <v>0</v>
      </c>
      <c r="H79" s="89">
        <f t="shared" si="63"/>
        <v>0</v>
      </c>
      <c r="I79" s="81">
        <f>8096.9+9223</f>
        <v>17319.900000000001</v>
      </c>
      <c r="J79" s="82">
        <v>0</v>
      </c>
      <c r="K79" s="83">
        <v>0</v>
      </c>
      <c r="L79" s="26"/>
    </row>
    <row r="80" spans="1:12" s="27" customFormat="1" ht="32.25" customHeight="1">
      <c r="A80" s="29" t="s">
        <v>133</v>
      </c>
      <c r="B80" s="122" t="s">
        <v>225</v>
      </c>
      <c r="C80" s="123">
        <v>12416.8</v>
      </c>
      <c r="D80" s="82">
        <v>0</v>
      </c>
      <c r="E80" s="83">
        <v>0</v>
      </c>
      <c r="F80" s="123">
        <f t="shared" si="61"/>
        <v>0</v>
      </c>
      <c r="G80" s="129">
        <f t="shared" si="63"/>
        <v>0</v>
      </c>
      <c r="H80" s="130">
        <f t="shared" si="63"/>
        <v>0</v>
      </c>
      <c r="I80" s="81">
        <v>12416.8</v>
      </c>
      <c r="J80" s="82">
        <v>0</v>
      </c>
      <c r="K80" s="83">
        <v>0</v>
      </c>
      <c r="L80" s="26"/>
    </row>
    <row r="81" spans="1:12" s="27" customFormat="1" ht="40.5" customHeight="1">
      <c r="A81" s="29" t="s">
        <v>193</v>
      </c>
      <c r="B81" s="61" t="s">
        <v>194</v>
      </c>
      <c r="C81" s="81">
        <v>1069.0999999999999</v>
      </c>
      <c r="D81" s="82">
        <v>1069.0999999999999</v>
      </c>
      <c r="E81" s="83">
        <v>1069.0999999999999</v>
      </c>
      <c r="F81" s="96">
        <f t="shared" si="61"/>
        <v>-29.299999999999955</v>
      </c>
      <c r="G81" s="97">
        <f t="shared" si="63"/>
        <v>-29.299999999999955</v>
      </c>
      <c r="H81" s="98">
        <f t="shared" si="63"/>
        <v>-29.299999999999955</v>
      </c>
      <c r="I81" s="96">
        <v>1039.8</v>
      </c>
      <c r="J81" s="97">
        <v>1039.8</v>
      </c>
      <c r="K81" s="98">
        <v>1039.8</v>
      </c>
      <c r="L81" s="26"/>
    </row>
    <row r="82" spans="1:12" s="27" customFormat="1" ht="55.5" customHeight="1">
      <c r="A82" s="29" t="s">
        <v>196</v>
      </c>
      <c r="B82" s="58" t="s">
        <v>195</v>
      </c>
      <c r="C82" s="81">
        <v>2850.5</v>
      </c>
      <c r="D82" s="82">
        <v>2850.5</v>
      </c>
      <c r="E82" s="83">
        <v>2844.5</v>
      </c>
      <c r="F82" s="81">
        <f t="shared" si="61"/>
        <v>0</v>
      </c>
      <c r="G82" s="82">
        <f t="shared" ref="G82:H84" si="64">J82-D82</f>
        <v>0</v>
      </c>
      <c r="H82" s="83">
        <f t="shared" si="64"/>
        <v>0</v>
      </c>
      <c r="I82" s="81">
        <v>2850.5</v>
      </c>
      <c r="J82" s="82">
        <v>2850.5</v>
      </c>
      <c r="K82" s="83">
        <v>2844.5</v>
      </c>
      <c r="L82" s="26"/>
    </row>
    <row r="83" spans="1:12" s="27" customFormat="1" ht="54.75" customHeight="1">
      <c r="A83" s="29" t="s">
        <v>83</v>
      </c>
      <c r="B83" s="58" t="s">
        <v>102</v>
      </c>
      <c r="C83" s="81">
        <v>92330</v>
      </c>
      <c r="D83" s="82">
        <v>92330</v>
      </c>
      <c r="E83" s="83">
        <v>92805.1</v>
      </c>
      <c r="F83" s="96">
        <f t="shared" si="61"/>
        <v>-517.89999999999418</v>
      </c>
      <c r="G83" s="97">
        <f t="shared" si="64"/>
        <v>10987.800000000003</v>
      </c>
      <c r="H83" s="98">
        <f t="shared" si="64"/>
        <v>11199.599999999991</v>
      </c>
      <c r="I83" s="96">
        <v>91812.1</v>
      </c>
      <c r="J83" s="97">
        <v>103317.8</v>
      </c>
      <c r="K83" s="98">
        <v>104004.7</v>
      </c>
      <c r="L83" s="26"/>
    </row>
    <row r="84" spans="1:12" s="27" customFormat="1" ht="55.5" customHeight="1">
      <c r="A84" s="29" t="s">
        <v>182</v>
      </c>
      <c r="B84" s="58" t="s">
        <v>103</v>
      </c>
      <c r="C84" s="81">
        <v>630461.69999999995</v>
      </c>
      <c r="D84" s="82">
        <v>642962.6</v>
      </c>
      <c r="E84" s="83">
        <v>655741.19999999995</v>
      </c>
      <c r="F84" s="96">
        <f t="shared" ref="F84:F94" si="65">I84-C84</f>
        <v>-23612.79999999993</v>
      </c>
      <c r="G84" s="97">
        <f t="shared" si="64"/>
        <v>-6111.5999999999767</v>
      </c>
      <c r="H84" s="98">
        <f t="shared" si="64"/>
        <v>-416.69999999995343</v>
      </c>
      <c r="I84" s="96">
        <v>606848.9</v>
      </c>
      <c r="J84" s="97">
        <v>636851</v>
      </c>
      <c r="K84" s="98">
        <v>655324.5</v>
      </c>
      <c r="L84" s="26"/>
    </row>
    <row r="85" spans="1:12" s="27" customFormat="1" ht="69.75" customHeight="1">
      <c r="A85" s="29" t="s">
        <v>84</v>
      </c>
      <c r="B85" s="58" t="s">
        <v>104</v>
      </c>
      <c r="C85" s="81">
        <v>1080</v>
      </c>
      <c r="D85" s="82">
        <v>1080</v>
      </c>
      <c r="E85" s="83">
        <v>1080</v>
      </c>
      <c r="F85" s="81">
        <f t="shared" si="65"/>
        <v>0</v>
      </c>
      <c r="G85" s="82">
        <f t="shared" ref="G85:H85" si="66">J85-D85</f>
        <v>0</v>
      </c>
      <c r="H85" s="83">
        <f t="shared" si="66"/>
        <v>0</v>
      </c>
      <c r="I85" s="81">
        <v>1080</v>
      </c>
      <c r="J85" s="82">
        <v>1080</v>
      </c>
      <c r="K85" s="83">
        <v>1080</v>
      </c>
      <c r="L85" s="26"/>
    </row>
    <row r="86" spans="1:12" s="28" customFormat="1" ht="53.45" customHeight="1">
      <c r="A86" s="111" t="s">
        <v>293</v>
      </c>
      <c r="B86" s="61" t="s">
        <v>197</v>
      </c>
      <c r="C86" s="81">
        <v>14647.6</v>
      </c>
      <c r="D86" s="82">
        <v>14647.6</v>
      </c>
      <c r="E86" s="83">
        <v>14846.4</v>
      </c>
      <c r="F86" s="81">
        <f t="shared" si="65"/>
        <v>0</v>
      </c>
      <c r="G86" s="82">
        <f t="shared" ref="G86:H89" si="67">J86-D86</f>
        <v>0</v>
      </c>
      <c r="H86" s="83">
        <f t="shared" si="67"/>
        <v>0</v>
      </c>
      <c r="I86" s="81">
        <v>14647.6</v>
      </c>
      <c r="J86" s="82">
        <v>14647.6</v>
      </c>
      <c r="K86" s="83">
        <v>14846.4</v>
      </c>
      <c r="L86" s="26"/>
    </row>
    <row r="87" spans="1:12" s="28" customFormat="1" ht="86.25" customHeight="1">
      <c r="A87" s="29" t="s">
        <v>176</v>
      </c>
      <c r="B87" s="58" t="s">
        <v>175</v>
      </c>
      <c r="C87" s="81">
        <v>35017.5</v>
      </c>
      <c r="D87" s="82">
        <v>33606.1</v>
      </c>
      <c r="E87" s="83">
        <v>396497.4</v>
      </c>
      <c r="F87" s="96">
        <f t="shared" si="65"/>
        <v>-35017.5</v>
      </c>
      <c r="G87" s="97">
        <f t="shared" si="67"/>
        <v>-33606.1</v>
      </c>
      <c r="H87" s="83">
        <f t="shared" si="67"/>
        <v>0</v>
      </c>
      <c r="I87" s="96">
        <v>0</v>
      </c>
      <c r="J87" s="97">
        <v>0</v>
      </c>
      <c r="K87" s="83">
        <v>396497.4</v>
      </c>
      <c r="L87" s="26"/>
    </row>
    <row r="88" spans="1:12" s="28" customFormat="1" ht="57" customHeight="1">
      <c r="A88" s="29" t="s">
        <v>159</v>
      </c>
      <c r="B88" s="58" t="s">
        <v>160</v>
      </c>
      <c r="C88" s="81">
        <v>500626</v>
      </c>
      <c r="D88" s="82">
        <v>139999.29999999999</v>
      </c>
      <c r="E88" s="83">
        <v>127919</v>
      </c>
      <c r="F88" s="81">
        <f t="shared" si="65"/>
        <v>0</v>
      </c>
      <c r="G88" s="82">
        <f t="shared" si="67"/>
        <v>0</v>
      </c>
      <c r="H88" s="83">
        <f t="shared" si="67"/>
        <v>0</v>
      </c>
      <c r="I88" s="81">
        <v>500626</v>
      </c>
      <c r="J88" s="82">
        <v>139999.29999999999</v>
      </c>
      <c r="K88" s="83">
        <v>127919</v>
      </c>
      <c r="L88" s="26"/>
    </row>
    <row r="89" spans="1:12" s="28" customFormat="1" ht="69" customHeight="1">
      <c r="A89" s="29" t="s">
        <v>211</v>
      </c>
      <c r="B89" s="58" t="s">
        <v>147</v>
      </c>
      <c r="C89" s="81">
        <v>39788</v>
      </c>
      <c r="D89" s="82">
        <v>39788</v>
      </c>
      <c r="E89" s="83">
        <v>39788</v>
      </c>
      <c r="F89" s="96">
        <f t="shared" si="65"/>
        <v>21412</v>
      </c>
      <c r="G89" s="97">
        <f t="shared" si="67"/>
        <v>27712</v>
      </c>
      <c r="H89" s="98">
        <f t="shared" si="67"/>
        <v>42112</v>
      </c>
      <c r="I89" s="96">
        <v>61200</v>
      </c>
      <c r="J89" s="97">
        <v>67500</v>
      </c>
      <c r="K89" s="98">
        <v>81900</v>
      </c>
      <c r="L89" s="26"/>
    </row>
    <row r="90" spans="1:12" s="28" customFormat="1" ht="70.150000000000006" customHeight="1">
      <c r="A90" s="105" t="s">
        <v>296</v>
      </c>
      <c r="B90" s="58" t="s">
        <v>237</v>
      </c>
      <c r="C90" s="81">
        <v>0</v>
      </c>
      <c r="D90" s="82">
        <v>268562</v>
      </c>
      <c r="E90" s="83">
        <v>106438</v>
      </c>
      <c r="F90" s="81">
        <f t="shared" si="65"/>
        <v>0</v>
      </c>
      <c r="G90" s="82"/>
      <c r="H90" s="83"/>
      <c r="I90" s="81">
        <v>0</v>
      </c>
      <c r="J90" s="82">
        <v>268562</v>
      </c>
      <c r="K90" s="83">
        <v>106438</v>
      </c>
      <c r="L90" s="26"/>
    </row>
    <row r="91" spans="1:12" s="28" customFormat="1" ht="75" customHeight="1">
      <c r="A91" s="110" t="s">
        <v>298</v>
      </c>
      <c r="B91" s="61" t="s">
        <v>198</v>
      </c>
      <c r="C91" s="81">
        <v>45978.1</v>
      </c>
      <c r="D91" s="82">
        <v>2208.8000000000002</v>
      </c>
      <c r="E91" s="83">
        <v>20958.900000000001</v>
      </c>
      <c r="F91" s="81">
        <f t="shared" si="65"/>
        <v>0</v>
      </c>
      <c r="G91" s="82">
        <f t="shared" ref="G91:H91" si="68">J91-D91</f>
        <v>0</v>
      </c>
      <c r="H91" s="83">
        <f t="shared" si="68"/>
        <v>0</v>
      </c>
      <c r="I91" s="81">
        <v>45978.1</v>
      </c>
      <c r="J91" s="82">
        <v>2208.8000000000002</v>
      </c>
      <c r="K91" s="83">
        <v>20958.900000000001</v>
      </c>
      <c r="L91" s="26"/>
    </row>
    <row r="92" spans="1:12" s="28" customFormat="1" ht="64.900000000000006" customHeight="1">
      <c r="A92" s="29" t="s">
        <v>150</v>
      </c>
      <c r="B92" s="58" t="s">
        <v>151</v>
      </c>
      <c r="C92" s="81">
        <v>103879.4</v>
      </c>
      <c r="D92" s="82">
        <v>0</v>
      </c>
      <c r="E92" s="83">
        <v>0</v>
      </c>
      <c r="F92" s="96">
        <f t="shared" si="65"/>
        <v>-21.099999999991269</v>
      </c>
      <c r="G92" s="82">
        <f t="shared" ref="G92:H94" si="69">J92-D92</f>
        <v>0</v>
      </c>
      <c r="H92" s="83">
        <f t="shared" si="69"/>
        <v>0</v>
      </c>
      <c r="I92" s="96">
        <v>103858.3</v>
      </c>
      <c r="J92" s="82">
        <v>0</v>
      </c>
      <c r="K92" s="83">
        <v>0</v>
      </c>
      <c r="L92" s="26"/>
    </row>
    <row r="93" spans="1:12" s="28" customFormat="1" ht="34.9" customHeight="1">
      <c r="A93" s="29" t="s">
        <v>274</v>
      </c>
      <c r="B93" s="60" t="s">
        <v>200</v>
      </c>
      <c r="C93" s="81">
        <v>0</v>
      </c>
      <c r="D93" s="82">
        <v>71707.3</v>
      </c>
      <c r="E93" s="83">
        <v>0</v>
      </c>
      <c r="F93" s="81">
        <f t="shared" si="65"/>
        <v>0</v>
      </c>
      <c r="G93" s="82">
        <f t="shared" si="69"/>
        <v>0</v>
      </c>
      <c r="H93" s="83">
        <f t="shared" si="69"/>
        <v>0</v>
      </c>
      <c r="I93" s="81">
        <v>0</v>
      </c>
      <c r="J93" s="82">
        <v>71707.3</v>
      </c>
      <c r="K93" s="83">
        <v>0</v>
      </c>
      <c r="L93" s="26"/>
    </row>
    <row r="94" spans="1:12" s="28" customFormat="1" ht="39.6" customHeight="1">
      <c r="A94" s="29" t="s">
        <v>202</v>
      </c>
      <c r="B94" s="60" t="s">
        <v>201</v>
      </c>
      <c r="C94" s="81">
        <v>10366.700000000001</v>
      </c>
      <c r="D94" s="82">
        <v>0</v>
      </c>
      <c r="E94" s="83">
        <v>0</v>
      </c>
      <c r="F94" s="81">
        <f t="shared" si="65"/>
        <v>0</v>
      </c>
      <c r="G94" s="82">
        <f t="shared" si="69"/>
        <v>0</v>
      </c>
      <c r="H94" s="83">
        <f t="shared" si="69"/>
        <v>0</v>
      </c>
      <c r="I94" s="81">
        <v>10366.700000000001</v>
      </c>
      <c r="J94" s="82">
        <v>0</v>
      </c>
      <c r="K94" s="83">
        <v>0</v>
      </c>
      <c r="L94" s="26"/>
    </row>
    <row r="95" spans="1:12" s="28" customFormat="1" ht="68.45" customHeight="1">
      <c r="A95" s="111" t="s">
        <v>299</v>
      </c>
      <c r="B95" s="62" t="s">
        <v>199</v>
      </c>
      <c r="C95" s="81">
        <v>15317.5</v>
      </c>
      <c r="D95" s="82">
        <v>14312.1</v>
      </c>
      <c r="E95" s="83">
        <v>15458.7</v>
      </c>
      <c r="F95" s="81">
        <f t="shared" ref="F95:F104" si="70">I95-C95</f>
        <v>0</v>
      </c>
      <c r="G95" s="82">
        <f t="shared" ref="G95:H96" si="71">J95-D95</f>
        <v>0</v>
      </c>
      <c r="H95" s="83">
        <f t="shared" si="71"/>
        <v>0</v>
      </c>
      <c r="I95" s="81">
        <v>15317.5</v>
      </c>
      <c r="J95" s="82">
        <v>14312.1</v>
      </c>
      <c r="K95" s="83">
        <v>15458.7</v>
      </c>
      <c r="L95" s="26"/>
    </row>
    <row r="96" spans="1:12" s="28" customFormat="1" ht="28.5" customHeight="1">
      <c r="A96" s="29" t="s">
        <v>206</v>
      </c>
      <c r="B96" s="62" t="s">
        <v>205</v>
      </c>
      <c r="C96" s="81">
        <v>0</v>
      </c>
      <c r="D96" s="82">
        <v>309188.2</v>
      </c>
      <c r="E96" s="83">
        <v>0</v>
      </c>
      <c r="F96" s="81">
        <f t="shared" si="70"/>
        <v>0</v>
      </c>
      <c r="G96" s="82">
        <f t="shared" si="71"/>
        <v>0</v>
      </c>
      <c r="H96" s="83">
        <f t="shared" si="71"/>
        <v>0</v>
      </c>
      <c r="I96" s="81">
        <v>0</v>
      </c>
      <c r="J96" s="82">
        <v>309188.2</v>
      </c>
      <c r="K96" s="83">
        <v>0</v>
      </c>
      <c r="L96" s="26"/>
    </row>
    <row r="97" spans="1:12" s="28" customFormat="1" ht="30.75" customHeight="1">
      <c r="A97" s="29" t="s">
        <v>155</v>
      </c>
      <c r="B97" s="58" t="s">
        <v>156</v>
      </c>
      <c r="C97" s="81">
        <v>40313.199999999997</v>
      </c>
      <c r="D97" s="82">
        <v>40313.199999999997</v>
      </c>
      <c r="E97" s="83">
        <v>40190.6</v>
      </c>
      <c r="F97" s="81">
        <f t="shared" si="70"/>
        <v>0</v>
      </c>
      <c r="G97" s="82">
        <f t="shared" ref="G97:H97" si="72">J97-D97</f>
        <v>0</v>
      </c>
      <c r="H97" s="83">
        <f t="shared" si="72"/>
        <v>0</v>
      </c>
      <c r="I97" s="81">
        <v>40313.199999999997</v>
      </c>
      <c r="J97" s="82">
        <v>40313.199999999997</v>
      </c>
      <c r="K97" s="83">
        <v>40190.6</v>
      </c>
      <c r="L97" s="26"/>
    </row>
    <row r="98" spans="1:12" s="28" customFormat="1" ht="41.25" customHeight="1">
      <c r="A98" s="29" t="s">
        <v>144</v>
      </c>
      <c r="B98" s="58" t="s">
        <v>145</v>
      </c>
      <c r="C98" s="81">
        <v>9410</v>
      </c>
      <c r="D98" s="82">
        <v>9410</v>
      </c>
      <c r="E98" s="83">
        <v>9354</v>
      </c>
      <c r="F98" s="96">
        <f t="shared" si="70"/>
        <v>5.2000000000007276</v>
      </c>
      <c r="G98" s="97">
        <f t="shared" ref="G98:H99" si="73">J98-D98</f>
        <v>5.2000000000007276</v>
      </c>
      <c r="H98" s="98">
        <f t="shared" si="73"/>
        <v>5.6000000000003638</v>
      </c>
      <c r="I98" s="96">
        <v>9415.2000000000007</v>
      </c>
      <c r="J98" s="97">
        <v>9415.2000000000007</v>
      </c>
      <c r="K98" s="98">
        <v>9359.6</v>
      </c>
      <c r="L98" s="26"/>
    </row>
    <row r="99" spans="1:12" s="28" customFormat="1" ht="57" customHeight="1">
      <c r="A99" s="115" t="s">
        <v>209</v>
      </c>
      <c r="B99" s="61" t="s">
        <v>210</v>
      </c>
      <c r="C99" s="81">
        <v>137267.29999999999</v>
      </c>
      <c r="D99" s="82">
        <v>0</v>
      </c>
      <c r="E99" s="83">
        <v>63125.2</v>
      </c>
      <c r="F99" s="81">
        <f t="shared" si="70"/>
        <v>0</v>
      </c>
      <c r="G99" s="82">
        <f t="shared" si="73"/>
        <v>0</v>
      </c>
      <c r="H99" s="83">
        <f t="shared" si="73"/>
        <v>0</v>
      </c>
      <c r="I99" s="81">
        <v>137267.29999999999</v>
      </c>
      <c r="J99" s="82">
        <v>0</v>
      </c>
      <c r="K99" s="83">
        <v>63125.2</v>
      </c>
      <c r="L99" s="26"/>
    </row>
    <row r="100" spans="1:12" s="28" customFormat="1" ht="44.45" customHeight="1">
      <c r="A100" s="29" t="s">
        <v>295</v>
      </c>
      <c r="B100" s="58" t="s">
        <v>146</v>
      </c>
      <c r="C100" s="81">
        <v>12455.6</v>
      </c>
      <c r="D100" s="82">
        <v>8017.5</v>
      </c>
      <c r="E100" s="83">
        <v>8017.5</v>
      </c>
      <c r="F100" s="81">
        <f t="shared" si="70"/>
        <v>0</v>
      </c>
      <c r="G100" s="82">
        <f t="shared" ref="G100:H105" si="74">J100-D100</f>
        <v>0</v>
      </c>
      <c r="H100" s="83">
        <f t="shared" si="74"/>
        <v>0</v>
      </c>
      <c r="I100" s="81">
        <v>12455.6</v>
      </c>
      <c r="J100" s="82">
        <v>8017.5</v>
      </c>
      <c r="K100" s="83">
        <v>8017.5</v>
      </c>
      <c r="L100" s="26"/>
    </row>
    <row r="101" spans="1:12" s="28" customFormat="1" ht="43.5" customHeight="1">
      <c r="A101" s="29" t="s">
        <v>142</v>
      </c>
      <c r="B101" s="58" t="s">
        <v>143</v>
      </c>
      <c r="C101" s="81">
        <v>25000</v>
      </c>
      <c r="D101" s="82">
        <v>9000</v>
      </c>
      <c r="E101" s="83">
        <v>0</v>
      </c>
      <c r="F101" s="81">
        <f t="shared" si="70"/>
        <v>0</v>
      </c>
      <c r="G101" s="82">
        <f t="shared" si="74"/>
        <v>0</v>
      </c>
      <c r="H101" s="83">
        <f t="shared" si="74"/>
        <v>0</v>
      </c>
      <c r="I101" s="81">
        <v>25000</v>
      </c>
      <c r="J101" s="82">
        <v>9000</v>
      </c>
      <c r="K101" s="83">
        <v>0</v>
      </c>
      <c r="L101" s="26"/>
    </row>
    <row r="102" spans="1:12" s="28" customFormat="1" ht="44.25" customHeight="1">
      <c r="A102" s="29" t="s">
        <v>212</v>
      </c>
      <c r="B102" s="60" t="s">
        <v>213</v>
      </c>
      <c r="C102" s="81">
        <v>0</v>
      </c>
      <c r="D102" s="82">
        <v>0</v>
      </c>
      <c r="E102" s="83">
        <v>124963.8</v>
      </c>
      <c r="F102" s="81">
        <f t="shared" si="70"/>
        <v>0</v>
      </c>
      <c r="G102" s="82">
        <f t="shared" si="74"/>
        <v>0</v>
      </c>
      <c r="H102" s="83">
        <f t="shared" si="74"/>
        <v>0</v>
      </c>
      <c r="I102" s="81">
        <v>0</v>
      </c>
      <c r="J102" s="82">
        <v>0</v>
      </c>
      <c r="K102" s="83">
        <v>124963.8</v>
      </c>
      <c r="L102" s="26"/>
    </row>
    <row r="103" spans="1:12" s="28" customFormat="1" ht="63.75" customHeight="1">
      <c r="A103" s="29" t="s">
        <v>152</v>
      </c>
      <c r="B103" s="58" t="s">
        <v>153</v>
      </c>
      <c r="C103" s="81">
        <v>540987.19999999995</v>
      </c>
      <c r="D103" s="82">
        <v>599619</v>
      </c>
      <c r="E103" s="83">
        <v>0</v>
      </c>
      <c r="F103" s="81">
        <f t="shared" si="70"/>
        <v>0</v>
      </c>
      <c r="G103" s="82">
        <f t="shared" si="74"/>
        <v>0</v>
      </c>
      <c r="H103" s="83">
        <f t="shared" si="74"/>
        <v>0</v>
      </c>
      <c r="I103" s="81">
        <v>540987.19999999995</v>
      </c>
      <c r="J103" s="82">
        <v>599619</v>
      </c>
      <c r="K103" s="83">
        <v>0</v>
      </c>
      <c r="L103" s="26"/>
    </row>
    <row r="104" spans="1:12" s="28" customFormat="1" ht="42" customHeight="1">
      <c r="A104" s="29" t="s">
        <v>157</v>
      </c>
      <c r="B104" s="58" t="s">
        <v>158</v>
      </c>
      <c r="C104" s="81">
        <v>199311.8</v>
      </c>
      <c r="D104" s="82">
        <v>423172.8</v>
      </c>
      <c r="E104" s="83">
        <v>641125</v>
      </c>
      <c r="F104" s="96">
        <f t="shared" si="70"/>
        <v>-199311.8</v>
      </c>
      <c r="G104" s="97">
        <f t="shared" si="74"/>
        <v>99655.900000000023</v>
      </c>
      <c r="H104" s="98">
        <f t="shared" si="74"/>
        <v>99655.900000000023</v>
      </c>
      <c r="I104" s="96">
        <v>0</v>
      </c>
      <c r="J104" s="97">
        <v>522828.7</v>
      </c>
      <c r="K104" s="98">
        <v>740780.9</v>
      </c>
      <c r="L104" s="26"/>
    </row>
    <row r="105" spans="1:12" s="28" customFormat="1" ht="39" customHeight="1">
      <c r="A105" s="29" t="s">
        <v>203</v>
      </c>
      <c r="B105" s="60" t="s">
        <v>204</v>
      </c>
      <c r="C105" s="81">
        <v>16595.2</v>
      </c>
      <c r="D105" s="82">
        <v>0</v>
      </c>
      <c r="E105" s="83">
        <v>0</v>
      </c>
      <c r="F105" s="81">
        <f>I105-C105</f>
        <v>0</v>
      </c>
      <c r="G105" s="82">
        <f t="shared" si="74"/>
        <v>0</v>
      </c>
      <c r="H105" s="83">
        <f t="shared" si="74"/>
        <v>0</v>
      </c>
      <c r="I105" s="81">
        <v>16595.2</v>
      </c>
      <c r="J105" s="82">
        <v>0</v>
      </c>
      <c r="K105" s="83">
        <v>0</v>
      </c>
      <c r="L105" s="26"/>
    </row>
    <row r="106" spans="1:12" s="99" customFormat="1" ht="102.75" customHeight="1">
      <c r="A106" s="105" t="s">
        <v>309</v>
      </c>
      <c r="B106" s="109" t="s">
        <v>308</v>
      </c>
      <c r="C106" s="96">
        <v>0</v>
      </c>
      <c r="D106" s="97">
        <v>0</v>
      </c>
      <c r="E106" s="98">
        <v>0</v>
      </c>
      <c r="F106" s="96">
        <f>I106-C106</f>
        <v>3627.4</v>
      </c>
      <c r="G106" s="97">
        <f t="shared" ref="G106:H107" si="75">J106-D106</f>
        <v>0</v>
      </c>
      <c r="H106" s="98">
        <f t="shared" si="75"/>
        <v>0</v>
      </c>
      <c r="I106" s="96">
        <v>3627.4</v>
      </c>
      <c r="J106" s="97">
        <v>0</v>
      </c>
      <c r="K106" s="98">
        <v>0</v>
      </c>
      <c r="L106" s="25"/>
    </row>
    <row r="107" spans="1:12" s="99" customFormat="1" ht="67.5" customHeight="1">
      <c r="A107" s="105" t="s">
        <v>335</v>
      </c>
      <c r="B107" s="109" t="s">
        <v>310</v>
      </c>
      <c r="C107" s="96">
        <v>0</v>
      </c>
      <c r="D107" s="97">
        <v>0</v>
      </c>
      <c r="E107" s="98">
        <v>0</v>
      </c>
      <c r="F107" s="96">
        <f>I107-C107</f>
        <v>77269.600000000006</v>
      </c>
      <c r="G107" s="97">
        <f t="shared" si="75"/>
        <v>224922.2</v>
      </c>
      <c r="H107" s="98">
        <f t="shared" si="75"/>
        <v>0</v>
      </c>
      <c r="I107" s="96">
        <v>77269.600000000006</v>
      </c>
      <c r="J107" s="97">
        <v>224922.2</v>
      </c>
      <c r="K107" s="98">
        <v>0</v>
      </c>
      <c r="L107" s="25"/>
    </row>
    <row r="108" spans="1:12" s="28" customFormat="1" ht="73.900000000000006" customHeight="1">
      <c r="A108" s="29" t="s">
        <v>300</v>
      </c>
      <c r="B108" s="60" t="s">
        <v>241</v>
      </c>
      <c r="C108" s="81">
        <v>8100</v>
      </c>
      <c r="D108" s="82">
        <v>7200</v>
      </c>
      <c r="E108" s="83">
        <v>0</v>
      </c>
      <c r="F108" s="81">
        <f t="shared" ref="F108:F124" si="76">I108-C108</f>
        <v>0</v>
      </c>
      <c r="G108" s="82">
        <f t="shared" ref="G108:H110" si="77">J108-D108</f>
        <v>0</v>
      </c>
      <c r="H108" s="83">
        <f t="shared" si="77"/>
        <v>0</v>
      </c>
      <c r="I108" s="81">
        <v>8100</v>
      </c>
      <c r="J108" s="82">
        <v>7200</v>
      </c>
      <c r="K108" s="83">
        <v>0</v>
      </c>
      <c r="L108" s="26"/>
    </row>
    <row r="109" spans="1:12" s="99" customFormat="1" ht="39" customHeight="1">
      <c r="A109" s="105" t="s">
        <v>303</v>
      </c>
      <c r="B109" s="109" t="s">
        <v>304</v>
      </c>
      <c r="C109" s="96">
        <v>0</v>
      </c>
      <c r="D109" s="97">
        <v>0</v>
      </c>
      <c r="E109" s="98">
        <v>0</v>
      </c>
      <c r="F109" s="96">
        <f>I109-C109</f>
        <v>0</v>
      </c>
      <c r="G109" s="97">
        <f t="shared" si="77"/>
        <v>29400</v>
      </c>
      <c r="H109" s="98">
        <f t="shared" si="77"/>
        <v>9800</v>
      </c>
      <c r="I109" s="96">
        <v>0</v>
      </c>
      <c r="J109" s="97">
        <v>29400</v>
      </c>
      <c r="K109" s="98">
        <v>9800</v>
      </c>
      <c r="L109" s="25"/>
    </row>
    <row r="110" spans="1:12" s="99" customFormat="1" ht="44.25" customHeight="1">
      <c r="A110" s="105" t="s">
        <v>331</v>
      </c>
      <c r="B110" s="109" t="s">
        <v>305</v>
      </c>
      <c r="C110" s="96">
        <v>0</v>
      </c>
      <c r="D110" s="97">
        <v>0</v>
      </c>
      <c r="E110" s="98">
        <v>0</v>
      </c>
      <c r="F110" s="96">
        <f>I110-C110</f>
        <v>6757.8</v>
      </c>
      <c r="G110" s="97">
        <f t="shared" si="77"/>
        <v>6757.8</v>
      </c>
      <c r="H110" s="98">
        <f t="shared" si="77"/>
        <v>6757.8</v>
      </c>
      <c r="I110" s="96">
        <v>6757.8</v>
      </c>
      <c r="J110" s="97">
        <v>6757.8</v>
      </c>
      <c r="K110" s="98">
        <v>6757.8</v>
      </c>
      <c r="L110" s="104" t="s">
        <v>332</v>
      </c>
    </row>
    <row r="111" spans="1:12" s="28" customFormat="1" ht="69.75" customHeight="1">
      <c r="A111" s="29" t="s">
        <v>276</v>
      </c>
      <c r="B111" s="60" t="s">
        <v>240</v>
      </c>
      <c r="C111" s="81">
        <v>1493.8</v>
      </c>
      <c r="D111" s="82">
        <v>17241.2</v>
      </c>
      <c r="E111" s="83">
        <v>363.8</v>
      </c>
      <c r="F111" s="81">
        <f t="shared" si="76"/>
        <v>0</v>
      </c>
      <c r="G111" s="82">
        <f t="shared" ref="G111:H111" si="78">J111-D111</f>
        <v>0</v>
      </c>
      <c r="H111" s="83">
        <f t="shared" si="78"/>
        <v>0</v>
      </c>
      <c r="I111" s="81">
        <v>1493.8</v>
      </c>
      <c r="J111" s="82">
        <v>17241.2</v>
      </c>
      <c r="K111" s="83">
        <v>363.8</v>
      </c>
      <c r="L111" s="26"/>
    </row>
    <row r="112" spans="1:12" s="27" customFormat="1" ht="69.75" customHeight="1">
      <c r="A112" s="29" t="s">
        <v>105</v>
      </c>
      <c r="B112" s="58" t="s">
        <v>106</v>
      </c>
      <c r="C112" s="81">
        <v>34939.1</v>
      </c>
      <c r="D112" s="82">
        <v>34939.1</v>
      </c>
      <c r="E112" s="83">
        <v>34939.1</v>
      </c>
      <c r="F112" s="96">
        <f t="shared" si="76"/>
        <v>16135.099999999999</v>
      </c>
      <c r="G112" s="97">
        <f t="shared" ref="G112:H114" si="79">J112-D112</f>
        <v>16135.099999999999</v>
      </c>
      <c r="H112" s="98">
        <f t="shared" si="79"/>
        <v>16135.099999999999</v>
      </c>
      <c r="I112" s="96">
        <v>51074.2</v>
      </c>
      <c r="J112" s="97">
        <v>51074.2</v>
      </c>
      <c r="K112" s="98">
        <v>51074.2</v>
      </c>
      <c r="L112" s="26"/>
    </row>
    <row r="113" spans="1:12" s="27" customFormat="1" ht="75.599999999999994" customHeight="1">
      <c r="A113" s="29" t="s">
        <v>238</v>
      </c>
      <c r="B113" s="58" t="s">
        <v>239</v>
      </c>
      <c r="C113" s="81">
        <v>9050</v>
      </c>
      <c r="D113" s="82">
        <v>0</v>
      </c>
      <c r="E113" s="83">
        <v>0</v>
      </c>
      <c r="F113" s="81">
        <f t="shared" si="76"/>
        <v>0</v>
      </c>
      <c r="G113" s="82">
        <f t="shared" si="79"/>
        <v>0</v>
      </c>
      <c r="H113" s="83">
        <f t="shared" si="79"/>
        <v>0</v>
      </c>
      <c r="I113" s="81">
        <v>9050</v>
      </c>
      <c r="J113" s="82">
        <v>0</v>
      </c>
      <c r="K113" s="83">
        <v>0</v>
      </c>
      <c r="L113" s="26"/>
    </row>
    <row r="114" spans="1:12" s="24" customFormat="1" ht="79.5" customHeight="1">
      <c r="A114" s="105" t="s">
        <v>313</v>
      </c>
      <c r="B114" s="106" t="s">
        <v>314</v>
      </c>
      <c r="C114" s="96">
        <v>0</v>
      </c>
      <c r="D114" s="97">
        <v>0</v>
      </c>
      <c r="E114" s="98">
        <v>0</v>
      </c>
      <c r="F114" s="96">
        <f>I114-C114</f>
        <v>18391</v>
      </c>
      <c r="G114" s="97">
        <f t="shared" si="79"/>
        <v>18391</v>
      </c>
      <c r="H114" s="98">
        <f t="shared" si="79"/>
        <v>23915.8</v>
      </c>
      <c r="I114" s="96">
        <v>18391</v>
      </c>
      <c r="J114" s="97">
        <v>18391</v>
      </c>
      <c r="K114" s="98">
        <v>23915.8</v>
      </c>
      <c r="L114" s="25"/>
    </row>
    <row r="115" spans="1:12" s="27" customFormat="1" ht="51.6" customHeight="1">
      <c r="A115" s="29" t="s">
        <v>97</v>
      </c>
      <c r="B115" s="58" t="s">
        <v>107</v>
      </c>
      <c r="C115" s="87">
        <v>14216.1</v>
      </c>
      <c r="D115" s="88">
        <v>13991</v>
      </c>
      <c r="E115" s="89">
        <v>13050.4</v>
      </c>
      <c r="F115" s="108">
        <f t="shared" si="76"/>
        <v>-48.800000000001091</v>
      </c>
      <c r="G115" s="131">
        <f t="shared" ref="G115:H115" si="80">J115-D115</f>
        <v>-47.200000000000728</v>
      </c>
      <c r="H115" s="132">
        <f t="shared" si="80"/>
        <v>-50.100000000000364</v>
      </c>
      <c r="I115" s="96">
        <v>14167.3</v>
      </c>
      <c r="J115" s="97">
        <v>13943.8</v>
      </c>
      <c r="K115" s="98">
        <v>13000.3</v>
      </c>
      <c r="L115" s="26"/>
    </row>
    <row r="116" spans="1:12" s="27" customFormat="1" ht="53.25" customHeight="1">
      <c r="A116" s="115" t="s">
        <v>223</v>
      </c>
      <c r="B116" s="121" t="s">
        <v>224</v>
      </c>
      <c r="C116" s="87">
        <v>9352</v>
      </c>
      <c r="D116" s="88">
        <v>9352</v>
      </c>
      <c r="E116" s="89">
        <v>9352</v>
      </c>
      <c r="F116" s="87">
        <f t="shared" si="76"/>
        <v>0</v>
      </c>
      <c r="G116" s="88">
        <f t="shared" ref="G116:H116" si="81">J116-D116</f>
        <v>0</v>
      </c>
      <c r="H116" s="89">
        <f t="shared" si="81"/>
        <v>0</v>
      </c>
      <c r="I116" s="81">
        <v>9352</v>
      </c>
      <c r="J116" s="82">
        <v>9352</v>
      </c>
      <c r="K116" s="83">
        <v>9352</v>
      </c>
      <c r="L116" s="26"/>
    </row>
    <row r="117" spans="1:12" s="27" customFormat="1" ht="45" customHeight="1">
      <c r="A117" s="115" t="s">
        <v>221</v>
      </c>
      <c r="B117" s="62" t="s">
        <v>222</v>
      </c>
      <c r="C117" s="87">
        <v>7820.2</v>
      </c>
      <c r="D117" s="88">
        <v>7820.2</v>
      </c>
      <c r="E117" s="89">
        <v>7848.6</v>
      </c>
      <c r="F117" s="87">
        <f t="shared" si="76"/>
        <v>0</v>
      </c>
      <c r="G117" s="88">
        <f t="shared" ref="G117:H119" si="82">J117-D117</f>
        <v>0</v>
      </c>
      <c r="H117" s="89">
        <f t="shared" si="82"/>
        <v>0</v>
      </c>
      <c r="I117" s="81">
        <v>7820.2</v>
      </c>
      <c r="J117" s="82">
        <v>7820.2</v>
      </c>
      <c r="K117" s="83">
        <v>7848.6</v>
      </c>
      <c r="L117" s="26"/>
    </row>
    <row r="118" spans="1:12" s="27" customFormat="1" ht="37.15" customHeight="1">
      <c r="A118" s="29" t="s">
        <v>108</v>
      </c>
      <c r="B118" s="58" t="s">
        <v>285</v>
      </c>
      <c r="C118" s="81">
        <v>14532.2</v>
      </c>
      <c r="D118" s="82">
        <v>12150</v>
      </c>
      <c r="E118" s="83">
        <v>12150</v>
      </c>
      <c r="F118" s="81">
        <f t="shared" si="76"/>
        <v>0</v>
      </c>
      <c r="G118" s="82">
        <f t="shared" si="82"/>
        <v>0</v>
      </c>
      <c r="H118" s="83">
        <f t="shared" si="82"/>
        <v>0</v>
      </c>
      <c r="I118" s="81">
        <v>14532.2</v>
      </c>
      <c r="J118" s="82">
        <v>12150</v>
      </c>
      <c r="K118" s="83">
        <v>12150</v>
      </c>
      <c r="L118" s="26"/>
    </row>
    <row r="119" spans="1:12" s="24" customFormat="1" ht="58.15" customHeight="1">
      <c r="A119" s="105" t="s">
        <v>307</v>
      </c>
      <c r="B119" s="106" t="s">
        <v>306</v>
      </c>
      <c r="C119" s="96">
        <v>0</v>
      </c>
      <c r="D119" s="97">
        <v>0</v>
      </c>
      <c r="E119" s="98">
        <v>0</v>
      </c>
      <c r="F119" s="96">
        <f t="shared" si="76"/>
        <v>29386</v>
      </c>
      <c r="G119" s="97">
        <f t="shared" si="82"/>
        <v>15121.7</v>
      </c>
      <c r="H119" s="98">
        <f t="shared" si="82"/>
        <v>0</v>
      </c>
      <c r="I119" s="96">
        <v>29386</v>
      </c>
      <c r="J119" s="97">
        <v>15121.7</v>
      </c>
      <c r="K119" s="98">
        <v>0</v>
      </c>
      <c r="L119" s="25"/>
    </row>
    <row r="120" spans="1:12" s="27" customFormat="1" ht="47.25" customHeight="1">
      <c r="A120" s="115" t="s">
        <v>277</v>
      </c>
      <c r="B120" s="61" t="s">
        <v>214</v>
      </c>
      <c r="C120" s="81">
        <v>213490.7</v>
      </c>
      <c r="D120" s="82">
        <v>0</v>
      </c>
      <c r="E120" s="83">
        <v>0</v>
      </c>
      <c r="F120" s="81">
        <f t="shared" si="76"/>
        <v>0</v>
      </c>
      <c r="G120" s="82">
        <f t="shared" ref="G120:H122" si="83">J120-D120</f>
        <v>0</v>
      </c>
      <c r="H120" s="83">
        <f t="shared" si="83"/>
        <v>0</v>
      </c>
      <c r="I120" s="81">
        <v>213490.7</v>
      </c>
      <c r="J120" s="82">
        <v>0</v>
      </c>
      <c r="K120" s="83">
        <v>0</v>
      </c>
      <c r="L120" s="26"/>
    </row>
    <row r="121" spans="1:12" s="27" customFormat="1" ht="33" customHeight="1">
      <c r="A121" s="115" t="s">
        <v>215</v>
      </c>
      <c r="B121" s="61" t="s">
        <v>216</v>
      </c>
      <c r="C121" s="81">
        <v>23573.599999999999</v>
      </c>
      <c r="D121" s="82">
        <v>26769.200000000001</v>
      </c>
      <c r="E121" s="83">
        <v>27404.799999999999</v>
      </c>
      <c r="F121" s="81">
        <f t="shared" si="76"/>
        <v>0</v>
      </c>
      <c r="G121" s="82">
        <f t="shared" si="83"/>
        <v>0</v>
      </c>
      <c r="H121" s="98">
        <f t="shared" si="83"/>
        <v>-9.9999999998544808E-2</v>
      </c>
      <c r="I121" s="81">
        <v>23573.599999999999</v>
      </c>
      <c r="J121" s="82">
        <v>26769.200000000001</v>
      </c>
      <c r="K121" s="98">
        <v>27404.7</v>
      </c>
      <c r="L121" s="26"/>
    </row>
    <row r="122" spans="1:12" s="27" customFormat="1" ht="30.75" customHeight="1">
      <c r="A122" s="30" t="s">
        <v>273</v>
      </c>
      <c r="B122" s="58" t="s">
        <v>249</v>
      </c>
      <c r="C122" s="81">
        <v>9488.7000000000007</v>
      </c>
      <c r="D122" s="82">
        <v>7521.5</v>
      </c>
      <c r="E122" s="83">
        <v>8780.6</v>
      </c>
      <c r="F122" s="96">
        <f t="shared" si="76"/>
        <v>2.0999999999985448</v>
      </c>
      <c r="G122" s="97">
        <f t="shared" si="83"/>
        <v>1.6000000000003638</v>
      </c>
      <c r="H122" s="98">
        <f t="shared" si="83"/>
        <v>2.7999999999992724</v>
      </c>
      <c r="I122" s="96">
        <v>9490.7999999999993</v>
      </c>
      <c r="J122" s="97">
        <v>7523.1</v>
      </c>
      <c r="K122" s="98">
        <v>8783.4</v>
      </c>
      <c r="L122" s="26"/>
    </row>
    <row r="123" spans="1:12" s="27" customFormat="1" ht="42.75" customHeight="1">
      <c r="A123" s="115" t="s">
        <v>244</v>
      </c>
      <c r="B123" s="61" t="s">
        <v>245</v>
      </c>
      <c r="C123" s="81">
        <v>91865.4</v>
      </c>
      <c r="D123" s="82">
        <v>79112.3</v>
      </c>
      <c r="E123" s="83">
        <v>91168.8</v>
      </c>
      <c r="F123" s="96">
        <f t="shared" si="76"/>
        <v>68.30000000000291</v>
      </c>
      <c r="G123" s="97">
        <f t="shared" ref="G123:H125" si="84">J123-D123</f>
        <v>422.09999999999127</v>
      </c>
      <c r="H123" s="98">
        <f t="shared" si="84"/>
        <v>-47.600000000005821</v>
      </c>
      <c r="I123" s="96">
        <v>91933.7</v>
      </c>
      <c r="J123" s="97">
        <v>79534.399999999994</v>
      </c>
      <c r="K123" s="98">
        <v>91121.2</v>
      </c>
      <c r="L123" s="26"/>
    </row>
    <row r="124" spans="1:12" s="27" customFormat="1" ht="39" customHeight="1">
      <c r="A124" s="115" t="s">
        <v>247</v>
      </c>
      <c r="B124" s="61" t="s">
        <v>248</v>
      </c>
      <c r="C124" s="81">
        <v>112058.6</v>
      </c>
      <c r="D124" s="82">
        <v>106734.39999999999</v>
      </c>
      <c r="E124" s="83">
        <v>106734.39999999999</v>
      </c>
      <c r="F124" s="96">
        <f t="shared" si="76"/>
        <v>508.79999999998836</v>
      </c>
      <c r="G124" s="97">
        <f t="shared" si="84"/>
        <v>484.60000000000582</v>
      </c>
      <c r="H124" s="98">
        <f t="shared" si="84"/>
        <v>594.10000000000582</v>
      </c>
      <c r="I124" s="96">
        <v>112567.4</v>
      </c>
      <c r="J124" s="97">
        <v>107219</v>
      </c>
      <c r="K124" s="98">
        <v>107328.5</v>
      </c>
      <c r="L124" s="26"/>
    </row>
    <row r="125" spans="1:12" s="27" customFormat="1" ht="44.25" customHeight="1">
      <c r="A125" s="29" t="s">
        <v>226</v>
      </c>
      <c r="B125" s="61" t="s">
        <v>227</v>
      </c>
      <c r="C125" s="81">
        <v>2008.5</v>
      </c>
      <c r="D125" s="82">
        <v>0</v>
      </c>
      <c r="E125" s="83">
        <v>0</v>
      </c>
      <c r="F125" s="96">
        <f t="shared" ref="F125:F143" si="85">I125-C125</f>
        <v>39</v>
      </c>
      <c r="G125" s="82">
        <f t="shared" si="84"/>
        <v>0</v>
      </c>
      <c r="H125" s="83">
        <f t="shared" si="84"/>
        <v>0</v>
      </c>
      <c r="I125" s="96">
        <v>2047.5</v>
      </c>
      <c r="J125" s="82">
        <v>0</v>
      </c>
      <c r="K125" s="83">
        <v>0</v>
      </c>
      <c r="L125" s="26"/>
    </row>
    <row r="126" spans="1:12" s="27" customFormat="1" ht="43.5" customHeight="1">
      <c r="A126" s="29" t="s">
        <v>228</v>
      </c>
      <c r="B126" s="120" t="s">
        <v>229</v>
      </c>
      <c r="C126" s="81">
        <v>10270</v>
      </c>
      <c r="D126" s="82">
        <v>10270</v>
      </c>
      <c r="E126" s="83">
        <v>10270</v>
      </c>
      <c r="F126" s="96">
        <f t="shared" si="85"/>
        <v>6480</v>
      </c>
      <c r="G126" s="97">
        <f t="shared" ref="G126:H127" si="86">J126-D126</f>
        <v>6480</v>
      </c>
      <c r="H126" s="98">
        <f t="shared" si="86"/>
        <v>6480</v>
      </c>
      <c r="I126" s="96">
        <v>16750</v>
      </c>
      <c r="J126" s="97">
        <v>16750</v>
      </c>
      <c r="K126" s="98">
        <v>16750</v>
      </c>
      <c r="L126" s="26"/>
    </row>
    <row r="127" spans="1:12" s="27" customFormat="1" ht="29.25" customHeight="1">
      <c r="A127" s="29" t="s">
        <v>218</v>
      </c>
      <c r="B127" s="60" t="s">
        <v>219</v>
      </c>
      <c r="C127" s="81">
        <v>23269.599999999999</v>
      </c>
      <c r="D127" s="82">
        <v>50150.7</v>
      </c>
      <c r="E127" s="83">
        <v>28792.6</v>
      </c>
      <c r="F127" s="81">
        <f t="shared" si="85"/>
        <v>0</v>
      </c>
      <c r="G127" s="82">
        <f t="shared" si="86"/>
        <v>0</v>
      </c>
      <c r="H127" s="83">
        <f t="shared" si="86"/>
        <v>0</v>
      </c>
      <c r="I127" s="81">
        <v>23269.599999999999</v>
      </c>
      <c r="J127" s="82">
        <v>50150.7</v>
      </c>
      <c r="K127" s="83">
        <v>28792.6</v>
      </c>
      <c r="L127" s="26"/>
    </row>
    <row r="128" spans="1:12" s="27" customFormat="1" ht="44.25" customHeight="1">
      <c r="A128" s="29" t="s">
        <v>183</v>
      </c>
      <c r="B128" s="58" t="s">
        <v>109</v>
      </c>
      <c r="C128" s="81">
        <v>466411.5</v>
      </c>
      <c r="D128" s="82">
        <v>686276.4</v>
      </c>
      <c r="E128" s="83">
        <v>686276.5</v>
      </c>
      <c r="F128" s="81">
        <f t="shared" si="85"/>
        <v>0</v>
      </c>
      <c r="G128" s="82">
        <f t="shared" ref="G128:H130" si="87">J128-D128</f>
        <v>0</v>
      </c>
      <c r="H128" s="83">
        <f t="shared" si="87"/>
        <v>0</v>
      </c>
      <c r="I128" s="81">
        <v>466411.5</v>
      </c>
      <c r="J128" s="82">
        <v>686276.4</v>
      </c>
      <c r="K128" s="83">
        <v>686276.5</v>
      </c>
      <c r="L128" s="26"/>
    </row>
    <row r="129" spans="1:12" s="27" customFormat="1" ht="42" customHeight="1">
      <c r="A129" s="119" t="s">
        <v>220</v>
      </c>
      <c r="B129" s="117" t="s">
        <v>179</v>
      </c>
      <c r="C129" s="81">
        <v>79725.100000000006</v>
      </c>
      <c r="D129" s="82">
        <v>114247</v>
      </c>
      <c r="E129" s="83">
        <v>169399.5</v>
      </c>
      <c r="F129" s="96">
        <f t="shared" si="85"/>
        <v>100074.9</v>
      </c>
      <c r="G129" s="97">
        <f t="shared" si="87"/>
        <v>-692.19999999999709</v>
      </c>
      <c r="H129" s="98">
        <f t="shared" si="87"/>
        <v>15839.200000000012</v>
      </c>
      <c r="I129" s="96">
        <v>179800</v>
      </c>
      <c r="J129" s="97">
        <v>113554.8</v>
      </c>
      <c r="K129" s="98">
        <v>185238.7</v>
      </c>
      <c r="L129" s="26"/>
    </row>
    <row r="130" spans="1:12" s="27" customFormat="1" ht="54.75" customHeight="1">
      <c r="A130" s="29" t="s">
        <v>207</v>
      </c>
      <c r="B130" s="60" t="s">
        <v>208</v>
      </c>
      <c r="C130" s="81">
        <v>14216</v>
      </c>
      <c r="D130" s="82">
        <v>0</v>
      </c>
      <c r="E130" s="83">
        <v>0</v>
      </c>
      <c r="F130" s="81">
        <f t="shared" si="85"/>
        <v>0</v>
      </c>
      <c r="G130" s="82">
        <f t="shared" si="87"/>
        <v>0</v>
      </c>
      <c r="H130" s="83">
        <f t="shared" si="87"/>
        <v>0</v>
      </c>
      <c r="I130" s="81">
        <v>14216</v>
      </c>
      <c r="J130" s="82">
        <v>0</v>
      </c>
      <c r="K130" s="83">
        <v>0</v>
      </c>
      <c r="L130" s="26"/>
    </row>
    <row r="131" spans="1:12" s="27" customFormat="1" ht="40.5" customHeight="1">
      <c r="A131" s="105" t="s">
        <v>297</v>
      </c>
      <c r="B131" s="58" t="s">
        <v>138</v>
      </c>
      <c r="C131" s="81">
        <v>88439</v>
      </c>
      <c r="D131" s="82">
        <v>98297.7</v>
      </c>
      <c r="E131" s="83">
        <v>107665.5</v>
      </c>
      <c r="F131" s="96">
        <f t="shared" si="85"/>
        <v>11721</v>
      </c>
      <c r="G131" s="97">
        <f t="shared" ref="G131:H132" si="88">J131-D131</f>
        <v>-1182.3999999999942</v>
      </c>
      <c r="H131" s="98">
        <f t="shared" si="88"/>
        <v>-7716.1000000000058</v>
      </c>
      <c r="I131" s="96">
        <v>100160</v>
      </c>
      <c r="J131" s="97">
        <v>97115.3</v>
      </c>
      <c r="K131" s="98">
        <v>99949.4</v>
      </c>
      <c r="L131" s="26"/>
    </row>
    <row r="132" spans="1:12" s="27" customFormat="1" ht="40.15" customHeight="1">
      <c r="A132" s="29" t="s">
        <v>184</v>
      </c>
      <c r="B132" s="58" t="s">
        <v>110</v>
      </c>
      <c r="C132" s="81">
        <v>333082.5</v>
      </c>
      <c r="D132" s="82">
        <v>333082.5</v>
      </c>
      <c r="E132" s="83">
        <v>347270.9</v>
      </c>
      <c r="F132" s="81">
        <f t="shared" si="85"/>
        <v>0</v>
      </c>
      <c r="G132" s="82">
        <f t="shared" si="88"/>
        <v>0</v>
      </c>
      <c r="H132" s="83">
        <f t="shared" si="88"/>
        <v>0</v>
      </c>
      <c r="I132" s="81">
        <v>333082.5</v>
      </c>
      <c r="J132" s="82">
        <v>333082.5</v>
      </c>
      <c r="K132" s="83">
        <v>347270.9</v>
      </c>
      <c r="L132" s="26"/>
    </row>
    <row r="133" spans="1:12" s="28" customFormat="1" ht="40.5" customHeight="1">
      <c r="A133" s="29" t="s">
        <v>325</v>
      </c>
      <c r="B133" s="58" t="s">
        <v>111</v>
      </c>
      <c r="C133" s="81">
        <f>0+30000</f>
        <v>30000</v>
      </c>
      <c r="D133" s="82">
        <v>0</v>
      </c>
      <c r="E133" s="83">
        <v>0</v>
      </c>
      <c r="F133" s="81">
        <f t="shared" si="85"/>
        <v>0</v>
      </c>
      <c r="G133" s="82">
        <f t="shared" ref="G133:H133" si="89">J133-D133</f>
        <v>0</v>
      </c>
      <c r="H133" s="83">
        <f t="shared" si="89"/>
        <v>0</v>
      </c>
      <c r="I133" s="81">
        <v>30000</v>
      </c>
      <c r="J133" s="82">
        <v>0</v>
      </c>
      <c r="K133" s="83">
        <v>0</v>
      </c>
      <c r="L133" s="102" t="s">
        <v>324</v>
      </c>
    </row>
    <row r="134" spans="1:12" s="28" customFormat="1" ht="52.15" customHeight="1">
      <c r="A134" s="105" t="s">
        <v>294</v>
      </c>
      <c r="B134" s="58" t="s">
        <v>284</v>
      </c>
      <c r="C134" s="81">
        <v>53553.1</v>
      </c>
      <c r="D134" s="82">
        <v>56148</v>
      </c>
      <c r="E134" s="83">
        <v>20649</v>
      </c>
      <c r="F134" s="96">
        <f t="shared" si="85"/>
        <v>2851.4000000000015</v>
      </c>
      <c r="G134" s="82">
        <f t="shared" ref="G134:H137" si="90">J134-D134</f>
        <v>0</v>
      </c>
      <c r="H134" s="83">
        <f t="shared" si="90"/>
        <v>0</v>
      </c>
      <c r="I134" s="96">
        <v>56404.5</v>
      </c>
      <c r="J134" s="82">
        <v>56148</v>
      </c>
      <c r="K134" s="83">
        <v>20649</v>
      </c>
      <c r="L134" s="26"/>
    </row>
    <row r="135" spans="1:12" s="99" customFormat="1" ht="65.25" customHeight="1">
      <c r="A135" s="105" t="s">
        <v>311</v>
      </c>
      <c r="B135" s="106" t="s">
        <v>312</v>
      </c>
      <c r="C135" s="96">
        <v>0</v>
      </c>
      <c r="D135" s="97">
        <v>0</v>
      </c>
      <c r="E135" s="98">
        <v>0</v>
      </c>
      <c r="F135" s="96">
        <f t="shared" si="85"/>
        <v>0</v>
      </c>
      <c r="G135" s="97">
        <f t="shared" si="90"/>
        <v>18293.900000000001</v>
      </c>
      <c r="H135" s="98">
        <f t="shared" si="90"/>
        <v>15572.5</v>
      </c>
      <c r="I135" s="96">
        <v>0</v>
      </c>
      <c r="J135" s="97">
        <v>18293.900000000001</v>
      </c>
      <c r="K135" s="98">
        <v>15572.5</v>
      </c>
      <c r="L135" s="25"/>
    </row>
    <row r="136" spans="1:12" s="28" customFormat="1" ht="36.75" customHeight="1">
      <c r="A136" s="29" t="s">
        <v>250</v>
      </c>
      <c r="B136" s="58" t="s">
        <v>251</v>
      </c>
      <c r="C136" s="81">
        <v>53622.2</v>
      </c>
      <c r="D136" s="82">
        <v>15202.4</v>
      </c>
      <c r="E136" s="83">
        <v>53528.5</v>
      </c>
      <c r="F136" s="96">
        <f t="shared" si="85"/>
        <v>756422.9</v>
      </c>
      <c r="G136" s="97">
        <f t="shared" si="90"/>
        <v>523959.1</v>
      </c>
      <c r="H136" s="98">
        <f t="shared" si="90"/>
        <v>38287.399999999994</v>
      </c>
      <c r="I136" s="96">
        <v>810045.1</v>
      </c>
      <c r="J136" s="97">
        <v>539161.5</v>
      </c>
      <c r="K136" s="98">
        <v>91815.9</v>
      </c>
      <c r="L136" s="26"/>
    </row>
    <row r="137" spans="1:12" s="99" customFormat="1" ht="51" customHeight="1">
      <c r="A137" s="105" t="s">
        <v>327</v>
      </c>
      <c r="B137" s="106" t="s">
        <v>317</v>
      </c>
      <c r="C137" s="96">
        <v>0</v>
      </c>
      <c r="D137" s="97">
        <v>0</v>
      </c>
      <c r="E137" s="98">
        <v>0</v>
      </c>
      <c r="F137" s="96">
        <f t="shared" si="85"/>
        <v>83258.899999999994</v>
      </c>
      <c r="G137" s="97">
        <f t="shared" si="90"/>
        <v>83258.899999999994</v>
      </c>
      <c r="H137" s="98">
        <f t="shared" si="90"/>
        <v>83258.899999999994</v>
      </c>
      <c r="I137" s="96">
        <v>83258.899999999994</v>
      </c>
      <c r="J137" s="97">
        <v>83258.899999999994</v>
      </c>
      <c r="K137" s="98">
        <v>83258.899999999994</v>
      </c>
      <c r="L137" s="104" t="s">
        <v>326</v>
      </c>
    </row>
    <row r="138" spans="1:12" s="28" customFormat="1" ht="50.25" customHeight="1">
      <c r="A138" s="29" t="s">
        <v>323</v>
      </c>
      <c r="B138" s="58" t="s">
        <v>154</v>
      </c>
      <c r="C138" s="81">
        <v>1203178</v>
      </c>
      <c r="D138" s="82">
        <v>800000</v>
      </c>
      <c r="E138" s="83">
        <v>1200000</v>
      </c>
      <c r="F138" s="81">
        <f t="shared" si="85"/>
        <v>0</v>
      </c>
      <c r="G138" s="82">
        <f t="shared" ref="G138:H143" si="91">J138-D138</f>
        <v>0</v>
      </c>
      <c r="H138" s="83">
        <f t="shared" si="91"/>
        <v>0</v>
      </c>
      <c r="I138" s="81">
        <v>1203178</v>
      </c>
      <c r="J138" s="82">
        <v>800000</v>
      </c>
      <c r="K138" s="83">
        <v>1200000</v>
      </c>
      <c r="L138" s="102" t="s">
        <v>322</v>
      </c>
    </row>
    <row r="139" spans="1:12" s="28" customFormat="1" ht="40.15" customHeight="1">
      <c r="A139" s="29" t="s">
        <v>272</v>
      </c>
      <c r="B139" s="60" t="s">
        <v>246</v>
      </c>
      <c r="C139" s="81">
        <v>200489.3</v>
      </c>
      <c r="D139" s="82">
        <v>254220</v>
      </c>
      <c r="E139" s="83">
        <v>265535.59999999998</v>
      </c>
      <c r="F139" s="81">
        <f t="shared" si="85"/>
        <v>0</v>
      </c>
      <c r="G139" s="82">
        <f t="shared" si="91"/>
        <v>0</v>
      </c>
      <c r="H139" s="83">
        <f t="shared" si="91"/>
        <v>0</v>
      </c>
      <c r="I139" s="81">
        <v>200489.3</v>
      </c>
      <c r="J139" s="82">
        <v>254220</v>
      </c>
      <c r="K139" s="83">
        <v>265535.59999999998</v>
      </c>
      <c r="L139" s="26"/>
    </row>
    <row r="140" spans="1:12" s="28" customFormat="1" ht="89.25" customHeight="1">
      <c r="A140" s="29" t="s">
        <v>161</v>
      </c>
      <c r="B140" s="58" t="s">
        <v>162</v>
      </c>
      <c r="C140" s="35">
        <v>176200</v>
      </c>
      <c r="D140" s="82">
        <v>585300</v>
      </c>
      <c r="E140" s="83">
        <v>0</v>
      </c>
      <c r="F140" s="35">
        <f t="shared" si="85"/>
        <v>0</v>
      </c>
      <c r="G140" s="112">
        <f t="shared" si="91"/>
        <v>-524720</v>
      </c>
      <c r="H140" s="113">
        <f t="shared" si="91"/>
        <v>300000</v>
      </c>
      <c r="I140" s="81">
        <v>176200</v>
      </c>
      <c r="J140" s="97">
        <v>60580</v>
      </c>
      <c r="K140" s="98">
        <v>300000</v>
      </c>
      <c r="L140" s="26"/>
    </row>
    <row r="141" spans="1:12" s="28" customFormat="1" ht="81.75" customHeight="1">
      <c r="A141" s="29" t="s">
        <v>149</v>
      </c>
      <c r="B141" s="58" t="s">
        <v>148</v>
      </c>
      <c r="C141" s="35">
        <v>1100000</v>
      </c>
      <c r="D141" s="82">
        <v>0</v>
      </c>
      <c r="E141" s="83">
        <v>0</v>
      </c>
      <c r="F141" s="35">
        <f t="shared" si="85"/>
        <v>0</v>
      </c>
      <c r="G141" s="124">
        <f t="shared" si="91"/>
        <v>0</v>
      </c>
      <c r="H141" s="125">
        <f t="shared" si="91"/>
        <v>0</v>
      </c>
      <c r="I141" s="81">
        <v>1100000</v>
      </c>
      <c r="J141" s="82">
        <v>0</v>
      </c>
      <c r="K141" s="83">
        <v>0</v>
      </c>
      <c r="L141" s="26"/>
    </row>
    <row r="142" spans="1:12" s="27" customFormat="1" ht="88.5" customHeight="1">
      <c r="A142" s="29" t="s">
        <v>181</v>
      </c>
      <c r="B142" s="58" t="s">
        <v>180</v>
      </c>
      <c r="C142" s="35">
        <v>543630</v>
      </c>
      <c r="D142" s="82">
        <v>981690</v>
      </c>
      <c r="E142" s="83">
        <v>0</v>
      </c>
      <c r="F142" s="148">
        <f t="shared" si="85"/>
        <v>0</v>
      </c>
      <c r="G142" s="112">
        <f t="shared" si="91"/>
        <v>-420000</v>
      </c>
      <c r="H142" s="150">
        <f t="shared" si="91"/>
        <v>0</v>
      </c>
      <c r="I142" s="78">
        <v>543630</v>
      </c>
      <c r="J142" s="97">
        <v>561690</v>
      </c>
      <c r="K142" s="80">
        <v>0</v>
      </c>
      <c r="L142" s="102" t="s">
        <v>321</v>
      </c>
    </row>
    <row r="143" spans="1:12" s="27" customFormat="1" ht="61.5" customHeight="1">
      <c r="A143" s="29" t="s">
        <v>178</v>
      </c>
      <c r="B143" s="58" t="s">
        <v>177</v>
      </c>
      <c r="C143" s="35">
        <v>0</v>
      </c>
      <c r="D143" s="82">
        <v>7267.1</v>
      </c>
      <c r="E143" s="83">
        <v>13550.8</v>
      </c>
      <c r="F143" s="103">
        <f t="shared" si="85"/>
        <v>0</v>
      </c>
      <c r="G143" s="112">
        <f t="shared" si="91"/>
        <v>-7267.1</v>
      </c>
      <c r="H143" s="113">
        <f t="shared" si="91"/>
        <v>-13550.8</v>
      </c>
      <c r="I143" s="96">
        <v>0</v>
      </c>
      <c r="J143" s="97">
        <v>0</v>
      </c>
      <c r="K143" s="98">
        <v>0</v>
      </c>
      <c r="L143" s="102" t="s">
        <v>321</v>
      </c>
    </row>
    <row r="144" spans="1:12" s="24" customFormat="1" ht="27.6" customHeight="1">
      <c r="A144" s="29"/>
      <c r="B144" s="58"/>
      <c r="C144" s="35"/>
      <c r="D144" s="82"/>
      <c r="E144" s="83"/>
      <c r="F144" s="35"/>
      <c r="G144" s="82"/>
      <c r="H144" s="83"/>
      <c r="I144" s="35"/>
      <c r="J144" s="82"/>
      <c r="K144" s="83"/>
      <c r="L144" s="25"/>
    </row>
    <row r="145" spans="1:12" s="127" customFormat="1" ht="34.9" customHeight="1">
      <c r="A145" s="39" t="s">
        <v>76</v>
      </c>
      <c r="B145" s="56" t="s">
        <v>112</v>
      </c>
      <c r="C145" s="87">
        <f t="shared" ref="C145:K145" si="92">SUM(C146:C167)</f>
        <v>4560833.1999999993</v>
      </c>
      <c r="D145" s="88">
        <f t="shared" si="92"/>
        <v>4445060.1999999993</v>
      </c>
      <c r="E145" s="89">
        <f t="shared" si="92"/>
        <v>4509897.5999999996</v>
      </c>
      <c r="F145" s="87">
        <f t="shared" si="92"/>
        <v>33.4</v>
      </c>
      <c r="G145" s="88">
        <f t="shared" si="92"/>
        <v>-54.700000000001452</v>
      </c>
      <c r="H145" s="89">
        <f t="shared" si="92"/>
        <v>-167.5999999999971</v>
      </c>
      <c r="I145" s="87">
        <f t="shared" si="92"/>
        <v>4560866.5999999996</v>
      </c>
      <c r="J145" s="88">
        <f t="shared" si="92"/>
        <v>4445005.4999999991</v>
      </c>
      <c r="K145" s="89">
        <f t="shared" si="92"/>
        <v>4509730</v>
      </c>
      <c r="L145" s="126"/>
    </row>
    <row r="146" spans="1:12" s="27" customFormat="1" ht="43.5" customHeight="1">
      <c r="A146" s="30" t="s">
        <v>85</v>
      </c>
      <c r="B146" s="58" t="s">
        <v>113</v>
      </c>
      <c r="C146" s="81">
        <v>41721.1</v>
      </c>
      <c r="D146" s="82">
        <v>41991.7</v>
      </c>
      <c r="E146" s="83">
        <v>43062.1</v>
      </c>
      <c r="F146" s="81">
        <f t="shared" ref="F146:F167" si="93">I146-C146</f>
        <v>0</v>
      </c>
      <c r="G146" s="82">
        <f t="shared" ref="G146:H148" si="94">J146-D146</f>
        <v>0</v>
      </c>
      <c r="H146" s="83">
        <f t="shared" si="94"/>
        <v>0</v>
      </c>
      <c r="I146" s="81">
        <v>41721.1</v>
      </c>
      <c r="J146" s="82">
        <v>41991.7</v>
      </c>
      <c r="K146" s="83">
        <v>43062.1</v>
      </c>
      <c r="L146" s="26"/>
    </row>
    <row r="147" spans="1:12" s="27" customFormat="1" ht="53.25" customHeight="1">
      <c r="A147" s="30" t="s">
        <v>96</v>
      </c>
      <c r="B147" s="58" t="s">
        <v>114</v>
      </c>
      <c r="C147" s="81">
        <v>537.20000000000005</v>
      </c>
      <c r="D147" s="82">
        <v>578.4</v>
      </c>
      <c r="E147" s="83">
        <v>5150.3</v>
      </c>
      <c r="F147" s="81">
        <f t="shared" si="93"/>
        <v>0</v>
      </c>
      <c r="G147" s="82">
        <f t="shared" si="94"/>
        <v>0</v>
      </c>
      <c r="H147" s="83">
        <f t="shared" si="94"/>
        <v>0</v>
      </c>
      <c r="I147" s="81">
        <v>537.20000000000005</v>
      </c>
      <c r="J147" s="82">
        <v>578.4</v>
      </c>
      <c r="K147" s="83">
        <v>5150.3</v>
      </c>
      <c r="L147" s="26"/>
    </row>
    <row r="148" spans="1:12" s="41" customFormat="1" ht="38.450000000000003" customHeight="1">
      <c r="A148" s="30" t="s">
        <v>95</v>
      </c>
      <c r="B148" s="58" t="s">
        <v>115</v>
      </c>
      <c r="C148" s="81">
        <v>10948</v>
      </c>
      <c r="D148" s="82">
        <v>11730.1</v>
      </c>
      <c r="E148" s="83">
        <v>11730.1</v>
      </c>
      <c r="F148" s="81">
        <f t="shared" si="93"/>
        <v>0</v>
      </c>
      <c r="G148" s="82">
        <f t="shared" si="94"/>
        <v>0</v>
      </c>
      <c r="H148" s="83">
        <f t="shared" si="94"/>
        <v>0</v>
      </c>
      <c r="I148" s="81">
        <v>10948</v>
      </c>
      <c r="J148" s="82">
        <v>11730.1</v>
      </c>
      <c r="K148" s="83">
        <v>11730.1</v>
      </c>
      <c r="L148" s="26"/>
    </row>
    <row r="149" spans="1:12" s="27" customFormat="1" ht="31.5" customHeight="1">
      <c r="A149" s="30" t="s">
        <v>94</v>
      </c>
      <c r="B149" s="58" t="s">
        <v>116</v>
      </c>
      <c r="C149" s="81">
        <v>793538</v>
      </c>
      <c r="D149" s="82">
        <v>728501.3</v>
      </c>
      <c r="E149" s="83">
        <v>770977</v>
      </c>
      <c r="F149" s="81">
        <f t="shared" si="93"/>
        <v>0</v>
      </c>
      <c r="G149" s="82">
        <f t="shared" ref="G149:H150" si="95">J149-D149</f>
        <v>0</v>
      </c>
      <c r="H149" s="83">
        <f t="shared" si="95"/>
        <v>0</v>
      </c>
      <c r="I149" s="81">
        <v>793538</v>
      </c>
      <c r="J149" s="82">
        <v>728501.3</v>
      </c>
      <c r="K149" s="83">
        <v>770977</v>
      </c>
      <c r="L149" s="26"/>
    </row>
    <row r="150" spans="1:12" s="27" customFormat="1" ht="55.5" customHeight="1">
      <c r="A150" s="30" t="s">
        <v>136</v>
      </c>
      <c r="B150" s="58" t="s">
        <v>117</v>
      </c>
      <c r="C150" s="81">
        <v>21130.6</v>
      </c>
      <c r="D150" s="82">
        <v>21130.6</v>
      </c>
      <c r="E150" s="83">
        <v>21130.6</v>
      </c>
      <c r="F150" s="81">
        <f t="shared" si="93"/>
        <v>0</v>
      </c>
      <c r="G150" s="97">
        <f t="shared" si="95"/>
        <v>-74</v>
      </c>
      <c r="H150" s="98">
        <f t="shared" si="95"/>
        <v>-189.89999999999782</v>
      </c>
      <c r="I150" s="81">
        <v>21130.6</v>
      </c>
      <c r="J150" s="97">
        <v>21056.6</v>
      </c>
      <c r="K150" s="98">
        <v>20940.7</v>
      </c>
      <c r="L150" s="26"/>
    </row>
    <row r="151" spans="1:12" s="27" customFormat="1" ht="53.25" customHeight="1">
      <c r="A151" s="30" t="s">
        <v>86</v>
      </c>
      <c r="B151" s="58" t="s">
        <v>118</v>
      </c>
      <c r="C151" s="81">
        <v>9109.7999999999993</v>
      </c>
      <c r="D151" s="82">
        <v>9457.6</v>
      </c>
      <c r="E151" s="83">
        <v>9818.7000000000007</v>
      </c>
      <c r="F151" s="81">
        <f t="shared" si="93"/>
        <v>0</v>
      </c>
      <c r="G151" s="82">
        <f t="shared" ref="G151:H152" si="96">J151-D151</f>
        <v>0</v>
      </c>
      <c r="H151" s="83">
        <f t="shared" si="96"/>
        <v>0</v>
      </c>
      <c r="I151" s="81">
        <v>9109.7999999999993</v>
      </c>
      <c r="J151" s="82">
        <v>9457.6</v>
      </c>
      <c r="K151" s="83">
        <v>9818.7000000000007</v>
      </c>
      <c r="L151" s="26"/>
    </row>
    <row r="152" spans="1:12" s="27" customFormat="1" ht="70.5" customHeight="1">
      <c r="A152" s="30" t="s">
        <v>137</v>
      </c>
      <c r="B152" s="58" t="s">
        <v>119</v>
      </c>
      <c r="C152" s="81">
        <v>31041.7</v>
      </c>
      <c r="D152" s="82">
        <v>31041.7</v>
      </c>
      <c r="E152" s="83">
        <v>31041.7</v>
      </c>
      <c r="F152" s="81">
        <f t="shared" si="93"/>
        <v>0</v>
      </c>
      <c r="G152" s="97">
        <f t="shared" si="96"/>
        <v>-15.400000000001455</v>
      </c>
      <c r="H152" s="98">
        <f t="shared" si="96"/>
        <v>-13.799999999999272</v>
      </c>
      <c r="I152" s="81">
        <v>31041.7</v>
      </c>
      <c r="J152" s="97">
        <v>31026.3</v>
      </c>
      <c r="K152" s="98">
        <v>31027.9</v>
      </c>
      <c r="L152" s="26"/>
    </row>
    <row r="153" spans="1:12" s="27" customFormat="1" ht="57" customHeight="1">
      <c r="A153" s="30" t="s">
        <v>87</v>
      </c>
      <c r="B153" s="58" t="s">
        <v>120</v>
      </c>
      <c r="C153" s="81">
        <v>127085</v>
      </c>
      <c r="D153" s="82">
        <v>132161.79999999999</v>
      </c>
      <c r="E153" s="83">
        <v>137447.6</v>
      </c>
      <c r="F153" s="81">
        <f t="shared" si="93"/>
        <v>0</v>
      </c>
      <c r="G153" s="82">
        <f t="shared" ref="G153:H154" si="97">J153-D153</f>
        <v>0</v>
      </c>
      <c r="H153" s="83">
        <f t="shared" si="97"/>
        <v>0</v>
      </c>
      <c r="I153" s="81">
        <v>127085</v>
      </c>
      <c r="J153" s="82">
        <v>132161.79999999999</v>
      </c>
      <c r="K153" s="83">
        <v>137447.6</v>
      </c>
      <c r="L153" s="26"/>
    </row>
    <row r="154" spans="1:12" s="24" customFormat="1" ht="57" customHeight="1">
      <c r="A154" s="107" t="s">
        <v>302</v>
      </c>
      <c r="B154" s="106" t="s">
        <v>301</v>
      </c>
      <c r="C154" s="96">
        <v>0</v>
      </c>
      <c r="D154" s="97">
        <v>0</v>
      </c>
      <c r="E154" s="98">
        <v>0</v>
      </c>
      <c r="F154" s="96">
        <f t="shared" si="93"/>
        <v>33.4</v>
      </c>
      <c r="G154" s="97">
        <f t="shared" si="97"/>
        <v>34.700000000000003</v>
      </c>
      <c r="H154" s="98">
        <f t="shared" si="97"/>
        <v>36.1</v>
      </c>
      <c r="I154" s="96">
        <v>33.4</v>
      </c>
      <c r="J154" s="97">
        <v>34.700000000000003</v>
      </c>
      <c r="K154" s="98">
        <v>36.1</v>
      </c>
      <c r="L154" s="25"/>
    </row>
    <row r="155" spans="1:12" s="27" customFormat="1" ht="33" customHeight="1">
      <c r="A155" s="30" t="s">
        <v>88</v>
      </c>
      <c r="B155" s="58" t="s">
        <v>121</v>
      </c>
      <c r="C155" s="81">
        <v>805077.7</v>
      </c>
      <c r="D155" s="82">
        <v>805049.9</v>
      </c>
      <c r="E155" s="83">
        <v>805031.9</v>
      </c>
      <c r="F155" s="81">
        <f t="shared" si="93"/>
        <v>0</v>
      </c>
      <c r="G155" s="82">
        <f t="shared" ref="G155:H157" si="98">J155-D155</f>
        <v>0</v>
      </c>
      <c r="H155" s="83">
        <f t="shared" si="98"/>
        <v>0</v>
      </c>
      <c r="I155" s="81">
        <v>805077.7</v>
      </c>
      <c r="J155" s="82">
        <v>805049.9</v>
      </c>
      <c r="K155" s="83">
        <v>805031.9</v>
      </c>
    </row>
    <row r="156" spans="1:12" s="27" customFormat="1" ht="42.75" customHeight="1">
      <c r="A156" s="30" t="s">
        <v>89</v>
      </c>
      <c r="B156" s="58" t="s">
        <v>122</v>
      </c>
      <c r="C156" s="81">
        <v>15628.4</v>
      </c>
      <c r="D156" s="82">
        <v>16313.2</v>
      </c>
      <c r="E156" s="83">
        <v>17180.2</v>
      </c>
      <c r="F156" s="81">
        <f t="shared" si="93"/>
        <v>0</v>
      </c>
      <c r="G156" s="82">
        <f t="shared" si="98"/>
        <v>0</v>
      </c>
      <c r="H156" s="83">
        <f t="shared" si="98"/>
        <v>0</v>
      </c>
      <c r="I156" s="81">
        <v>15628.4</v>
      </c>
      <c r="J156" s="82">
        <v>16313.2</v>
      </c>
      <c r="K156" s="83">
        <v>17180.2</v>
      </c>
    </row>
    <row r="157" spans="1:12" s="27" customFormat="1" ht="72" customHeight="1">
      <c r="A157" s="30" t="s">
        <v>90</v>
      </c>
      <c r="B157" s="58" t="s">
        <v>123</v>
      </c>
      <c r="C157" s="81">
        <v>6581.8</v>
      </c>
      <c r="D157" s="82">
        <v>6784</v>
      </c>
      <c r="E157" s="83">
        <v>7061.2</v>
      </c>
      <c r="F157" s="81">
        <f t="shared" si="93"/>
        <v>0</v>
      </c>
      <c r="G157" s="82">
        <f t="shared" si="98"/>
        <v>0</v>
      </c>
      <c r="H157" s="83">
        <f t="shared" si="98"/>
        <v>0</v>
      </c>
      <c r="I157" s="81">
        <v>6581.8</v>
      </c>
      <c r="J157" s="82">
        <v>6784</v>
      </c>
      <c r="K157" s="83">
        <v>7061.2</v>
      </c>
    </row>
    <row r="158" spans="1:12" s="27" customFormat="1" ht="55.5" customHeight="1">
      <c r="A158" s="30" t="s">
        <v>185</v>
      </c>
      <c r="B158" s="58" t="s">
        <v>124</v>
      </c>
      <c r="C158" s="81">
        <v>462.9</v>
      </c>
      <c r="D158" s="82">
        <v>462.9</v>
      </c>
      <c r="E158" s="83">
        <v>462.9</v>
      </c>
      <c r="F158" s="81">
        <f t="shared" si="93"/>
        <v>0</v>
      </c>
      <c r="G158" s="82">
        <f t="shared" ref="G158:H159" si="99">J158-D158</f>
        <v>0</v>
      </c>
      <c r="H158" s="83">
        <f t="shared" si="99"/>
        <v>0</v>
      </c>
      <c r="I158" s="81">
        <v>462.9</v>
      </c>
      <c r="J158" s="82">
        <v>462.9</v>
      </c>
      <c r="K158" s="83">
        <v>462.9</v>
      </c>
    </row>
    <row r="159" spans="1:12" s="27" customFormat="1" ht="43.5" customHeight="1">
      <c r="A159" s="30" t="s">
        <v>125</v>
      </c>
      <c r="B159" s="58" t="s">
        <v>126</v>
      </c>
      <c r="C159" s="81">
        <v>618122.6</v>
      </c>
      <c r="D159" s="82">
        <v>619575.1</v>
      </c>
      <c r="E159" s="83">
        <v>621162.1</v>
      </c>
      <c r="F159" s="81">
        <f t="shared" si="93"/>
        <v>0</v>
      </c>
      <c r="G159" s="82">
        <f t="shared" si="99"/>
        <v>0</v>
      </c>
      <c r="H159" s="83">
        <f t="shared" si="99"/>
        <v>0</v>
      </c>
      <c r="I159" s="81">
        <v>618122.6</v>
      </c>
      <c r="J159" s="82">
        <v>619575.1</v>
      </c>
      <c r="K159" s="83">
        <v>621162.1</v>
      </c>
    </row>
    <row r="160" spans="1:12" s="27" customFormat="1" ht="81" customHeight="1">
      <c r="A160" s="30" t="s">
        <v>91</v>
      </c>
      <c r="B160" s="58" t="s">
        <v>127</v>
      </c>
      <c r="C160" s="81">
        <v>386797.3</v>
      </c>
      <c r="D160" s="82">
        <v>398621.9</v>
      </c>
      <c r="E160" s="83">
        <v>414241.1</v>
      </c>
      <c r="F160" s="81">
        <f t="shared" si="93"/>
        <v>0</v>
      </c>
      <c r="G160" s="82">
        <f t="shared" ref="G160:H162" si="100">J160-D160</f>
        <v>0</v>
      </c>
      <c r="H160" s="83">
        <f t="shared" si="100"/>
        <v>0</v>
      </c>
      <c r="I160" s="81">
        <v>386797.3</v>
      </c>
      <c r="J160" s="82">
        <v>398621.9</v>
      </c>
      <c r="K160" s="83">
        <v>414241.1</v>
      </c>
    </row>
    <row r="161" spans="1:12" s="27" customFormat="1" ht="29.25" customHeight="1">
      <c r="A161" s="30" t="s">
        <v>187</v>
      </c>
      <c r="B161" s="117" t="s">
        <v>188</v>
      </c>
      <c r="C161" s="81">
        <v>54526.400000000001</v>
      </c>
      <c r="D161" s="82">
        <v>57934.3</v>
      </c>
      <c r="E161" s="83">
        <v>59738.5</v>
      </c>
      <c r="F161" s="81">
        <f t="shared" si="93"/>
        <v>0</v>
      </c>
      <c r="G161" s="82">
        <f t="shared" si="100"/>
        <v>0</v>
      </c>
      <c r="H161" s="83">
        <f t="shared" si="100"/>
        <v>0</v>
      </c>
      <c r="I161" s="81">
        <v>54526.400000000001</v>
      </c>
      <c r="J161" s="82">
        <v>57934.3</v>
      </c>
      <c r="K161" s="83">
        <v>59738.5</v>
      </c>
    </row>
    <row r="162" spans="1:12" s="27" customFormat="1" ht="70.5" customHeight="1">
      <c r="A162" s="30" t="s">
        <v>278</v>
      </c>
      <c r="B162" s="117" t="s">
        <v>236</v>
      </c>
      <c r="C162" s="81">
        <v>18586.599999999999</v>
      </c>
      <c r="D162" s="82">
        <v>19656.2</v>
      </c>
      <c r="E162" s="83">
        <v>10885</v>
      </c>
      <c r="F162" s="81">
        <f t="shared" si="93"/>
        <v>0</v>
      </c>
      <c r="G162" s="82">
        <f t="shared" si="100"/>
        <v>0</v>
      </c>
      <c r="H162" s="83">
        <f t="shared" si="100"/>
        <v>0</v>
      </c>
      <c r="I162" s="81">
        <v>18586.599999999999</v>
      </c>
      <c r="J162" s="82">
        <v>19656.2</v>
      </c>
      <c r="K162" s="83">
        <v>10885</v>
      </c>
    </row>
    <row r="163" spans="1:12" s="27" customFormat="1" ht="69" customHeight="1">
      <c r="A163" s="30" t="s">
        <v>190</v>
      </c>
      <c r="B163" s="117" t="s">
        <v>189</v>
      </c>
      <c r="C163" s="81">
        <v>35439.199999999997</v>
      </c>
      <c r="D163" s="82">
        <v>27680.1</v>
      </c>
      <c r="E163" s="83">
        <v>23686.7</v>
      </c>
      <c r="F163" s="81">
        <f t="shared" si="93"/>
        <v>0</v>
      </c>
      <c r="G163" s="82">
        <f t="shared" ref="G163:H164" si="101">J163-D163</f>
        <v>0</v>
      </c>
      <c r="H163" s="83">
        <f t="shared" si="101"/>
        <v>0</v>
      </c>
      <c r="I163" s="81">
        <v>35439.199999999997</v>
      </c>
      <c r="J163" s="82">
        <v>27680.1</v>
      </c>
      <c r="K163" s="83">
        <v>23686.7</v>
      </c>
    </row>
    <row r="164" spans="1:12" s="27" customFormat="1" ht="82.5" customHeight="1">
      <c r="A164" s="30" t="s">
        <v>234</v>
      </c>
      <c r="B164" s="117" t="s">
        <v>235</v>
      </c>
      <c r="C164" s="81">
        <v>362794.5</v>
      </c>
      <c r="D164" s="82">
        <v>362794.5</v>
      </c>
      <c r="E164" s="83">
        <v>362794.5</v>
      </c>
      <c r="F164" s="81">
        <f t="shared" si="93"/>
        <v>0</v>
      </c>
      <c r="G164" s="82">
        <f t="shared" si="101"/>
        <v>0</v>
      </c>
      <c r="H164" s="83">
        <f t="shared" si="101"/>
        <v>0</v>
      </c>
      <c r="I164" s="81">
        <v>362794.5</v>
      </c>
      <c r="J164" s="82">
        <v>362794.5</v>
      </c>
      <c r="K164" s="83">
        <v>362794.5</v>
      </c>
    </row>
    <row r="165" spans="1:12" s="27" customFormat="1" ht="30.75" customHeight="1">
      <c r="A165" s="30" t="s">
        <v>233</v>
      </c>
      <c r="B165" s="118" t="s">
        <v>232</v>
      </c>
      <c r="C165" s="81">
        <v>19478</v>
      </c>
      <c r="D165" s="82">
        <v>0</v>
      </c>
      <c r="E165" s="83">
        <v>0</v>
      </c>
      <c r="F165" s="81">
        <f t="shared" si="93"/>
        <v>0</v>
      </c>
      <c r="G165" s="82">
        <f t="shared" ref="G165:H167" si="102">J165-D165</f>
        <v>0</v>
      </c>
      <c r="H165" s="83">
        <f t="shared" si="102"/>
        <v>0</v>
      </c>
      <c r="I165" s="81">
        <v>19478</v>
      </c>
      <c r="J165" s="82">
        <v>0</v>
      </c>
      <c r="K165" s="83">
        <v>0</v>
      </c>
    </row>
    <row r="166" spans="1:12" s="27" customFormat="1" ht="40.5" customHeight="1">
      <c r="A166" s="30" t="s">
        <v>186</v>
      </c>
      <c r="B166" s="58" t="s">
        <v>128</v>
      </c>
      <c r="C166" s="81">
        <v>1027642.8</v>
      </c>
      <c r="D166" s="82">
        <v>1027642.8</v>
      </c>
      <c r="E166" s="83">
        <v>1027642.8</v>
      </c>
      <c r="F166" s="81">
        <f t="shared" si="93"/>
        <v>0</v>
      </c>
      <c r="G166" s="82">
        <f t="shared" si="102"/>
        <v>0</v>
      </c>
      <c r="H166" s="83">
        <f t="shared" si="102"/>
        <v>0</v>
      </c>
      <c r="I166" s="81">
        <v>1027642.8</v>
      </c>
      <c r="J166" s="82">
        <v>1027642.8</v>
      </c>
      <c r="K166" s="83">
        <v>1027642.8</v>
      </c>
    </row>
    <row r="167" spans="1:12" s="27" customFormat="1" ht="32.25" customHeight="1">
      <c r="A167" s="30" t="s">
        <v>92</v>
      </c>
      <c r="B167" s="58" t="s">
        <v>129</v>
      </c>
      <c r="C167" s="81">
        <v>174583.6</v>
      </c>
      <c r="D167" s="82">
        <v>125952.1</v>
      </c>
      <c r="E167" s="83">
        <v>129652.6</v>
      </c>
      <c r="F167" s="81">
        <f t="shared" si="93"/>
        <v>0</v>
      </c>
      <c r="G167" s="82">
        <f t="shared" si="102"/>
        <v>0</v>
      </c>
      <c r="H167" s="83">
        <f t="shared" si="102"/>
        <v>0</v>
      </c>
      <c r="I167" s="81">
        <v>174583.6</v>
      </c>
      <c r="J167" s="82">
        <v>125952.1</v>
      </c>
      <c r="K167" s="83">
        <v>129652.6</v>
      </c>
    </row>
    <row r="168" spans="1:12" ht="16.5" customHeight="1">
      <c r="A168" s="30"/>
      <c r="B168" s="58"/>
      <c r="C168" s="81"/>
      <c r="D168" s="82"/>
      <c r="E168" s="83"/>
      <c r="F168" s="81"/>
      <c r="G168" s="82"/>
      <c r="H168" s="83"/>
      <c r="I168" s="81"/>
      <c r="J168" s="82"/>
      <c r="K168" s="83"/>
    </row>
    <row r="169" spans="1:12" s="127" customFormat="1" ht="21" customHeight="1">
      <c r="A169" s="39" t="s">
        <v>54</v>
      </c>
      <c r="B169" s="56" t="s">
        <v>130</v>
      </c>
      <c r="C169" s="87">
        <f>SUM(C170:C183)</f>
        <v>1518840.7999999998</v>
      </c>
      <c r="D169" s="88">
        <f t="shared" ref="D169:K169" si="103">SUM(D170:D183)</f>
        <v>1113180</v>
      </c>
      <c r="E169" s="89">
        <f t="shared" si="103"/>
        <v>672325.89999999991</v>
      </c>
      <c r="F169" s="87">
        <f t="shared" si="103"/>
        <v>-41790.700000000004</v>
      </c>
      <c r="G169" s="88">
        <f t="shared" si="103"/>
        <v>-44080.5</v>
      </c>
      <c r="H169" s="89">
        <f t="shared" si="103"/>
        <v>-52972.1</v>
      </c>
      <c r="I169" s="87">
        <f t="shared" si="103"/>
        <v>1477050.1</v>
      </c>
      <c r="J169" s="88">
        <f t="shared" si="103"/>
        <v>1069099.5</v>
      </c>
      <c r="K169" s="89">
        <f t="shared" si="103"/>
        <v>619353.79999999993</v>
      </c>
    </row>
    <row r="170" spans="1:12" s="42" customFormat="1" ht="39" customHeight="1">
      <c r="A170" s="30" t="s">
        <v>93</v>
      </c>
      <c r="B170" s="58" t="s">
        <v>131</v>
      </c>
      <c r="C170" s="81">
        <v>125190.8</v>
      </c>
      <c r="D170" s="82">
        <v>126419.5</v>
      </c>
      <c r="E170" s="83">
        <v>126077.5</v>
      </c>
      <c r="F170" s="81">
        <f t="shared" ref="F170:F183" si="104">I170-C170</f>
        <v>0</v>
      </c>
      <c r="G170" s="82">
        <f t="shared" ref="G170:G171" si="105">J170-D170</f>
        <v>0</v>
      </c>
      <c r="H170" s="83"/>
      <c r="I170" s="81">
        <v>125190.8</v>
      </c>
      <c r="J170" s="82">
        <v>126419.5</v>
      </c>
      <c r="K170" s="83">
        <v>126077.5</v>
      </c>
    </row>
    <row r="171" spans="1:12" s="31" customFormat="1" ht="60" customHeight="1">
      <c r="A171" s="30" t="s">
        <v>254</v>
      </c>
      <c r="B171" s="58" t="s">
        <v>169</v>
      </c>
      <c r="C171" s="81">
        <v>550778.9</v>
      </c>
      <c r="D171" s="82">
        <v>223491.6</v>
      </c>
      <c r="E171" s="83">
        <v>267391.8</v>
      </c>
      <c r="F171" s="81">
        <f t="shared" si="104"/>
        <v>0</v>
      </c>
      <c r="G171" s="82">
        <f t="shared" si="105"/>
        <v>0</v>
      </c>
      <c r="H171" s="83">
        <f t="shared" ref="H171" si="106">K171-E171</f>
        <v>0</v>
      </c>
      <c r="I171" s="81">
        <v>550778.9</v>
      </c>
      <c r="J171" s="82">
        <v>223491.6</v>
      </c>
      <c r="K171" s="83">
        <v>267391.8</v>
      </c>
    </row>
    <row r="172" spans="1:12" s="42" customFormat="1" ht="45" customHeight="1">
      <c r="A172" s="30" t="s">
        <v>163</v>
      </c>
      <c r="B172" s="58" t="s">
        <v>164</v>
      </c>
      <c r="C172" s="81">
        <v>162883.9</v>
      </c>
      <c r="D172" s="82">
        <v>126812.2</v>
      </c>
      <c r="E172" s="83">
        <v>204210.2</v>
      </c>
      <c r="F172" s="81">
        <f t="shared" si="104"/>
        <v>0</v>
      </c>
      <c r="G172" s="82">
        <f t="shared" ref="G172:H175" si="107">J172-D172</f>
        <v>0</v>
      </c>
      <c r="H172" s="83">
        <f t="shared" si="107"/>
        <v>0</v>
      </c>
      <c r="I172" s="81">
        <v>162883.9</v>
      </c>
      <c r="J172" s="82">
        <v>126812.2</v>
      </c>
      <c r="K172" s="83">
        <v>204210.2</v>
      </c>
    </row>
    <row r="173" spans="1:12" s="31" customFormat="1" ht="57.75" customHeight="1">
      <c r="A173" s="30" t="s">
        <v>170</v>
      </c>
      <c r="B173" s="58" t="s">
        <v>171</v>
      </c>
      <c r="C173" s="81">
        <v>53030.2</v>
      </c>
      <c r="D173" s="82">
        <v>0</v>
      </c>
      <c r="E173" s="83">
        <v>0</v>
      </c>
      <c r="F173" s="81">
        <f t="shared" si="104"/>
        <v>0</v>
      </c>
      <c r="G173" s="82">
        <f t="shared" si="107"/>
        <v>0</v>
      </c>
      <c r="H173" s="83">
        <f t="shared" si="107"/>
        <v>0</v>
      </c>
      <c r="I173" s="81">
        <v>53030.2</v>
      </c>
      <c r="J173" s="82">
        <v>0</v>
      </c>
      <c r="K173" s="83">
        <v>0</v>
      </c>
    </row>
    <row r="174" spans="1:12" s="31" customFormat="1" ht="133.5" customHeight="1">
      <c r="A174" s="30" t="s">
        <v>165</v>
      </c>
      <c r="B174" s="58" t="s">
        <v>166</v>
      </c>
      <c r="C174" s="81">
        <v>3707.4</v>
      </c>
      <c r="D174" s="82">
        <v>3707.4</v>
      </c>
      <c r="E174" s="83">
        <v>3707.4</v>
      </c>
      <c r="F174" s="81">
        <f t="shared" si="104"/>
        <v>0</v>
      </c>
      <c r="G174" s="82">
        <f t="shared" si="107"/>
        <v>0</v>
      </c>
      <c r="H174" s="83">
        <f t="shared" si="107"/>
        <v>0</v>
      </c>
      <c r="I174" s="81">
        <v>3707.4</v>
      </c>
      <c r="J174" s="82">
        <v>3707.4</v>
      </c>
      <c r="K174" s="83">
        <v>3707.4</v>
      </c>
    </row>
    <row r="175" spans="1:12" s="100" customFormat="1" ht="57" customHeight="1">
      <c r="A175" s="30" t="s">
        <v>330</v>
      </c>
      <c r="B175" s="58" t="s">
        <v>174</v>
      </c>
      <c r="C175" s="81">
        <v>31496.7</v>
      </c>
      <c r="D175" s="82">
        <v>31496.7</v>
      </c>
      <c r="E175" s="83">
        <v>31496.7</v>
      </c>
      <c r="F175" s="96">
        <f t="shared" si="104"/>
        <v>-31496.7</v>
      </c>
      <c r="G175" s="97">
        <f t="shared" si="107"/>
        <v>-31496.7</v>
      </c>
      <c r="H175" s="98">
        <f t="shared" si="107"/>
        <v>-31496.7</v>
      </c>
      <c r="I175" s="96">
        <v>0</v>
      </c>
      <c r="J175" s="97">
        <v>0</v>
      </c>
      <c r="K175" s="98">
        <v>0</v>
      </c>
      <c r="L175" s="114" t="s">
        <v>328</v>
      </c>
    </row>
    <row r="176" spans="1:12" s="31" customFormat="1" ht="61.5" customHeight="1">
      <c r="A176" s="30" t="s">
        <v>286</v>
      </c>
      <c r="B176" s="116" t="s">
        <v>255</v>
      </c>
      <c r="C176" s="81">
        <v>0</v>
      </c>
      <c r="D176" s="82">
        <v>4500</v>
      </c>
      <c r="E176" s="83">
        <v>12192.6</v>
      </c>
      <c r="F176" s="81">
        <f t="shared" si="104"/>
        <v>0</v>
      </c>
      <c r="G176" s="82">
        <f t="shared" ref="G176:H176" si="108">J176-D176</f>
        <v>0</v>
      </c>
      <c r="H176" s="98">
        <f t="shared" si="108"/>
        <v>-3276</v>
      </c>
      <c r="I176" s="81">
        <v>0</v>
      </c>
      <c r="J176" s="82">
        <v>4500</v>
      </c>
      <c r="K176" s="98">
        <v>8916.6</v>
      </c>
    </row>
    <row r="177" spans="1:12" s="31" customFormat="1" ht="56.25" customHeight="1">
      <c r="A177" s="30" t="s">
        <v>172</v>
      </c>
      <c r="B177" s="58" t="s">
        <v>173</v>
      </c>
      <c r="C177" s="81">
        <v>568000</v>
      </c>
      <c r="D177" s="82">
        <v>568000</v>
      </c>
      <c r="E177" s="83">
        <v>0</v>
      </c>
      <c r="F177" s="81">
        <f t="shared" si="104"/>
        <v>0</v>
      </c>
      <c r="G177" s="82">
        <f t="shared" ref="G177:H178" si="109">J177-D177</f>
        <v>0</v>
      </c>
      <c r="H177" s="83">
        <f t="shared" si="109"/>
        <v>0</v>
      </c>
      <c r="I177" s="81">
        <v>568000</v>
      </c>
      <c r="J177" s="82">
        <v>568000</v>
      </c>
      <c r="K177" s="83">
        <v>0</v>
      </c>
    </row>
    <row r="178" spans="1:12" s="101" customFormat="1" ht="48.75" customHeight="1">
      <c r="A178" s="107" t="s">
        <v>315</v>
      </c>
      <c r="B178" s="106" t="s">
        <v>316</v>
      </c>
      <c r="C178" s="96">
        <v>0</v>
      </c>
      <c r="D178" s="97">
        <v>0</v>
      </c>
      <c r="E178" s="98">
        <v>0</v>
      </c>
      <c r="F178" s="96">
        <f t="shared" si="104"/>
        <v>3636.6</v>
      </c>
      <c r="G178" s="97">
        <f t="shared" si="109"/>
        <v>1346.8</v>
      </c>
      <c r="H178" s="98">
        <f t="shared" si="109"/>
        <v>228.2</v>
      </c>
      <c r="I178" s="96">
        <v>3636.6</v>
      </c>
      <c r="J178" s="97">
        <v>1346.8</v>
      </c>
      <c r="K178" s="98">
        <v>228.2</v>
      </c>
    </row>
    <row r="179" spans="1:12" s="31" customFormat="1" ht="34.5" customHeight="1">
      <c r="A179" s="115" t="s">
        <v>252</v>
      </c>
      <c r="B179" s="61" t="s">
        <v>253</v>
      </c>
      <c r="C179" s="81">
        <v>3500</v>
      </c>
      <c r="D179" s="82">
        <v>3500</v>
      </c>
      <c r="E179" s="83">
        <v>2500</v>
      </c>
      <c r="F179" s="81">
        <f t="shared" si="104"/>
        <v>0</v>
      </c>
      <c r="G179" s="82">
        <f t="shared" ref="G179:H181" si="110">J179-D179</f>
        <v>0</v>
      </c>
      <c r="H179" s="83">
        <f t="shared" si="110"/>
        <v>0</v>
      </c>
      <c r="I179" s="81">
        <v>3500</v>
      </c>
      <c r="J179" s="82">
        <v>3500</v>
      </c>
      <c r="K179" s="83">
        <v>2500</v>
      </c>
    </row>
    <row r="180" spans="1:12" s="31" customFormat="1" ht="41.25" customHeight="1">
      <c r="A180" s="29" t="s">
        <v>230</v>
      </c>
      <c r="B180" s="60" t="s">
        <v>231</v>
      </c>
      <c r="C180" s="81">
        <v>5000</v>
      </c>
      <c r="D180" s="82">
        <v>10000</v>
      </c>
      <c r="E180" s="83">
        <v>5000</v>
      </c>
      <c r="F180" s="81">
        <f t="shared" si="104"/>
        <v>0</v>
      </c>
      <c r="G180" s="82">
        <f t="shared" si="110"/>
        <v>0</v>
      </c>
      <c r="H180" s="83">
        <f t="shared" si="110"/>
        <v>0</v>
      </c>
      <c r="I180" s="81">
        <v>5000</v>
      </c>
      <c r="J180" s="82">
        <v>10000</v>
      </c>
      <c r="K180" s="83">
        <v>5000</v>
      </c>
    </row>
    <row r="181" spans="1:12" s="100" customFormat="1" ht="45" customHeight="1">
      <c r="A181" s="29" t="s">
        <v>329</v>
      </c>
      <c r="B181" s="60" t="s">
        <v>217</v>
      </c>
      <c r="C181" s="81">
        <v>14983</v>
      </c>
      <c r="D181" s="82">
        <v>14983</v>
      </c>
      <c r="E181" s="83">
        <v>19480</v>
      </c>
      <c r="F181" s="96">
        <f t="shared" si="104"/>
        <v>-14983</v>
      </c>
      <c r="G181" s="97">
        <f t="shared" si="110"/>
        <v>-14983</v>
      </c>
      <c r="H181" s="98">
        <f t="shared" si="110"/>
        <v>-19480</v>
      </c>
      <c r="I181" s="96">
        <v>0</v>
      </c>
      <c r="J181" s="97">
        <v>0</v>
      </c>
      <c r="K181" s="98">
        <v>0</v>
      </c>
      <c r="L181" s="114" t="s">
        <v>328</v>
      </c>
    </row>
    <row r="182" spans="1:12" s="31" customFormat="1" ht="66" customHeight="1">
      <c r="A182" s="30" t="s">
        <v>168</v>
      </c>
      <c r="B182" s="58" t="s">
        <v>167</v>
      </c>
      <c r="C182" s="81">
        <v>269.89999999999998</v>
      </c>
      <c r="D182" s="82">
        <v>269.60000000000002</v>
      </c>
      <c r="E182" s="83">
        <v>269.7</v>
      </c>
      <c r="F182" s="81">
        <f t="shared" si="104"/>
        <v>0</v>
      </c>
      <c r="G182" s="82">
        <f t="shared" ref="G182:H183" si="111">J182-D182</f>
        <v>0</v>
      </c>
      <c r="H182" s="83">
        <f t="shared" si="111"/>
        <v>0</v>
      </c>
      <c r="I182" s="81">
        <v>269.89999999999998</v>
      </c>
      <c r="J182" s="82">
        <v>269.60000000000002</v>
      </c>
      <c r="K182" s="83">
        <v>269.7</v>
      </c>
    </row>
    <row r="183" spans="1:12" s="101" customFormat="1" ht="61.5" customHeight="1">
      <c r="A183" s="107" t="s">
        <v>319</v>
      </c>
      <c r="B183" s="106" t="s">
        <v>318</v>
      </c>
      <c r="C183" s="96">
        <v>0</v>
      </c>
      <c r="D183" s="97">
        <v>0</v>
      </c>
      <c r="E183" s="98">
        <v>0</v>
      </c>
      <c r="F183" s="96">
        <f t="shared" si="104"/>
        <v>1052.4000000000001</v>
      </c>
      <c r="G183" s="97">
        <f t="shared" si="111"/>
        <v>1052.4000000000001</v>
      </c>
      <c r="H183" s="98">
        <f t="shared" si="111"/>
        <v>1052.4000000000001</v>
      </c>
      <c r="I183" s="96">
        <v>1052.4000000000001</v>
      </c>
      <c r="J183" s="97">
        <v>1052.4000000000001</v>
      </c>
      <c r="K183" s="98">
        <v>1052.4000000000001</v>
      </c>
    </row>
    <row r="184" spans="1:12" s="22" customFormat="1" ht="15.75" customHeight="1">
      <c r="A184" s="29"/>
      <c r="B184" s="60"/>
      <c r="C184" s="81"/>
      <c r="D184" s="82"/>
      <c r="E184" s="83"/>
      <c r="F184" s="81"/>
      <c r="G184" s="82"/>
      <c r="H184" s="83"/>
      <c r="I184" s="81"/>
      <c r="J184" s="82"/>
      <c r="K184" s="83"/>
    </row>
    <row r="185" spans="1:12" s="31" customFormat="1" ht="31.5" customHeight="1">
      <c r="A185" s="40" t="s">
        <v>266</v>
      </c>
      <c r="B185" s="63" t="s">
        <v>267</v>
      </c>
      <c r="C185" s="81">
        <f t="shared" ref="C185:K186" si="112">C186</f>
        <v>2068162.3</v>
      </c>
      <c r="D185" s="82">
        <f t="shared" si="112"/>
        <v>2068162.3</v>
      </c>
      <c r="E185" s="83">
        <f t="shared" si="112"/>
        <v>5517330.2000000002</v>
      </c>
      <c r="F185" s="81">
        <f t="shared" si="112"/>
        <v>0</v>
      </c>
      <c r="G185" s="82">
        <f t="shared" si="112"/>
        <v>0</v>
      </c>
      <c r="H185" s="83">
        <f t="shared" si="112"/>
        <v>0</v>
      </c>
      <c r="I185" s="81">
        <f t="shared" si="112"/>
        <v>2068162.3</v>
      </c>
      <c r="J185" s="82">
        <f t="shared" si="112"/>
        <v>2068162.3</v>
      </c>
      <c r="K185" s="83">
        <f t="shared" si="112"/>
        <v>5517330.2000000002</v>
      </c>
    </row>
    <row r="186" spans="1:12" s="31" customFormat="1" ht="31.5" customHeight="1">
      <c r="A186" s="7" t="s">
        <v>279</v>
      </c>
      <c r="B186" s="8" t="s">
        <v>280</v>
      </c>
      <c r="C186" s="81">
        <f t="shared" si="112"/>
        <v>2068162.3</v>
      </c>
      <c r="D186" s="82">
        <f t="shared" si="112"/>
        <v>2068162.3</v>
      </c>
      <c r="E186" s="83">
        <f t="shared" si="112"/>
        <v>5517330.2000000002</v>
      </c>
      <c r="F186" s="81">
        <f t="shared" si="112"/>
        <v>0</v>
      </c>
      <c r="G186" s="82">
        <f t="shared" si="112"/>
        <v>0</v>
      </c>
      <c r="H186" s="83">
        <f t="shared" si="112"/>
        <v>0</v>
      </c>
      <c r="I186" s="81">
        <f t="shared" si="112"/>
        <v>2068162.3</v>
      </c>
      <c r="J186" s="82">
        <f t="shared" si="112"/>
        <v>2068162.3</v>
      </c>
      <c r="K186" s="83">
        <f t="shared" si="112"/>
        <v>5517330.2000000002</v>
      </c>
    </row>
    <row r="187" spans="1:12" s="31" customFormat="1" ht="92.25" customHeight="1">
      <c r="A187" s="30" t="s">
        <v>268</v>
      </c>
      <c r="B187" s="58" t="s">
        <v>269</v>
      </c>
      <c r="C187" s="81">
        <v>2068162.3</v>
      </c>
      <c r="D187" s="82">
        <v>2068162.3</v>
      </c>
      <c r="E187" s="83">
        <v>5517330.2000000002</v>
      </c>
      <c r="F187" s="81"/>
      <c r="G187" s="82"/>
      <c r="H187" s="83"/>
      <c r="I187" s="81">
        <f>C187+F187</f>
        <v>2068162.3</v>
      </c>
      <c r="J187" s="82">
        <f>D187+G187</f>
        <v>2068162.3</v>
      </c>
      <c r="K187" s="83">
        <f>E187+H187</f>
        <v>5517330.2000000002</v>
      </c>
    </row>
    <row r="188" spans="1:12" s="22" customFormat="1" ht="15.75" customHeight="1">
      <c r="A188" s="30"/>
      <c r="B188" s="58"/>
      <c r="C188" s="81"/>
      <c r="D188" s="82"/>
      <c r="E188" s="83"/>
      <c r="F188" s="81"/>
      <c r="G188" s="82"/>
      <c r="H188" s="83"/>
      <c r="I188" s="81"/>
      <c r="J188" s="82"/>
      <c r="K188" s="83"/>
    </row>
    <row r="189" spans="1:12" s="27" customFormat="1" ht="18.75" customHeight="1">
      <c r="A189" s="46" t="s">
        <v>256</v>
      </c>
      <c r="B189" s="52" t="s">
        <v>257</v>
      </c>
      <c r="C189" s="81">
        <f t="shared" ref="C189:K190" si="113">C190</f>
        <v>510600</v>
      </c>
      <c r="D189" s="82">
        <f t="shared" si="113"/>
        <v>725700</v>
      </c>
      <c r="E189" s="83">
        <f t="shared" si="113"/>
        <v>0</v>
      </c>
      <c r="F189" s="81">
        <f t="shared" si="113"/>
        <v>0</v>
      </c>
      <c r="G189" s="82">
        <f t="shared" si="113"/>
        <v>0</v>
      </c>
      <c r="H189" s="83">
        <f t="shared" si="113"/>
        <v>0</v>
      </c>
      <c r="I189" s="81">
        <f t="shared" si="113"/>
        <v>510600</v>
      </c>
      <c r="J189" s="82">
        <f t="shared" si="113"/>
        <v>725700</v>
      </c>
      <c r="K189" s="83">
        <f t="shared" si="113"/>
        <v>0</v>
      </c>
      <c r="L189" s="134">
        <f t="shared" ref="L189" si="114">L191</f>
        <v>0</v>
      </c>
    </row>
    <row r="190" spans="1:12" s="27" customFormat="1" ht="29.25" customHeight="1">
      <c r="A190" s="7" t="s">
        <v>258</v>
      </c>
      <c r="B190" s="9" t="s">
        <v>281</v>
      </c>
      <c r="C190" s="81">
        <f t="shared" si="113"/>
        <v>510600</v>
      </c>
      <c r="D190" s="82">
        <f t="shared" si="113"/>
        <v>725700</v>
      </c>
      <c r="E190" s="83">
        <f t="shared" si="113"/>
        <v>0</v>
      </c>
      <c r="F190" s="81">
        <f t="shared" si="113"/>
        <v>0</v>
      </c>
      <c r="G190" s="82">
        <f t="shared" si="113"/>
        <v>0</v>
      </c>
      <c r="H190" s="83">
        <f t="shared" si="113"/>
        <v>0</v>
      </c>
      <c r="I190" s="81">
        <f t="shared" si="113"/>
        <v>510600</v>
      </c>
      <c r="J190" s="82">
        <f t="shared" si="113"/>
        <v>725700</v>
      </c>
      <c r="K190" s="83">
        <f t="shared" si="113"/>
        <v>0</v>
      </c>
      <c r="L190" s="26"/>
    </row>
    <row r="191" spans="1:12" ht="30.75" customHeight="1">
      <c r="A191" s="30" t="s">
        <v>258</v>
      </c>
      <c r="B191" s="58" t="s">
        <v>259</v>
      </c>
      <c r="C191" s="81">
        <v>510600</v>
      </c>
      <c r="D191" s="82">
        <v>725700</v>
      </c>
      <c r="E191" s="83">
        <v>0</v>
      </c>
      <c r="F191" s="81"/>
      <c r="G191" s="82"/>
      <c r="H191" s="83"/>
      <c r="I191" s="81">
        <f>C191+F191</f>
        <v>510600</v>
      </c>
      <c r="J191" s="82">
        <f>D191+G191</f>
        <v>725700</v>
      </c>
      <c r="K191" s="83">
        <f>E191+H191</f>
        <v>0</v>
      </c>
    </row>
    <row r="192" spans="1:12" ht="16.5" customHeight="1">
      <c r="A192" s="43"/>
      <c r="B192" s="64"/>
      <c r="C192" s="90"/>
      <c r="D192" s="91"/>
      <c r="E192" s="92"/>
      <c r="F192" s="90"/>
      <c r="G192" s="91"/>
      <c r="H192" s="92"/>
      <c r="I192" s="90"/>
      <c r="J192" s="91"/>
      <c r="K192" s="92"/>
    </row>
    <row r="193" spans="1:12" ht="31.5" customHeight="1">
      <c r="A193" s="44" t="s">
        <v>66</v>
      </c>
      <c r="B193" s="65"/>
      <c r="C193" s="93">
        <f>C14+C68</f>
        <v>92215749.799999997</v>
      </c>
      <c r="D193" s="94">
        <f t="shared" ref="D193:L193" si="115">D14+D68</f>
        <v>97349153.700000003</v>
      </c>
      <c r="E193" s="95">
        <f t="shared" si="115"/>
        <v>102632758.7</v>
      </c>
      <c r="F193" s="93">
        <f>F14+F68</f>
        <v>1039102.7999999996</v>
      </c>
      <c r="G193" s="94">
        <f t="shared" ref="G193:H193" si="116">G14+G68</f>
        <v>-6947797.7999999998</v>
      </c>
      <c r="H193" s="95">
        <f t="shared" si="116"/>
        <v>-6383356.1999999993</v>
      </c>
      <c r="I193" s="93">
        <f>I14+I68</f>
        <v>93254852.600000009</v>
      </c>
      <c r="J193" s="94">
        <f t="shared" ref="J193:K193" si="117">J14+J68</f>
        <v>90401355.900000006</v>
      </c>
      <c r="K193" s="95">
        <f t="shared" si="117"/>
        <v>96249402.5</v>
      </c>
      <c r="L193" s="135">
        <f t="shared" si="115"/>
        <v>0</v>
      </c>
    </row>
    <row r="195" spans="1:12">
      <c r="C195" s="18"/>
      <c r="D195" s="18"/>
      <c r="E195" s="18"/>
      <c r="F195" s="21"/>
      <c r="G195" s="21"/>
      <c r="H195" s="21"/>
      <c r="I195" s="18"/>
      <c r="J195" s="18"/>
      <c r="K195" s="18"/>
      <c r="L195" s="18" t="e">
        <f>L143+#REF!+L74</f>
        <v>#VALUE!</v>
      </c>
    </row>
    <row r="196" spans="1:12">
      <c r="C196" s="18"/>
      <c r="D196" s="18"/>
      <c r="E196" s="18"/>
      <c r="F196" s="21"/>
      <c r="G196" s="21"/>
      <c r="H196" s="21"/>
      <c r="I196" s="18"/>
      <c r="J196" s="18"/>
      <c r="K196" s="18"/>
    </row>
    <row r="198" spans="1:12">
      <c r="C198" s="18"/>
      <c r="D198" s="18"/>
      <c r="E198" s="18"/>
      <c r="F198" s="21"/>
      <c r="G198" s="21"/>
      <c r="H198" s="21"/>
      <c r="I198" s="18"/>
      <c r="J198" s="18"/>
      <c r="K198" s="18"/>
    </row>
    <row r="201" spans="1:12">
      <c r="C201" s="18"/>
      <c r="D201" s="18"/>
      <c r="E201" s="18"/>
      <c r="F201" s="21"/>
      <c r="G201" s="21"/>
      <c r="H201" s="21"/>
      <c r="I201" s="18"/>
      <c r="J201" s="18"/>
      <c r="K201" s="18"/>
    </row>
  </sheetData>
  <mergeCells count="6">
    <mergeCell ref="A8:J8"/>
    <mergeCell ref="A10:A11"/>
    <mergeCell ref="B10:B11"/>
    <mergeCell ref="F10:H10"/>
    <mergeCell ref="C10:E10"/>
    <mergeCell ref="I10:K10"/>
  </mergeCells>
  <pageMargins left="0.78740157480314965" right="0.39370078740157483" top="0.82677165354330717" bottom="0.78740157480314965" header="0.51181102362204722" footer="0.55118110236220474"/>
  <pageSetup paperSize="9" scale="55" firstPageNumber="44" fitToWidth="0" fitToHeight="0" orientation="landscape" r:id="rId1"/>
  <headerFooter scaleWithDoc="0" alignWithMargins="0">
    <oddFooter>&amp;C&amp;P</oddFooter>
  </headerFooter>
</worksheet>
</file>

<file path=xl/worksheets/sheet3.xml><?xml version="1.0" encoding="utf-8"?>
<worksheet xmlns="http://schemas.openxmlformats.org/spreadsheetml/2006/main" xmlns:r="http://schemas.openxmlformats.org/officeDocument/2006/relationships">
  <sheetPr>
    <pageSetUpPr fitToPage="1"/>
  </sheetPr>
  <dimension ref="A1:AA213"/>
  <sheetViews>
    <sheetView tabSelected="1" view="pageBreakPreview" zoomScale="85" zoomScaleNormal="85" zoomScaleSheetLayoutView="85" workbookViewId="0">
      <pane xSplit="1" ySplit="10" topLeftCell="B200" activePane="bottomRight" state="frozen"/>
      <selection pane="topRight" activeCell="B1" sqref="B1"/>
      <selection pane="bottomLeft" activeCell="A14" sqref="A14"/>
      <selection pane="bottomRight" activeCell="I9" sqref="I9"/>
    </sheetView>
  </sheetViews>
  <sheetFormatPr defaultColWidth="9.140625" defaultRowHeight="12.75"/>
  <cols>
    <col min="1" max="1" width="69.7109375" style="2" customWidth="1"/>
    <col min="2" max="2" width="26.28515625" style="2" customWidth="1"/>
    <col min="3" max="10" width="22" style="20" customWidth="1"/>
    <col min="11" max="11" width="20.140625" style="20" customWidth="1"/>
    <col min="12" max="20" width="22" style="20" hidden="1" customWidth="1"/>
    <col min="21" max="21" width="1.28515625" style="20" hidden="1" customWidth="1"/>
    <col min="22" max="22" width="15.7109375" style="2" hidden="1" customWidth="1"/>
    <col min="23" max="25" width="9.140625" style="2" hidden="1" customWidth="1"/>
    <col min="26" max="26" width="1.85546875" style="2" hidden="1" customWidth="1"/>
    <col min="27" max="37" width="9.140625" style="2" customWidth="1"/>
    <col min="38" max="16384" width="9.140625" style="2"/>
  </cols>
  <sheetData>
    <row r="1" spans="1:20" ht="15.75" customHeight="1">
      <c r="J1" s="264" t="s">
        <v>476</v>
      </c>
      <c r="K1" s="264"/>
    </row>
    <row r="2" spans="1:20" ht="17.25" customHeight="1">
      <c r="J2" s="264" t="s">
        <v>477</v>
      </c>
      <c r="K2" s="264"/>
    </row>
    <row r="3" spans="1:20" ht="18.75" customHeight="1">
      <c r="J3" s="264"/>
      <c r="K3" s="264"/>
    </row>
    <row r="4" spans="1:20" ht="17.25" customHeight="1">
      <c r="J4" s="264"/>
      <c r="K4" s="264"/>
    </row>
    <row r="5" spans="1:20" ht="20.25" customHeight="1">
      <c r="J5" s="261"/>
      <c r="K5" s="261"/>
    </row>
    <row r="6" spans="1:20" ht="40.5" customHeight="1">
      <c r="A6" s="248" t="s">
        <v>475</v>
      </c>
      <c r="B6" s="248"/>
      <c r="C6" s="248"/>
      <c r="D6" s="248"/>
      <c r="E6" s="248"/>
      <c r="F6" s="260"/>
      <c r="G6" s="260"/>
      <c r="H6" s="260"/>
      <c r="I6" s="260"/>
      <c r="J6" s="260"/>
      <c r="K6" s="260"/>
      <c r="L6" s="224"/>
      <c r="M6" s="224"/>
      <c r="N6" s="224"/>
      <c r="O6" s="224"/>
      <c r="P6" s="224"/>
      <c r="Q6" s="224"/>
      <c r="R6" s="224"/>
      <c r="S6" s="224"/>
      <c r="T6" s="224"/>
    </row>
    <row r="7" spans="1:20" ht="16.5" customHeight="1">
      <c r="A7" s="3"/>
      <c r="B7" s="5"/>
      <c r="C7" s="5"/>
      <c r="D7" s="5"/>
      <c r="E7" s="5"/>
      <c r="F7" s="5"/>
      <c r="G7" s="5"/>
      <c r="H7" s="5"/>
      <c r="I7" s="5"/>
      <c r="J7" s="5"/>
      <c r="K7" s="5"/>
      <c r="L7" s="5"/>
      <c r="M7" s="5"/>
      <c r="N7" s="5"/>
      <c r="O7" s="5"/>
      <c r="P7" s="5"/>
      <c r="Q7" s="5"/>
      <c r="R7" s="5"/>
      <c r="S7" s="5"/>
      <c r="T7" s="5"/>
    </row>
    <row r="8" spans="1:20" ht="20.25" customHeight="1">
      <c r="A8" s="250" t="s">
        <v>50</v>
      </c>
      <c r="B8" s="252" t="s">
        <v>51</v>
      </c>
      <c r="C8" s="254" t="s">
        <v>461</v>
      </c>
      <c r="D8" s="262"/>
      <c r="E8" s="263"/>
      <c r="F8" s="254" t="s">
        <v>462</v>
      </c>
      <c r="G8" s="262"/>
      <c r="H8" s="263"/>
      <c r="I8" s="254" t="s">
        <v>478</v>
      </c>
      <c r="J8" s="262"/>
      <c r="K8" s="263"/>
      <c r="L8" s="254" t="s">
        <v>434</v>
      </c>
      <c r="M8" s="262"/>
      <c r="N8" s="263"/>
      <c r="O8" s="254" t="s">
        <v>433</v>
      </c>
      <c r="P8" s="262"/>
      <c r="Q8" s="263"/>
      <c r="R8" s="254" t="s">
        <v>435</v>
      </c>
      <c r="S8" s="262"/>
      <c r="T8" s="263"/>
    </row>
    <row r="9" spans="1:20" ht="22.5" customHeight="1">
      <c r="A9" s="251"/>
      <c r="B9" s="265"/>
      <c r="C9" s="221" t="s">
        <v>191</v>
      </c>
      <c r="D9" s="212" t="s">
        <v>349</v>
      </c>
      <c r="E9" s="213" t="s">
        <v>385</v>
      </c>
      <c r="F9" s="225" t="s">
        <v>191</v>
      </c>
      <c r="G9" s="212" t="s">
        <v>349</v>
      </c>
      <c r="H9" s="213" t="s">
        <v>385</v>
      </c>
      <c r="I9" s="246" t="s">
        <v>191</v>
      </c>
      <c r="J9" s="212" t="s">
        <v>349</v>
      </c>
      <c r="K9" s="213" t="s">
        <v>385</v>
      </c>
      <c r="L9" s="225" t="s">
        <v>191</v>
      </c>
      <c r="M9" s="212" t="s">
        <v>349</v>
      </c>
      <c r="N9" s="213" t="s">
        <v>385</v>
      </c>
      <c r="O9" s="225" t="s">
        <v>191</v>
      </c>
      <c r="P9" s="212" t="s">
        <v>349</v>
      </c>
      <c r="Q9" s="213" t="s">
        <v>385</v>
      </c>
      <c r="R9" s="225" t="s">
        <v>191</v>
      </c>
      <c r="S9" s="212" t="s">
        <v>349</v>
      </c>
      <c r="T9" s="213" t="s">
        <v>385</v>
      </c>
    </row>
    <row r="10" spans="1:20">
      <c r="A10" s="6">
        <v>1</v>
      </c>
      <c r="B10" s="48">
        <v>2</v>
      </c>
      <c r="C10" s="190">
        <v>3</v>
      </c>
      <c r="D10" s="191">
        <v>4</v>
      </c>
      <c r="E10" s="192">
        <v>5</v>
      </c>
      <c r="F10" s="190">
        <v>6</v>
      </c>
      <c r="G10" s="191">
        <v>7</v>
      </c>
      <c r="H10" s="192">
        <v>8</v>
      </c>
      <c r="I10" s="190">
        <v>9</v>
      </c>
      <c r="J10" s="191">
        <v>10</v>
      </c>
      <c r="K10" s="192">
        <v>11</v>
      </c>
      <c r="L10" s="190">
        <v>12</v>
      </c>
      <c r="M10" s="191">
        <v>13</v>
      </c>
      <c r="N10" s="192">
        <v>14</v>
      </c>
      <c r="O10" s="190">
        <v>15</v>
      </c>
      <c r="P10" s="191">
        <v>16</v>
      </c>
      <c r="Q10" s="192">
        <v>17</v>
      </c>
      <c r="R10" s="190">
        <v>18</v>
      </c>
      <c r="S10" s="191">
        <v>19</v>
      </c>
      <c r="T10" s="192">
        <v>20</v>
      </c>
    </row>
    <row r="11" spans="1:20">
      <c r="A11" s="45"/>
      <c r="B11" s="49"/>
      <c r="C11" s="193"/>
      <c r="D11" s="194"/>
      <c r="E11" s="195"/>
      <c r="F11" s="193"/>
      <c r="G11" s="194"/>
      <c r="H11" s="195"/>
      <c r="I11" s="193"/>
      <c r="J11" s="194"/>
      <c r="K11" s="195"/>
      <c r="L11" s="193"/>
      <c r="M11" s="194"/>
      <c r="N11" s="195"/>
      <c r="O11" s="193"/>
      <c r="P11" s="194"/>
      <c r="Q11" s="195"/>
      <c r="R11" s="193"/>
      <c r="S11" s="194"/>
      <c r="T11" s="195"/>
    </row>
    <row r="12" spans="1:20" s="22" customFormat="1" ht="21" customHeight="1">
      <c r="A12" s="32" t="s">
        <v>59</v>
      </c>
      <c r="B12" s="51" t="s">
        <v>22</v>
      </c>
      <c r="C12" s="218">
        <v>81931285639</v>
      </c>
      <c r="D12" s="219">
        <v>80571077980</v>
      </c>
      <c r="E12" s="220">
        <v>83687069982</v>
      </c>
      <c r="F12" s="218">
        <f t="shared" ref="F12:K12" si="0">F14+F18+F21+F25+F30+F35+F39+F47+F52+F56+F60+F63</f>
        <v>817080000</v>
      </c>
      <c r="G12" s="219">
        <f t="shared" si="0"/>
        <v>0</v>
      </c>
      <c r="H12" s="220">
        <f t="shared" si="0"/>
        <v>0</v>
      </c>
      <c r="I12" s="218">
        <f>I14+I18+I21+I25+I30+I35+I39+I47+I52+I56+I60+I63</f>
        <v>82748365639</v>
      </c>
      <c r="J12" s="219">
        <f t="shared" si="0"/>
        <v>80571077980</v>
      </c>
      <c r="K12" s="220">
        <f t="shared" si="0"/>
        <v>83687069982</v>
      </c>
      <c r="L12" s="218">
        <f t="shared" ref="L12:T12" si="1">L14+L18+L21+L25+L30+L35+L39+L47+L52+L56+L60+L63</f>
        <v>-4885296800</v>
      </c>
      <c r="M12" s="219">
        <f t="shared" si="1"/>
        <v>0</v>
      </c>
      <c r="N12" s="220">
        <f t="shared" si="1"/>
        <v>0</v>
      </c>
      <c r="O12" s="218">
        <f t="shared" si="1"/>
        <v>77045988839</v>
      </c>
      <c r="P12" s="219">
        <f t="shared" si="1"/>
        <v>80571077980</v>
      </c>
      <c r="Q12" s="220">
        <f t="shared" si="1"/>
        <v>83687069982</v>
      </c>
      <c r="R12" s="218">
        <f t="shared" si="1"/>
        <v>-5702376800</v>
      </c>
      <c r="S12" s="219">
        <f t="shared" si="1"/>
        <v>0</v>
      </c>
      <c r="T12" s="220">
        <f t="shared" si="1"/>
        <v>0</v>
      </c>
    </row>
    <row r="13" spans="1:20" ht="12.75" customHeight="1">
      <c r="A13" s="202"/>
      <c r="B13" s="203"/>
      <c r="C13" s="187"/>
      <c r="D13" s="188"/>
      <c r="E13" s="189"/>
      <c r="F13" s="187"/>
      <c r="G13" s="188"/>
      <c r="H13" s="189"/>
      <c r="I13" s="187"/>
      <c r="J13" s="188"/>
      <c r="K13" s="189"/>
      <c r="L13" s="187"/>
      <c r="M13" s="188"/>
      <c r="N13" s="189"/>
      <c r="O13" s="187"/>
      <c r="P13" s="188"/>
      <c r="Q13" s="189"/>
      <c r="R13" s="187"/>
      <c r="S13" s="188"/>
      <c r="T13" s="189"/>
    </row>
    <row r="14" spans="1:20" s="22" customFormat="1" ht="18" customHeight="1">
      <c r="A14" s="139" t="s">
        <v>18</v>
      </c>
      <c r="B14" s="53" t="s">
        <v>23</v>
      </c>
      <c r="C14" s="196">
        <v>51954571812</v>
      </c>
      <c r="D14" s="197">
        <v>52553744212</v>
      </c>
      <c r="E14" s="198">
        <v>54646507488</v>
      </c>
      <c r="F14" s="196"/>
      <c r="G14" s="197">
        <f t="shared" ref="G14:K14" si="2">G15+G16</f>
        <v>0</v>
      </c>
      <c r="H14" s="198">
        <f t="shared" si="2"/>
        <v>0</v>
      </c>
      <c r="I14" s="196">
        <f t="shared" si="2"/>
        <v>51954571812</v>
      </c>
      <c r="J14" s="197">
        <f t="shared" si="2"/>
        <v>52553744212</v>
      </c>
      <c r="K14" s="198">
        <f t="shared" si="2"/>
        <v>54646507488</v>
      </c>
      <c r="L14" s="196">
        <f t="shared" ref="L14:N14" si="3">L15+L16</f>
        <v>-1800000000</v>
      </c>
      <c r="M14" s="197">
        <f t="shared" si="3"/>
        <v>0</v>
      </c>
      <c r="N14" s="198">
        <f t="shared" si="3"/>
        <v>0</v>
      </c>
      <c r="O14" s="196">
        <f t="shared" ref="O14:T14" si="4">O15+O16</f>
        <v>50154571812</v>
      </c>
      <c r="P14" s="197">
        <f t="shared" si="4"/>
        <v>52553744212</v>
      </c>
      <c r="Q14" s="198">
        <f t="shared" si="4"/>
        <v>54646507488</v>
      </c>
      <c r="R14" s="196">
        <f t="shared" si="4"/>
        <v>-1800000000</v>
      </c>
      <c r="S14" s="197">
        <f t="shared" si="4"/>
        <v>0</v>
      </c>
      <c r="T14" s="198">
        <f t="shared" si="4"/>
        <v>0</v>
      </c>
    </row>
    <row r="15" spans="1:20" ht="17.25" customHeight="1">
      <c r="A15" s="7" t="s">
        <v>0</v>
      </c>
      <c r="B15" s="53" t="s">
        <v>24</v>
      </c>
      <c r="C15" s="196">
        <v>28520143000</v>
      </c>
      <c r="D15" s="188">
        <v>27665349000</v>
      </c>
      <c r="E15" s="189">
        <v>28448088000</v>
      </c>
      <c r="F15" s="196"/>
      <c r="G15" s="188"/>
      <c r="H15" s="189"/>
      <c r="I15" s="196">
        <f t="shared" ref="I15:K16" si="5">C15+F15</f>
        <v>28520143000</v>
      </c>
      <c r="J15" s="188">
        <f t="shared" si="5"/>
        <v>27665349000</v>
      </c>
      <c r="K15" s="189">
        <f t="shared" si="5"/>
        <v>28448088000</v>
      </c>
      <c r="L15" s="196">
        <f t="shared" ref="L15:N16" si="6">O15-C15</f>
        <v>-1800000000</v>
      </c>
      <c r="M15" s="188">
        <f t="shared" si="6"/>
        <v>0</v>
      </c>
      <c r="N15" s="189">
        <f t="shared" si="6"/>
        <v>0</v>
      </c>
      <c r="O15" s="196">
        <f>23274143000+3446000000</f>
        <v>26720143000</v>
      </c>
      <c r="P15" s="188">
        <f>24683773000+2981576000</f>
        <v>27665349000</v>
      </c>
      <c r="Q15" s="189">
        <f>25576344000+2871744000</f>
        <v>28448088000</v>
      </c>
      <c r="R15" s="196">
        <f t="shared" ref="R15:T16" si="7">L15-F15</f>
        <v>-1800000000</v>
      </c>
      <c r="S15" s="188">
        <f t="shared" si="7"/>
        <v>0</v>
      </c>
      <c r="T15" s="189">
        <f t="shared" si="7"/>
        <v>0</v>
      </c>
    </row>
    <row r="16" spans="1:20" ht="16.5" customHeight="1">
      <c r="A16" s="7" t="s">
        <v>1</v>
      </c>
      <c r="B16" s="53" t="s">
        <v>25</v>
      </c>
      <c r="C16" s="196">
        <v>23434428812</v>
      </c>
      <c r="D16" s="188">
        <v>24888395212</v>
      </c>
      <c r="E16" s="189">
        <v>26198419488</v>
      </c>
      <c r="F16" s="196"/>
      <c r="G16" s="188"/>
      <c r="H16" s="189"/>
      <c r="I16" s="196">
        <f t="shared" si="5"/>
        <v>23434428812</v>
      </c>
      <c r="J16" s="188">
        <f t="shared" si="5"/>
        <v>24888395212</v>
      </c>
      <c r="K16" s="189">
        <f t="shared" si="5"/>
        <v>26198419488</v>
      </c>
      <c r="L16" s="196">
        <f t="shared" si="6"/>
        <v>0</v>
      </c>
      <c r="M16" s="188">
        <f t="shared" si="6"/>
        <v>0</v>
      </c>
      <c r="N16" s="189">
        <f t="shared" si="6"/>
        <v>0</v>
      </c>
      <c r="O16" s="196">
        <v>23434428812</v>
      </c>
      <c r="P16" s="188">
        <v>24888395212</v>
      </c>
      <c r="Q16" s="189">
        <v>26198419488</v>
      </c>
      <c r="R16" s="196">
        <f t="shared" si="7"/>
        <v>0</v>
      </c>
      <c r="S16" s="188">
        <f t="shared" si="7"/>
        <v>0</v>
      </c>
      <c r="T16" s="189">
        <f t="shared" si="7"/>
        <v>0</v>
      </c>
    </row>
    <row r="17" spans="1:20" ht="12.75" customHeight="1">
      <c r="A17" s="205"/>
      <c r="B17" s="204"/>
      <c r="C17" s="187"/>
      <c r="D17" s="188"/>
      <c r="E17" s="189"/>
      <c r="F17" s="187"/>
      <c r="G17" s="188"/>
      <c r="H17" s="189"/>
      <c r="I17" s="187"/>
      <c r="J17" s="188"/>
      <c r="K17" s="189"/>
      <c r="L17" s="187"/>
      <c r="M17" s="188"/>
      <c r="N17" s="189"/>
      <c r="O17" s="187"/>
      <c r="P17" s="188"/>
      <c r="Q17" s="189"/>
      <c r="R17" s="187"/>
      <c r="S17" s="188"/>
      <c r="T17" s="189"/>
    </row>
    <row r="18" spans="1:20" ht="28.5" customHeight="1">
      <c r="A18" s="140" t="s">
        <v>9</v>
      </c>
      <c r="B18" s="53" t="s">
        <v>26</v>
      </c>
      <c r="C18" s="196">
        <v>8437200100</v>
      </c>
      <c r="D18" s="188">
        <v>8935142500</v>
      </c>
      <c r="E18" s="189">
        <v>9299944700</v>
      </c>
      <c r="F18" s="196">
        <f t="shared" ref="F18:K18" si="8">F19</f>
        <v>685811300</v>
      </c>
      <c r="G18" s="188">
        <f t="shared" si="8"/>
        <v>0</v>
      </c>
      <c r="H18" s="189">
        <f t="shared" si="8"/>
        <v>0</v>
      </c>
      <c r="I18" s="196">
        <f t="shared" si="8"/>
        <v>9123011400</v>
      </c>
      <c r="J18" s="188">
        <f t="shared" si="8"/>
        <v>8935142500</v>
      </c>
      <c r="K18" s="189">
        <f t="shared" si="8"/>
        <v>9299944700</v>
      </c>
      <c r="L18" s="196">
        <f t="shared" ref="L18:T18" si="9">L19</f>
        <v>-4292000</v>
      </c>
      <c r="M18" s="188">
        <f t="shared" si="9"/>
        <v>0</v>
      </c>
      <c r="N18" s="189">
        <f t="shared" si="9"/>
        <v>0</v>
      </c>
      <c r="O18" s="196">
        <f t="shared" si="9"/>
        <v>8432908100</v>
      </c>
      <c r="P18" s="188">
        <f t="shared" si="9"/>
        <v>8935142500</v>
      </c>
      <c r="Q18" s="189">
        <f t="shared" si="9"/>
        <v>9299944700</v>
      </c>
      <c r="R18" s="196">
        <f t="shared" si="9"/>
        <v>-690103300</v>
      </c>
      <c r="S18" s="188">
        <f t="shared" si="9"/>
        <v>0</v>
      </c>
      <c r="T18" s="189">
        <f t="shared" si="9"/>
        <v>0</v>
      </c>
    </row>
    <row r="19" spans="1:20" ht="30.75" customHeight="1">
      <c r="A19" s="7" t="s">
        <v>10</v>
      </c>
      <c r="B19" s="53" t="s">
        <v>27</v>
      </c>
      <c r="C19" s="196">
        <v>8437200100</v>
      </c>
      <c r="D19" s="188">
        <v>8935142500</v>
      </c>
      <c r="E19" s="189">
        <v>9299944700</v>
      </c>
      <c r="F19" s="196">
        <v>685811300</v>
      </c>
      <c r="G19" s="188"/>
      <c r="H19" s="189"/>
      <c r="I19" s="196">
        <f>C19+F19</f>
        <v>9123011400</v>
      </c>
      <c r="J19" s="188">
        <f>D19+G19</f>
        <v>8935142500</v>
      </c>
      <c r="K19" s="189">
        <f>E19+H19</f>
        <v>9299944700</v>
      </c>
      <c r="L19" s="196">
        <f>O19-C19</f>
        <v>-4292000</v>
      </c>
      <c r="M19" s="188">
        <f>P19-D19</f>
        <v>0</v>
      </c>
      <c r="N19" s="189">
        <f>Q19-E19</f>
        <v>0</v>
      </c>
      <c r="O19" s="196">
        <v>8432908100</v>
      </c>
      <c r="P19" s="188">
        <v>8935142500</v>
      </c>
      <c r="Q19" s="189">
        <v>9299944700</v>
      </c>
      <c r="R19" s="196">
        <f>L19-F19</f>
        <v>-690103300</v>
      </c>
      <c r="S19" s="188">
        <f>M19-G19</f>
        <v>0</v>
      </c>
      <c r="T19" s="189">
        <f>N19-H19</f>
        <v>0</v>
      </c>
    </row>
    <row r="20" spans="1:20" ht="12.75" customHeight="1">
      <c r="A20" s="205"/>
      <c r="B20" s="204"/>
      <c r="C20" s="187"/>
      <c r="D20" s="188"/>
      <c r="E20" s="189"/>
      <c r="F20" s="187"/>
      <c r="G20" s="188"/>
      <c r="H20" s="189"/>
      <c r="I20" s="187"/>
      <c r="J20" s="188"/>
      <c r="K20" s="189"/>
      <c r="L20" s="187"/>
      <c r="M20" s="188"/>
      <c r="N20" s="189"/>
      <c r="O20" s="187"/>
      <c r="P20" s="188"/>
      <c r="Q20" s="189"/>
      <c r="R20" s="187"/>
      <c r="S20" s="188"/>
      <c r="T20" s="189"/>
    </row>
    <row r="21" spans="1:20" ht="19.5" customHeight="1">
      <c r="A21" s="140" t="s">
        <v>2</v>
      </c>
      <c r="B21" s="53" t="s">
        <v>28</v>
      </c>
      <c r="C21" s="196">
        <v>4762939199.999999</v>
      </c>
      <c r="D21" s="188">
        <v>4921590339</v>
      </c>
      <c r="E21" s="189">
        <v>5118279773</v>
      </c>
      <c r="F21" s="196">
        <f t="shared" ref="F21:K21" si="10">F22+F23</f>
        <v>14074000</v>
      </c>
      <c r="G21" s="188">
        <f t="shared" si="10"/>
        <v>0</v>
      </c>
      <c r="H21" s="189">
        <f t="shared" si="10"/>
        <v>0</v>
      </c>
      <c r="I21" s="196">
        <f t="shared" si="10"/>
        <v>4777013199.999999</v>
      </c>
      <c r="J21" s="188">
        <f t="shared" si="10"/>
        <v>4921590339</v>
      </c>
      <c r="K21" s="189">
        <f t="shared" si="10"/>
        <v>5118279773</v>
      </c>
      <c r="L21" s="196">
        <f t="shared" ref="L21:N21" si="11">L22+L23</f>
        <v>-25750000</v>
      </c>
      <c r="M21" s="188">
        <f t="shared" si="11"/>
        <v>0</v>
      </c>
      <c r="N21" s="189">
        <f t="shared" si="11"/>
        <v>0</v>
      </c>
      <c r="O21" s="196">
        <f t="shared" ref="O21:T21" si="12">O22+O23</f>
        <v>4737189199.999999</v>
      </c>
      <c r="P21" s="188">
        <f t="shared" si="12"/>
        <v>4921590339</v>
      </c>
      <c r="Q21" s="189">
        <f t="shared" si="12"/>
        <v>5118279773</v>
      </c>
      <c r="R21" s="196">
        <f t="shared" si="12"/>
        <v>-39824000</v>
      </c>
      <c r="S21" s="188">
        <f t="shared" si="12"/>
        <v>0</v>
      </c>
      <c r="T21" s="189">
        <f t="shared" si="12"/>
        <v>0</v>
      </c>
    </row>
    <row r="22" spans="1:20" ht="28.5" customHeight="1">
      <c r="A22" s="7" t="s">
        <v>58</v>
      </c>
      <c r="B22" s="53" t="s">
        <v>29</v>
      </c>
      <c r="C22" s="196">
        <v>4713689199.999999</v>
      </c>
      <c r="D22" s="188">
        <v>4897490339</v>
      </c>
      <c r="E22" s="189">
        <v>5093579773</v>
      </c>
      <c r="F22" s="196"/>
      <c r="G22" s="188"/>
      <c r="H22" s="189"/>
      <c r="I22" s="196">
        <f t="shared" ref="I22:K23" si="13">C22+F22</f>
        <v>4713689199.999999</v>
      </c>
      <c r="J22" s="188">
        <f t="shared" si="13"/>
        <v>4897490339</v>
      </c>
      <c r="K22" s="189">
        <f t="shared" si="13"/>
        <v>5093579773</v>
      </c>
      <c r="L22" s="196">
        <f t="shared" ref="L22:L23" si="14">O22-C22</f>
        <v>0</v>
      </c>
      <c r="M22" s="188">
        <f t="shared" ref="M22:M23" si="15">P22-D22</f>
        <v>0</v>
      </c>
      <c r="N22" s="189">
        <f t="shared" ref="N22:N23" si="16">Q22-E22</f>
        <v>0</v>
      </c>
      <c r="O22" s="196">
        <v>4713689199.999999</v>
      </c>
      <c r="P22" s="188">
        <v>4897490339</v>
      </c>
      <c r="Q22" s="189">
        <v>5093579773</v>
      </c>
      <c r="R22" s="196">
        <f t="shared" ref="R22:R23" si="17">L22-F22</f>
        <v>0</v>
      </c>
      <c r="S22" s="188">
        <f t="shared" ref="S22:S23" si="18">M22-G22</f>
        <v>0</v>
      </c>
      <c r="T22" s="189">
        <f t="shared" ref="T22:T23" si="19">N22-H22</f>
        <v>0</v>
      </c>
    </row>
    <row r="23" spans="1:20" s="22" customFormat="1" ht="20.25" customHeight="1">
      <c r="A23" s="7" t="s">
        <v>362</v>
      </c>
      <c r="B23" s="53" t="s">
        <v>425</v>
      </c>
      <c r="C23" s="196">
        <v>49250000</v>
      </c>
      <c r="D23" s="197">
        <v>24100000</v>
      </c>
      <c r="E23" s="198">
        <v>24700000</v>
      </c>
      <c r="F23" s="196">
        <v>14074000</v>
      </c>
      <c r="G23" s="197"/>
      <c r="H23" s="198"/>
      <c r="I23" s="196">
        <f t="shared" si="13"/>
        <v>63324000</v>
      </c>
      <c r="J23" s="188">
        <f t="shared" si="13"/>
        <v>24100000</v>
      </c>
      <c r="K23" s="189">
        <f t="shared" si="13"/>
        <v>24700000</v>
      </c>
      <c r="L23" s="196">
        <f t="shared" si="14"/>
        <v>-25750000</v>
      </c>
      <c r="M23" s="188">
        <f t="shared" si="15"/>
        <v>0</v>
      </c>
      <c r="N23" s="189">
        <f t="shared" si="16"/>
        <v>0</v>
      </c>
      <c r="O23" s="196">
        <v>23500000</v>
      </c>
      <c r="P23" s="197">
        <v>24100000</v>
      </c>
      <c r="Q23" s="198">
        <v>24700000</v>
      </c>
      <c r="R23" s="196">
        <f t="shared" si="17"/>
        <v>-39824000</v>
      </c>
      <c r="S23" s="188">
        <f t="shared" si="18"/>
        <v>0</v>
      </c>
      <c r="T23" s="189">
        <f t="shared" si="19"/>
        <v>0</v>
      </c>
    </row>
    <row r="24" spans="1:20" ht="12.75" customHeight="1">
      <c r="A24" s="205"/>
      <c r="B24" s="204"/>
      <c r="C24" s="187"/>
      <c r="D24" s="188"/>
      <c r="E24" s="189"/>
      <c r="F24" s="187"/>
      <c r="G24" s="188"/>
      <c r="H24" s="189"/>
      <c r="I24" s="187"/>
      <c r="J24" s="188"/>
      <c r="K24" s="189"/>
      <c r="L24" s="187"/>
      <c r="M24" s="188"/>
      <c r="N24" s="189"/>
      <c r="O24" s="187"/>
      <c r="P24" s="188"/>
      <c r="Q24" s="189"/>
      <c r="R24" s="187"/>
      <c r="S24" s="188"/>
      <c r="T24" s="189"/>
    </row>
    <row r="25" spans="1:20" ht="19.5" customHeight="1">
      <c r="A25" s="140" t="s">
        <v>3</v>
      </c>
      <c r="B25" s="53" t="s">
        <v>30</v>
      </c>
      <c r="C25" s="196">
        <v>10493108000</v>
      </c>
      <c r="D25" s="188">
        <v>8952367000</v>
      </c>
      <c r="E25" s="189">
        <v>9207760000</v>
      </c>
      <c r="F25" s="196">
        <f>SUM(F26:F28)</f>
        <v>40000000</v>
      </c>
      <c r="G25" s="188">
        <f t="shared" ref="G25:H25" si="20">SUM(G26:G28)</f>
        <v>0</v>
      </c>
      <c r="H25" s="189">
        <f t="shared" si="20"/>
        <v>0</v>
      </c>
      <c r="I25" s="196">
        <f>SUM(I26:I28)</f>
        <v>10533108000</v>
      </c>
      <c r="J25" s="188">
        <f t="shared" ref="J25:K25" si="21">SUM(J26:J28)</f>
        <v>8952367000</v>
      </c>
      <c r="K25" s="189">
        <f t="shared" si="21"/>
        <v>9207760000</v>
      </c>
      <c r="L25" s="196">
        <f>SUM(L26:L28)</f>
        <v>-1771439000</v>
      </c>
      <c r="M25" s="188">
        <f t="shared" ref="M25:N25" si="22">SUM(M26:M28)</f>
        <v>0</v>
      </c>
      <c r="N25" s="189">
        <f t="shared" si="22"/>
        <v>0</v>
      </c>
      <c r="O25" s="196">
        <f>SUM(O26:O28)</f>
        <v>8721669000</v>
      </c>
      <c r="P25" s="188">
        <f t="shared" ref="P25:Q25" si="23">SUM(P26:P28)</f>
        <v>8952367000</v>
      </c>
      <c r="Q25" s="189">
        <f t="shared" si="23"/>
        <v>9207760000</v>
      </c>
      <c r="R25" s="196">
        <f>SUM(R26:R28)</f>
        <v>-1811439000</v>
      </c>
      <c r="S25" s="188">
        <f t="shared" ref="S25:T25" si="24">SUM(S26:S28)</f>
        <v>0</v>
      </c>
      <c r="T25" s="189">
        <f t="shared" si="24"/>
        <v>0</v>
      </c>
    </row>
    <row r="26" spans="1:20" ht="18" customHeight="1">
      <c r="A26" s="7" t="s">
        <v>4</v>
      </c>
      <c r="B26" s="53" t="s">
        <v>31</v>
      </c>
      <c r="C26" s="196">
        <v>9100000000</v>
      </c>
      <c r="D26" s="188">
        <v>7621479000</v>
      </c>
      <c r="E26" s="189">
        <v>7850026000</v>
      </c>
      <c r="F26" s="196">
        <v>40000000</v>
      </c>
      <c r="G26" s="188"/>
      <c r="H26" s="189"/>
      <c r="I26" s="196">
        <f t="shared" ref="I26:K28" si="25">C26+F26</f>
        <v>9140000000</v>
      </c>
      <c r="J26" s="188">
        <f t="shared" si="25"/>
        <v>7621479000</v>
      </c>
      <c r="K26" s="189">
        <f t="shared" si="25"/>
        <v>7850026000</v>
      </c>
      <c r="L26" s="196">
        <f t="shared" ref="L26:L28" si="26">O26-C26</f>
        <v>-1683025000</v>
      </c>
      <c r="M26" s="188">
        <f t="shared" ref="M26:M28" si="27">P26-D26</f>
        <v>0</v>
      </c>
      <c r="N26" s="189">
        <f t="shared" ref="N26:N28" si="28">Q26-E26</f>
        <v>0</v>
      </c>
      <c r="O26" s="196">
        <v>7416975000</v>
      </c>
      <c r="P26" s="188">
        <v>7621479000</v>
      </c>
      <c r="Q26" s="189">
        <v>7850026000</v>
      </c>
      <c r="R26" s="196">
        <f t="shared" ref="R26:R28" si="29">L26-F26</f>
        <v>-1723025000</v>
      </c>
      <c r="S26" s="188">
        <f t="shared" ref="S26:S28" si="30">M26-G26</f>
        <v>0</v>
      </c>
      <c r="T26" s="189">
        <f t="shared" ref="T26:T28" si="31">N26-H26</f>
        <v>0</v>
      </c>
    </row>
    <row r="27" spans="1:20" ht="17.25" customHeight="1">
      <c r="A27" s="7" t="s">
        <v>6</v>
      </c>
      <c r="B27" s="53" t="s">
        <v>32</v>
      </c>
      <c r="C27" s="196">
        <v>1390924000</v>
      </c>
      <c r="D27" s="188">
        <v>1328704000</v>
      </c>
      <c r="E27" s="189">
        <v>1355550000</v>
      </c>
      <c r="F27" s="196"/>
      <c r="G27" s="188"/>
      <c r="H27" s="189"/>
      <c r="I27" s="196">
        <f t="shared" si="25"/>
        <v>1390924000</v>
      </c>
      <c r="J27" s="188">
        <f t="shared" si="25"/>
        <v>1328704000</v>
      </c>
      <c r="K27" s="189">
        <f t="shared" si="25"/>
        <v>1355550000</v>
      </c>
      <c r="L27" s="196">
        <f t="shared" si="26"/>
        <v>-88414000</v>
      </c>
      <c r="M27" s="188">
        <f t="shared" si="27"/>
        <v>0</v>
      </c>
      <c r="N27" s="189">
        <f t="shared" si="28"/>
        <v>0</v>
      </c>
      <c r="O27" s="196">
        <v>1302510000</v>
      </c>
      <c r="P27" s="188">
        <v>1328704000</v>
      </c>
      <c r="Q27" s="189">
        <v>1355550000</v>
      </c>
      <c r="R27" s="196">
        <f t="shared" si="29"/>
        <v>-88414000</v>
      </c>
      <c r="S27" s="188">
        <f t="shared" si="30"/>
        <v>0</v>
      </c>
      <c r="T27" s="189">
        <f t="shared" si="31"/>
        <v>0</v>
      </c>
    </row>
    <row r="28" spans="1:20" ht="19.5" customHeight="1">
      <c r="A28" s="7" t="s">
        <v>68</v>
      </c>
      <c r="B28" s="53" t="s">
        <v>69</v>
      </c>
      <c r="C28" s="196">
        <v>2184000</v>
      </c>
      <c r="D28" s="188">
        <v>2184000</v>
      </c>
      <c r="E28" s="189">
        <v>2184000</v>
      </c>
      <c r="F28" s="196"/>
      <c r="G28" s="188"/>
      <c r="H28" s="189"/>
      <c r="I28" s="196">
        <f t="shared" si="25"/>
        <v>2184000</v>
      </c>
      <c r="J28" s="188">
        <f t="shared" si="25"/>
        <v>2184000</v>
      </c>
      <c r="K28" s="189">
        <f t="shared" si="25"/>
        <v>2184000</v>
      </c>
      <c r="L28" s="196">
        <f t="shared" si="26"/>
        <v>0</v>
      </c>
      <c r="M28" s="188">
        <f t="shared" si="27"/>
        <v>0</v>
      </c>
      <c r="N28" s="189">
        <f t="shared" si="28"/>
        <v>0</v>
      </c>
      <c r="O28" s="196">
        <v>2184000</v>
      </c>
      <c r="P28" s="188">
        <v>2184000</v>
      </c>
      <c r="Q28" s="189">
        <v>2184000</v>
      </c>
      <c r="R28" s="196">
        <f t="shared" si="29"/>
        <v>0</v>
      </c>
      <c r="S28" s="188">
        <f t="shared" si="30"/>
        <v>0</v>
      </c>
      <c r="T28" s="189">
        <f t="shared" si="31"/>
        <v>0</v>
      </c>
    </row>
    <row r="29" spans="1:20" ht="12.75" customHeight="1">
      <c r="A29" s="205"/>
      <c r="B29" s="204"/>
      <c r="C29" s="187"/>
      <c r="D29" s="188"/>
      <c r="E29" s="189"/>
      <c r="F29" s="187"/>
      <c r="G29" s="188"/>
      <c r="H29" s="189"/>
      <c r="I29" s="187"/>
      <c r="J29" s="188"/>
      <c r="K29" s="189"/>
      <c r="L29" s="187"/>
      <c r="M29" s="188"/>
      <c r="N29" s="189"/>
      <c r="O29" s="187"/>
      <c r="P29" s="188"/>
      <c r="Q29" s="189"/>
      <c r="R29" s="187"/>
      <c r="S29" s="188"/>
      <c r="T29" s="189"/>
    </row>
    <row r="30" spans="1:20" ht="31.5" customHeight="1">
      <c r="A30" s="140" t="s">
        <v>11</v>
      </c>
      <c r="B30" s="53" t="s">
        <v>34</v>
      </c>
      <c r="C30" s="196">
        <v>3883495800</v>
      </c>
      <c r="D30" s="188">
        <v>3239189320</v>
      </c>
      <c r="E30" s="189">
        <v>3398948100</v>
      </c>
      <c r="F30" s="196">
        <f>SUM(F31:F33)</f>
        <v>0</v>
      </c>
      <c r="G30" s="188">
        <f t="shared" ref="G30:H30" si="32">SUM(G31:G33)</f>
        <v>0</v>
      </c>
      <c r="H30" s="189">
        <f t="shared" si="32"/>
        <v>0</v>
      </c>
      <c r="I30" s="196">
        <f>SUM(I31:I33)</f>
        <v>3883495800</v>
      </c>
      <c r="J30" s="188">
        <f t="shared" ref="J30:K30" si="33">SUM(J31:J33)</f>
        <v>3239189320</v>
      </c>
      <c r="K30" s="189">
        <f t="shared" si="33"/>
        <v>3398948100</v>
      </c>
      <c r="L30" s="196">
        <f>SUM(L31:L33)</f>
        <v>-811666000</v>
      </c>
      <c r="M30" s="188">
        <f t="shared" ref="M30:N30" si="34">SUM(M31:M33)</f>
        <v>0</v>
      </c>
      <c r="N30" s="189">
        <f t="shared" si="34"/>
        <v>0</v>
      </c>
      <c r="O30" s="196">
        <f>SUM(O31:O33)</f>
        <v>3071829800</v>
      </c>
      <c r="P30" s="188">
        <f t="shared" ref="P30:Q30" si="35">SUM(P31:P33)</f>
        <v>3239189320</v>
      </c>
      <c r="Q30" s="189">
        <f t="shared" si="35"/>
        <v>3398948100</v>
      </c>
      <c r="R30" s="196">
        <f>SUM(R31:R33)</f>
        <v>-811666000</v>
      </c>
      <c r="S30" s="188">
        <f t="shared" ref="S30:T30" si="36">SUM(S31:S33)</f>
        <v>0</v>
      </c>
      <c r="T30" s="189">
        <f t="shared" si="36"/>
        <v>0</v>
      </c>
    </row>
    <row r="31" spans="1:20" ht="17.25" customHeight="1">
      <c r="A31" s="7" t="s">
        <v>5</v>
      </c>
      <c r="B31" s="53" t="s">
        <v>35</v>
      </c>
      <c r="C31" s="196">
        <v>3708075500</v>
      </c>
      <c r="D31" s="188">
        <v>3116916000</v>
      </c>
      <c r="E31" s="189">
        <v>3294381500</v>
      </c>
      <c r="F31" s="196"/>
      <c r="G31" s="188"/>
      <c r="H31" s="189"/>
      <c r="I31" s="196">
        <f t="shared" ref="I31:K33" si="37">C31+F31</f>
        <v>3708075500</v>
      </c>
      <c r="J31" s="188">
        <f t="shared" si="37"/>
        <v>3116916000</v>
      </c>
      <c r="K31" s="189">
        <f t="shared" si="37"/>
        <v>3294381500</v>
      </c>
      <c r="L31" s="196">
        <f t="shared" ref="L31:L33" si="38">O31-C31</f>
        <v>-776877000</v>
      </c>
      <c r="M31" s="188">
        <f t="shared" ref="M31:M33" si="39">P31-D31</f>
        <v>0</v>
      </c>
      <c r="N31" s="189">
        <f t="shared" ref="N31:N33" si="40">Q31-E31</f>
        <v>0</v>
      </c>
      <c r="O31" s="196">
        <v>2931198500</v>
      </c>
      <c r="P31" s="188">
        <v>3116916000</v>
      </c>
      <c r="Q31" s="189">
        <v>3294381500</v>
      </c>
      <c r="R31" s="196">
        <f t="shared" ref="R31:R33" si="41">L31-F31</f>
        <v>-776877000</v>
      </c>
      <c r="S31" s="188">
        <f t="shared" ref="S31:S33" si="42">M31-G31</f>
        <v>0</v>
      </c>
      <c r="T31" s="189">
        <f t="shared" ref="T31:T33" si="43">N31-H31</f>
        <v>0</v>
      </c>
    </row>
    <row r="32" spans="1:20" ht="30.75" customHeight="1">
      <c r="A32" s="7" t="s">
        <v>21</v>
      </c>
      <c r="B32" s="53" t="s">
        <v>33</v>
      </c>
      <c r="C32" s="196">
        <v>125000300</v>
      </c>
      <c r="D32" s="188">
        <v>81386500</v>
      </c>
      <c r="E32" s="189">
        <v>67277300</v>
      </c>
      <c r="F32" s="196"/>
      <c r="G32" s="188"/>
      <c r="H32" s="189"/>
      <c r="I32" s="196">
        <f t="shared" si="37"/>
        <v>125000300</v>
      </c>
      <c r="J32" s="188">
        <f t="shared" si="37"/>
        <v>81386500</v>
      </c>
      <c r="K32" s="189">
        <f t="shared" si="37"/>
        <v>67277300</v>
      </c>
      <c r="L32" s="196">
        <f t="shared" si="38"/>
        <v>-29117000</v>
      </c>
      <c r="M32" s="188">
        <f t="shared" si="39"/>
        <v>0</v>
      </c>
      <c r="N32" s="189">
        <f t="shared" si="40"/>
        <v>0</v>
      </c>
      <c r="O32" s="196">
        <v>95883300</v>
      </c>
      <c r="P32" s="188">
        <v>81386500</v>
      </c>
      <c r="Q32" s="189">
        <v>67277300</v>
      </c>
      <c r="R32" s="196">
        <f t="shared" si="41"/>
        <v>-29117000</v>
      </c>
      <c r="S32" s="188">
        <f t="shared" si="42"/>
        <v>0</v>
      </c>
      <c r="T32" s="189">
        <f t="shared" si="43"/>
        <v>0</v>
      </c>
    </row>
    <row r="33" spans="1:20" ht="30" customHeight="1">
      <c r="A33" s="7" t="s">
        <v>12</v>
      </c>
      <c r="B33" s="53" t="s">
        <v>36</v>
      </c>
      <c r="C33" s="196">
        <v>50420000</v>
      </c>
      <c r="D33" s="188">
        <v>40886820</v>
      </c>
      <c r="E33" s="189">
        <v>37289300</v>
      </c>
      <c r="F33" s="196"/>
      <c r="G33" s="188"/>
      <c r="H33" s="189"/>
      <c r="I33" s="196">
        <f t="shared" si="37"/>
        <v>50420000</v>
      </c>
      <c r="J33" s="188">
        <f t="shared" si="37"/>
        <v>40886820</v>
      </c>
      <c r="K33" s="189">
        <f t="shared" si="37"/>
        <v>37289300</v>
      </c>
      <c r="L33" s="196">
        <f t="shared" si="38"/>
        <v>-5672000</v>
      </c>
      <c r="M33" s="188">
        <f t="shared" si="39"/>
        <v>0</v>
      </c>
      <c r="N33" s="189">
        <f t="shared" si="40"/>
        <v>0</v>
      </c>
      <c r="O33" s="196">
        <v>44748000</v>
      </c>
      <c r="P33" s="188">
        <v>40886820</v>
      </c>
      <c r="Q33" s="189">
        <v>37289300</v>
      </c>
      <c r="R33" s="196">
        <f t="shared" si="41"/>
        <v>-5672000</v>
      </c>
      <c r="S33" s="188">
        <f t="shared" si="42"/>
        <v>0</v>
      </c>
      <c r="T33" s="189">
        <f t="shared" si="43"/>
        <v>0</v>
      </c>
    </row>
    <row r="34" spans="1:20" ht="12.75" customHeight="1">
      <c r="A34" s="205"/>
      <c r="B34" s="204"/>
      <c r="C34" s="187"/>
      <c r="D34" s="188"/>
      <c r="E34" s="189"/>
      <c r="F34" s="187"/>
      <c r="G34" s="188"/>
      <c r="H34" s="189"/>
      <c r="I34" s="187"/>
      <c r="J34" s="188"/>
      <c r="K34" s="189"/>
      <c r="L34" s="187"/>
      <c r="M34" s="188"/>
      <c r="N34" s="189"/>
      <c r="O34" s="187"/>
      <c r="P34" s="188"/>
      <c r="Q34" s="189"/>
      <c r="R34" s="187"/>
      <c r="S34" s="188"/>
      <c r="T34" s="189"/>
    </row>
    <row r="35" spans="1:20" ht="19.5" customHeight="1">
      <c r="A35" s="140" t="s">
        <v>56</v>
      </c>
      <c r="B35" s="53" t="s">
        <v>37</v>
      </c>
      <c r="C35" s="196">
        <v>121157100</v>
      </c>
      <c r="D35" s="188">
        <v>110215800</v>
      </c>
      <c r="E35" s="189">
        <v>104951300</v>
      </c>
      <c r="F35" s="196">
        <f>SUM(F36:F37)</f>
        <v>0</v>
      </c>
      <c r="G35" s="188">
        <f t="shared" ref="G35:H35" si="44">SUM(G36:G37)</f>
        <v>0</v>
      </c>
      <c r="H35" s="189">
        <f t="shared" si="44"/>
        <v>0</v>
      </c>
      <c r="I35" s="196">
        <f>SUM(I36:I37)</f>
        <v>121157100</v>
      </c>
      <c r="J35" s="188">
        <f t="shared" ref="J35:K35" si="45">SUM(J36:J37)</f>
        <v>110215800</v>
      </c>
      <c r="K35" s="189">
        <f t="shared" si="45"/>
        <v>104951300</v>
      </c>
      <c r="L35" s="196">
        <f>SUM(L36:L37)</f>
        <v>1477000</v>
      </c>
      <c r="M35" s="188">
        <f t="shared" ref="M35:N35" si="46">SUM(M36:M37)</f>
        <v>0</v>
      </c>
      <c r="N35" s="189">
        <f t="shared" si="46"/>
        <v>0</v>
      </c>
      <c r="O35" s="196">
        <f>SUM(O36:O37)</f>
        <v>122634100</v>
      </c>
      <c r="P35" s="188">
        <f t="shared" ref="P35:Q35" si="47">SUM(P36:P37)</f>
        <v>110215800</v>
      </c>
      <c r="Q35" s="189">
        <f t="shared" si="47"/>
        <v>104951300</v>
      </c>
      <c r="R35" s="196">
        <f>SUM(R36:R37)</f>
        <v>1477000</v>
      </c>
      <c r="S35" s="188">
        <f t="shared" ref="S35:T35" si="48">SUM(S36:S37)</f>
        <v>0</v>
      </c>
      <c r="T35" s="189">
        <f t="shared" si="48"/>
        <v>0</v>
      </c>
    </row>
    <row r="36" spans="1:20" ht="54.75" customHeight="1">
      <c r="A36" s="7" t="s">
        <v>78</v>
      </c>
      <c r="B36" s="53" t="s">
        <v>72</v>
      </c>
      <c r="C36" s="196">
        <v>3232600</v>
      </c>
      <c r="D36" s="188">
        <v>2733700</v>
      </c>
      <c r="E36" s="189">
        <v>3014600</v>
      </c>
      <c r="F36" s="196"/>
      <c r="G36" s="188"/>
      <c r="H36" s="189"/>
      <c r="I36" s="196">
        <f t="shared" ref="I36:K37" si="49">C36+F36</f>
        <v>3232600</v>
      </c>
      <c r="J36" s="188">
        <f t="shared" si="49"/>
        <v>2733700</v>
      </c>
      <c r="K36" s="189">
        <f t="shared" si="49"/>
        <v>3014600</v>
      </c>
      <c r="L36" s="196">
        <f t="shared" ref="L36:L37" si="50">O36-C36</f>
        <v>0</v>
      </c>
      <c r="M36" s="188">
        <f t="shared" ref="M36:M37" si="51">P36-D36</f>
        <v>0</v>
      </c>
      <c r="N36" s="189">
        <f t="shared" ref="N36:N37" si="52">Q36-E36</f>
        <v>0</v>
      </c>
      <c r="O36" s="196">
        <v>3232600</v>
      </c>
      <c r="P36" s="188">
        <v>2733700</v>
      </c>
      <c r="Q36" s="189">
        <v>3014600</v>
      </c>
      <c r="R36" s="196">
        <f t="shared" ref="R36:R37" si="53">L36-F36</f>
        <v>0</v>
      </c>
      <c r="S36" s="188">
        <f t="shared" ref="S36:S37" si="54">M36-G36</f>
        <v>0</v>
      </c>
      <c r="T36" s="189">
        <f t="shared" ref="T36:T37" si="55">N36-H36</f>
        <v>0</v>
      </c>
    </row>
    <row r="37" spans="1:20" ht="29.25" customHeight="1">
      <c r="A37" s="7" t="s">
        <v>17</v>
      </c>
      <c r="B37" s="53" t="s">
        <v>38</v>
      </c>
      <c r="C37" s="196">
        <v>117924500</v>
      </c>
      <c r="D37" s="188">
        <v>107482100</v>
      </c>
      <c r="E37" s="189">
        <v>101936700</v>
      </c>
      <c r="F37" s="196"/>
      <c r="G37" s="188"/>
      <c r="H37" s="189"/>
      <c r="I37" s="196">
        <f t="shared" si="49"/>
        <v>117924500</v>
      </c>
      <c r="J37" s="188">
        <f t="shared" si="49"/>
        <v>107482100</v>
      </c>
      <c r="K37" s="189">
        <f t="shared" si="49"/>
        <v>101936700</v>
      </c>
      <c r="L37" s="196">
        <f t="shared" si="50"/>
        <v>1477000</v>
      </c>
      <c r="M37" s="188">
        <f t="shared" si="51"/>
        <v>0</v>
      </c>
      <c r="N37" s="189">
        <f t="shared" si="52"/>
        <v>0</v>
      </c>
      <c r="O37" s="196">
        <v>119401500</v>
      </c>
      <c r="P37" s="188">
        <v>107482100</v>
      </c>
      <c r="Q37" s="189">
        <v>101936700</v>
      </c>
      <c r="R37" s="196">
        <f t="shared" si="53"/>
        <v>1477000</v>
      </c>
      <c r="S37" s="188">
        <f t="shared" si="54"/>
        <v>0</v>
      </c>
      <c r="T37" s="189">
        <f t="shared" si="55"/>
        <v>0</v>
      </c>
    </row>
    <row r="38" spans="1:20" ht="12.75" customHeight="1">
      <c r="A38" s="205"/>
      <c r="B38" s="204"/>
      <c r="C38" s="187"/>
      <c r="D38" s="188"/>
      <c r="E38" s="189"/>
      <c r="F38" s="187"/>
      <c r="G38" s="188"/>
      <c r="H38" s="189"/>
      <c r="I38" s="187"/>
      <c r="J38" s="188"/>
      <c r="K38" s="189"/>
      <c r="L38" s="187"/>
      <c r="M38" s="188"/>
      <c r="N38" s="189"/>
      <c r="O38" s="187"/>
      <c r="P38" s="188"/>
      <c r="Q38" s="189"/>
      <c r="R38" s="187"/>
      <c r="S38" s="188"/>
      <c r="T38" s="189"/>
    </row>
    <row r="39" spans="1:20" s="22" customFormat="1" ht="29.25" customHeight="1">
      <c r="A39" s="139" t="s">
        <v>13</v>
      </c>
      <c r="B39" s="53" t="s">
        <v>39</v>
      </c>
      <c r="C39" s="196">
        <v>176339037</v>
      </c>
      <c r="D39" s="188">
        <v>29947639</v>
      </c>
      <c r="E39" s="189">
        <v>23489251</v>
      </c>
      <c r="F39" s="196">
        <f>SUM(F40:F45)</f>
        <v>16475100</v>
      </c>
      <c r="G39" s="188">
        <f t="shared" ref="G39:H39" si="56">SUM(G40:G45)</f>
        <v>0</v>
      </c>
      <c r="H39" s="189">
        <f t="shared" si="56"/>
        <v>0</v>
      </c>
      <c r="I39" s="196">
        <f>SUM(I40:I45)</f>
        <v>192814137</v>
      </c>
      <c r="J39" s="188">
        <f t="shared" ref="J39:K39" si="57">SUM(J40:J45)</f>
        <v>29947639</v>
      </c>
      <c r="K39" s="189">
        <f t="shared" si="57"/>
        <v>23489251</v>
      </c>
      <c r="L39" s="196">
        <f>SUM(L40:L45)</f>
        <v>-148970000</v>
      </c>
      <c r="M39" s="188">
        <f t="shared" ref="M39:N39" si="58">SUM(M40:M45)</f>
        <v>0</v>
      </c>
      <c r="N39" s="189">
        <f t="shared" si="58"/>
        <v>0</v>
      </c>
      <c r="O39" s="196">
        <f>SUM(O40:O45)</f>
        <v>27369037</v>
      </c>
      <c r="P39" s="188">
        <f t="shared" ref="P39:Q39" si="59">SUM(P40:P45)</f>
        <v>29947639</v>
      </c>
      <c r="Q39" s="189">
        <f t="shared" si="59"/>
        <v>23489251</v>
      </c>
      <c r="R39" s="196">
        <f>SUM(R40:R45)</f>
        <v>-165445100</v>
      </c>
      <c r="S39" s="188">
        <f t="shared" ref="S39:T39" si="60">SUM(S40:S45)</f>
        <v>0</v>
      </c>
      <c r="T39" s="189">
        <f t="shared" si="60"/>
        <v>0</v>
      </c>
    </row>
    <row r="40" spans="1:20" s="22" customFormat="1" ht="54.75" customHeight="1">
      <c r="A40" s="7" t="s">
        <v>53</v>
      </c>
      <c r="B40" s="53" t="s">
        <v>40</v>
      </c>
      <c r="C40" s="187">
        <v>4870570</v>
      </c>
      <c r="D40" s="188">
        <v>6958900</v>
      </c>
      <c r="E40" s="189">
        <v>5456940</v>
      </c>
      <c r="F40" s="187">
        <v>7021000</v>
      </c>
      <c r="G40" s="188"/>
      <c r="H40" s="189"/>
      <c r="I40" s="196">
        <f t="shared" ref="I40:K45" si="61">C40+F40</f>
        <v>11891570</v>
      </c>
      <c r="J40" s="188">
        <f t="shared" si="61"/>
        <v>6958900</v>
      </c>
      <c r="K40" s="189">
        <f t="shared" si="61"/>
        <v>5456940</v>
      </c>
      <c r="L40" s="196">
        <f t="shared" ref="L40:L45" si="62">O40-C40</f>
        <v>0</v>
      </c>
      <c r="M40" s="188">
        <f t="shared" ref="M40:M45" si="63">P40-D40</f>
        <v>0</v>
      </c>
      <c r="N40" s="189">
        <f t="shared" ref="N40:N45" si="64">Q40-E40</f>
        <v>0</v>
      </c>
      <c r="O40" s="187">
        <v>4870570</v>
      </c>
      <c r="P40" s="188">
        <v>6958900</v>
      </c>
      <c r="Q40" s="189">
        <v>5456940</v>
      </c>
      <c r="R40" s="196">
        <f t="shared" ref="R40:R45" si="65">L40-F40</f>
        <v>-7021000</v>
      </c>
      <c r="S40" s="188">
        <f t="shared" ref="S40:S45" si="66">M40-G40</f>
        <v>0</v>
      </c>
      <c r="T40" s="189">
        <f t="shared" ref="T40:T45" si="67">N40-H40</f>
        <v>0</v>
      </c>
    </row>
    <row r="41" spans="1:20" s="22" customFormat="1" ht="18.75" customHeight="1">
      <c r="A41" s="7" t="s">
        <v>384</v>
      </c>
      <c r="B41" s="53" t="s">
        <v>383</v>
      </c>
      <c r="C41" s="196">
        <v>152970000</v>
      </c>
      <c r="D41" s="188">
        <v>2400634</v>
      </c>
      <c r="E41" s="189">
        <v>2400634</v>
      </c>
      <c r="F41" s="196"/>
      <c r="G41" s="188"/>
      <c r="H41" s="189"/>
      <c r="I41" s="196">
        <f t="shared" si="61"/>
        <v>152970000</v>
      </c>
      <c r="J41" s="188">
        <f t="shared" si="61"/>
        <v>2400634</v>
      </c>
      <c r="K41" s="189">
        <f t="shared" si="61"/>
        <v>2400634</v>
      </c>
      <c r="L41" s="196">
        <f t="shared" si="62"/>
        <v>-148970000</v>
      </c>
      <c r="M41" s="188">
        <f t="shared" si="63"/>
        <v>1599366</v>
      </c>
      <c r="N41" s="189">
        <f t="shared" si="64"/>
        <v>1599366</v>
      </c>
      <c r="O41" s="196">
        <v>4000000</v>
      </c>
      <c r="P41" s="188">
        <v>4000000</v>
      </c>
      <c r="Q41" s="189">
        <v>4000000</v>
      </c>
      <c r="R41" s="196">
        <f t="shared" si="65"/>
        <v>-148970000</v>
      </c>
      <c r="S41" s="188">
        <f t="shared" si="66"/>
        <v>1599366</v>
      </c>
      <c r="T41" s="189">
        <f t="shared" si="67"/>
        <v>1599366</v>
      </c>
    </row>
    <row r="42" spans="1:20" s="22" customFormat="1" ht="29.25" customHeight="1">
      <c r="A42" s="7" t="s">
        <v>61</v>
      </c>
      <c r="B42" s="53" t="s">
        <v>62</v>
      </c>
      <c r="C42" s="196">
        <v>1517722</v>
      </c>
      <c r="D42" s="197">
        <v>2304205</v>
      </c>
      <c r="E42" s="189">
        <v>2233077</v>
      </c>
      <c r="F42" s="196"/>
      <c r="G42" s="197"/>
      <c r="H42" s="189"/>
      <c r="I42" s="196">
        <f t="shared" si="61"/>
        <v>1517722</v>
      </c>
      <c r="J42" s="188">
        <f t="shared" si="61"/>
        <v>2304205</v>
      </c>
      <c r="K42" s="189">
        <f t="shared" si="61"/>
        <v>2233077</v>
      </c>
      <c r="L42" s="196">
        <f t="shared" si="62"/>
        <v>-806255</v>
      </c>
      <c r="M42" s="188">
        <f t="shared" si="63"/>
        <v>-1599366</v>
      </c>
      <c r="N42" s="189">
        <f t="shared" si="64"/>
        <v>-1599366</v>
      </c>
      <c r="O42" s="196">
        <v>711467</v>
      </c>
      <c r="P42" s="197">
        <v>704839</v>
      </c>
      <c r="Q42" s="189">
        <v>633711</v>
      </c>
      <c r="R42" s="196">
        <f t="shared" si="65"/>
        <v>-806255</v>
      </c>
      <c r="S42" s="188">
        <f t="shared" si="66"/>
        <v>-1599366</v>
      </c>
      <c r="T42" s="189">
        <f t="shared" si="67"/>
        <v>-1599366</v>
      </c>
    </row>
    <row r="43" spans="1:20" s="22" customFormat="1" ht="66.75" customHeight="1">
      <c r="A43" s="7" t="s">
        <v>60</v>
      </c>
      <c r="B43" s="53" t="s">
        <v>41</v>
      </c>
      <c r="C43" s="196">
        <v>9427345</v>
      </c>
      <c r="D43" s="188">
        <v>10502600</v>
      </c>
      <c r="E43" s="189">
        <v>10512100</v>
      </c>
      <c r="F43" s="196"/>
      <c r="G43" s="188"/>
      <c r="H43" s="189"/>
      <c r="I43" s="196">
        <f t="shared" si="61"/>
        <v>9427345</v>
      </c>
      <c r="J43" s="188">
        <f t="shared" si="61"/>
        <v>10502600</v>
      </c>
      <c r="K43" s="189">
        <f t="shared" si="61"/>
        <v>10512100</v>
      </c>
      <c r="L43" s="196">
        <f t="shared" si="62"/>
        <v>806255</v>
      </c>
      <c r="M43" s="188">
        <f t="shared" si="63"/>
        <v>0</v>
      </c>
      <c r="N43" s="189">
        <f t="shared" si="64"/>
        <v>0</v>
      </c>
      <c r="O43" s="196">
        <v>10233600</v>
      </c>
      <c r="P43" s="188">
        <v>10502600</v>
      </c>
      <c r="Q43" s="189">
        <v>10512100</v>
      </c>
      <c r="R43" s="196">
        <f t="shared" si="65"/>
        <v>806255</v>
      </c>
      <c r="S43" s="188">
        <f t="shared" si="66"/>
        <v>0</v>
      </c>
      <c r="T43" s="189">
        <f t="shared" si="67"/>
        <v>0</v>
      </c>
    </row>
    <row r="44" spans="1:20" s="22" customFormat="1" ht="18.75" customHeight="1">
      <c r="A44" s="7" t="s">
        <v>14</v>
      </c>
      <c r="B44" s="53" t="s">
        <v>42</v>
      </c>
      <c r="C44" s="196">
        <v>6553400</v>
      </c>
      <c r="D44" s="188">
        <v>6781300</v>
      </c>
      <c r="E44" s="189">
        <v>1886500</v>
      </c>
      <c r="F44" s="196">
        <v>9454100</v>
      </c>
      <c r="G44" s="188"/>
      <c r="H44" s="189"/>
      <c r="I44" s="196">
        <f t="shared" si="61"/>
        <v>16007500</v>
      </c>
      <c r="J44" s="188">
        <f t="shared" si="61"/>
        <v>6781300</v>
      </c>
      <c r="K44" s="189">
        <f t="shared" si="61"/>
        <v>1886500</v>
      </c>
      <c r="L44" s="196">
        <f t="shared" si="62"/>
        <v>0</v>
      </c>
      <c r="M44" s="188">
        <f t="shared" si="63"/>
        <v>0</v>
      </c>
      <c r="N44" s="189">
        <f t="shared" si="64"/>
        <v>0</v>
      </c>
      <c r="O44" s="196">
        <v>6553400</v>
      </c>
      <c r="P44" s="188">
        <v>6781300</v>
      </c>
      <c r="Q44" s="189">
        <v>1886500</v>
      </c>
      <c r="R44" s="196">
        <f t="shared" si="65"/>
        <v>-9454100</v>
      </c>
      <c r="S44" s="188">
        <f t="shared" si="66"/>
        <v>0</v>
      </c>
      <c r="T44" s="189">
        <f t="shared" si="67"/>
        <v>0</v>
      </c>
    </row>
    <row r="45" spans="1:20" s="22" customFormat="1" ht="69" customHeight="1">
      <c r="A45" s="37" t="s">
        <v>80</v>
      </c>
      <c r="B45" s="53" t="s">
        <v>77</v>
      </c>
      <c r="C45" s="187">
        <v>1000000</v>
      </c>
      <c r="D45" s="188">
        <v>1000000</v>
      </c>
      <c r="E45" s="189">
        <v>1000000</v>
      </c>
      <c r="F45" s="187"/>
      <c r="G45" s="188"/>
      <c r="H45" s="189"/>
      <c r="I45" s="196">
        <f t="shared" si="61"/>
        <v>1000000</v>
      </c>
      <c r="J45" s="188">
        <f t="shared" si="61"/>
        <v>1000000</v>
      </c>
      <c r="K45" s="189">
        <f t="shared" si="61"/>
        <v>1000000</v>
      </c>
      <c r="L45" s="196">
        <f t="shared" si="62"/>
        <v>0</v>
      </c>
      <c r="M45" s="188">
        <f t="shared" si="63"/>
        <v>0</v>
      </c>
      <c r="N45" s="189">
        <f t="shared" si="64"/>
        <v>0</v>
      </c>
      <c r="O45" s="187">
        <v>1000000</v>
      </c>
      <c r="P45" s="188">
        <v>1000000</v>
      </c>
      <c r="Q45" s="189">
        <v>1000000</v>
      </c>
      <c r="R45" s="196">
        <f t="shared" si="65"/>
        <v>0</v>
      </c>
      <c r="S45" s="188">
        <f t="shared" si="66"/>
        <v>0</v>
      </c>
      <c r="T45" s="189">
        <f t="shared" si="67"/>
        <v>0</v>
      </c>
    </row>
    <row r="46" spans="1:20" ht="12.75" customHeight="1">
      <c r="A46" s="206"/>
      <c r="B46" s="204"/>
      <c r="C46" s="187"/>
      <c r="D46" s="188"/>
      <c r="E46" s="189"/>
      <c r="F46" s="187"/>
      <c r="G46" s="188"/>
      <c r="H46" s="189"/>
      <c r="I46" s="187"/>
      <c r="J46" s="188"/>
      <c r="K46" s="189"/>
      <c r="L46" s="187"/>
      <c r="M46" s="188"/>
      <c r="N46" s="189"/>
      <c r="O46" s="187"/>
      <c r="P46" s="188"/>
      <c r="Q46" s="189"/>
      <c r="R46" s="187"/>
      <c r="S46" s="188"/>
      <c r="T46" s="189"/>
    </row>
    <row r="47" spans="1:20" s="22" customFormat="1" ht="17.25" customHeight="1">
      <c r="A47" s="140" t="s">
        <v>19</v>
      </c>
      <c r="B47" s="53" t="s">
        <v>43</v>
      </c>
      <c r="C47" s="196">
        <v>1505563680</v>
      </c>
      <c r="D47" s="188">
        <v>1349164580</v>
      </c>
      <c r="E47" s="189">
        <v>1407608880</v>
      </c>
      <c r="F47" s="196">
        <f>SUM(F48:F50)</f>
        <v>7454000</v>
      </c>
      <c r="G47" s="188">
        <f t="shared" ref="G47:H47" si="68">SUM(G48:G50)</f>
        <v>0</v>
      </c>
      <c r="H47" s="189">
        <f t="shared" si="68"/>
        <v>0</v>
      </c>
      <c r="I47" s="196">
        <f>SUM(I48:I50)</f>
        <v>1513017680</v>
      </c>
      <c r="J47" s="188">
        <f t="shared" ref="J47:K47" si="69">SUM(J48:J50)</f>
        <v>1349164580</v>
      </c>
      <c r="K47" s="189">
        <f t="shared" si="69"/>
        <v>1407608880</v>
      </c>
      <c r="L47" s="196">
        <f>SUM(L48:L50)</f>
        <v>-207077000</v>
      </c>
      <c r="M47" s="188">
        <f t="shared" ref="M47:N47" si="70">SUM(M48:M50)</f>
        <v>0</v>
      </c>
      <c r="N47" s="189">
        <f t="shared" si="70"/>
        <v>0</v>
      </c>
      <c r="O47" s="196">
        <f>SUM(O48:O50)</f>
        <v>1298486680</v>
      </c>
      <c r="P47" s="188">
        <f t="shared" ref="P47:Q47" si="71">SUM(P48:P50)</f>
        <v>1349164580</v>
      </c>
      <c r="Q47" s="189">
        <f t="shared" si="71"/>
        <v>1407608880</v>
      </c>
      <c r="R47" s="196">
        <f>SUM(R48:R50)</f>
        <v>-214531000</v>
      </c>
      <c r="S47" s="188">
        <f t="shared" ref="S47:T47" si="72">SUM(S48:S50)</f>
        <v>0</v>
      </c>
      <c r="T47" s="189">
        <f t="shared" si="72"/>
        <v>0</v>
      </c>
    </row>
    <row r="48" spans="1:20" s="22" customFormat="1" ht="18" customHeight="1">
      <c r="A48" s="7" t="s">
        <v>7</v>
      </c>
      <c r="B48" s="53" t="s">
        <v>44</v>
      </c>
      <c r="C48" s="196">
        <v>118772980</v>
      </c>
      <c r="D48" s="188">
        <v>119518180</v>
      </c>
      <c r="E48" s="189">
        <v>119746980</v>
      </c>
      <c r="F48" s="196"/>
      <c r="G48" s="188"/>
      <c r="H48" s="189"/>
      <c r="I48" s="196">
        <f t="shared" ref="I48:K50" si="73">C48+F48</f>
        <v>118772980</v>
      </c>
      <c r="J48" s="188">
        <f t="shared" si="73"/>
        <v>119518180</v>
      </c>
      <c r="K48" s="189">
        <f t="shared" si="73"/>
        <v>119746980</v>
      </c>
      <c r="L48" s="196">
        <f t="shared" ref="L48:L50" si="74">O48-C48</f>
        <v>0</v>
      </c>
      <c r="M48" s="188">
        <f t="shared" ref="M48:M50" si="75">P48-D48</f>
        <v>0</v>
      </c>
      <c r="N48" s="189">
        <f t="shared" ref="N48:N50" si="76">Q48-E48</f>
        <v>0</v>
      </c>
      <c r="O48" s="196">
        <v>118772980</v>
      </c>
      <c r="P48" s="188">
        <v>119518180</v>
      </c>
      <c r="Q48" s="189">
        <v>119746980</v>
      </c>
      <c r="R48" s="196">
        <f t="shared" ref="R48:R50" si="77">L48-F48</f>
        <v>0</v>
      </c>
      <c r="S48" s="188">
        <f t="shared" ref="S48:S50" si="78">M48-G48</f>
        <v>0</v>
      </c>
      <c r="T48" s="189">
        <f t="shared" ref="T48:T50" si="79">N48-H48</f>
        <v>0</v>
      </c>
    </row>
    <row r="49" spans="1:20" s="22" customFormat="1" ht="17.25" customHeight="1">
      <c r="A49" s="7" t="s">
        <v>16</v>
      </c>
      <c r="B49" s="53" t="s">
        <v>140</v>
      </c>
      <c r="C49" s="196">
        <v>10678000</v>
      </c>
      <c r="D49" s="188">
        <v>10469000</v>
      </c>
      <c r="E49" s="189">
        <v>9955000</v>
      </c>
      <c r="F49" s="196">
        <v>7454000</v>
      </c>
      <c r="G49" s="188"/>
      <c r="H49" s="189"/>
      <c r="I49" s="196">
        <f t="shared" si="73"/>
        <v>18132000</v>
      </c>
      <c r="J49" s="188">
        <f t="shared" si="73"/>
        <v>10469000</v>
      </c>
      <c r="K49" s="189">
        <f t="shared" si="73"/>
        <v>9955000</v>
      </c>
      <c r="L49" s="196">
        <f t="shared" si="74"/>
        <v>0</v>
      </c>
      <c r="M49" s="188">
        <f t="shared" si="75"/>
        <v>0</v>
      </c>
      <c r="N49" s="189">
        <f t="shared" si="76"/>
        <v>0</v>
      </c>
      <c r="O49" s="196">
        <v>10678000</v>
      </c>
      <c r="P49" s="188">
        <v>10469000</v>
      </c>
      <c r="Q49" s="189">
        <v>9955000</v>
      </c>
      <c r="R49" s="196">
        <f t="shared" si="77"/>
        <v>-7454000</v>
      </c>
      <c r="S49" s="188">
        <f t="shared" si="78"/>
        <v>0</v>
      </c>
      <c r="T49" s="189">
        <f t="shared" si="79"/>
        <v>0</v>
      </c>
    </row>
    <row r="50" spans="1:20" s="22" customFormat="1" ht="18" customHeight="1">
      <c r="A50" s="7" t="s">
        <v>52</v>
      </c>
      <c r="B50" s="53" t="s">
        <v>45</v>
      </c>
      <c r="C50" s="196">
        <v>1376112700</v>
      </c>
      <c r="D50" s="188">
        <v>1219177400</v>
      </c>
      <c r="E50" s="189">
        <v>1277906900</v>
      </c>
      <c r="F50" s="196"/>
      <c r="G50" s="188"/>
      <c r="H50" s="189"/>
      <c r="I50" s="196">
        <f t="shared" si="73"/>
        <v>1376112700</v>
      </c>
      <c r="J50" s="188">
        <f t="shared" si="73"/>
        <v>1219177400</v>
      </c>
      <c r="K50" s="189">
        <f t="shared" si="73"/>
        <v>1277906900</v>
      </c>
      <c r="L50" s="196">
        <f t="shared" si="74"/>
        <v>-207077000</v>
      </c>
      <c r="M50" s="188">
        <f t="shared" si="75"/>
        <v>0</v>
      </c>
      <c r="N50" s="189">
        <f t="shared" si="76"/>
        <v>0</v>
      </c>
      <c r="O50" s="196">
        <v>1169035700</v>
      </c>
      <c r="P50" s="188">
        <v>1219177400</v>
      </c>
      <c r="Q50" s="189">
        <v>1277906900</v>
      </c>
      <c r="R50" s="196">
        <f t="shared" si="77"/>
        <v>-207077000</v>
      </c>
      <c r="S50" s="188">
        <f t="shared" si="78"/>
        <v>0</v>
      </c>
      <c r="T50" s="189">
        <f t="shared" si="79"/>
        <v>0</v>
      </c>
    </row>
    <row r="51" spans="1:20" ht="12.75" customHeight="1">
      <c r="A51" s="205"/>
      <c r="B51" s="204"/>
      <c r="C51" s="187"/>
      <c r="D51" s="188"/>
      <c r="E51" s="189"/>
      <c r="F51" s="187"/>
      <c r="G51" s="188"/>
      <c r="H51" s="189"/>
      <c r="I51" s="187"/>
      <c r="J51" s="188"/>
      <c r="K51" s="189"/>
      <c r="L51" s="187"/>
      <c r="M51" s="188"/>
      <c r="N51" s="189"/>
      <c r="O51" s="187"/>
      <c r="P51" s="188"/>
      <c r="Q51" s="189"/>
      <c r="R51" s="187"/>
      <c r="S51" s="188"/>
      <c r="T51" s="189"/>
    </row>
    <row r="52" spans="1:20" s="22" customFormat="1" ht="33" customHeight="1">
      <c r="A52" s="140" t="s">
        <v>141</v>
      </c>
      <c r="B52" s="53" t="s">
        <v>46</v>
      </c>
      <c r="C52" s="196">
        <v>110966710</v>
      </c>
      <c r="D52" s="188">
        <v>112544290</v>
      </c>
      <c r="E52" s="189">
        <v>110162690</v>
      </c>
      <c r="F52" s="196">
        <f>SUM(F53:F54)</f>
        <v>0</v>
      </c>
      <c r="G52" s="188">
        <f t="shared" ref="G52:H52" si="80">SUM(G53:G54)</f>
        <v>0</v>
      </c>
      <c r="H52" s="189">
        <f t="shared" si="80"/>
        <v>0</v>
      </c>
      <c r="I52" s="196">
        <f>SUM(I53:I54)</f>
        <v>110966710</v>
      </c>
      <c r="J52" s="188">
        <f t="shared" ref="J52:K52" si="81">SUM(J53:J54)</f>
        <v>112544290</v>
      </c>
      <c r="K52" s="189">
        <f t="shared" si="81"/>
        <v>110162690</v>
      </c>
      <c r="L52" s="196">
        <f>SUM(L53:L54)</f>
        <v>0</v>
      </c>
      <c r="M52" s="188">
        <f t="shared" ref="M52:N52" si="82">SUM(M53:M54)</f>
        <v>0</v>
      </c>
      <c r="N52" s="189">
        <f t="shared" si="82"/>
        <v>0</v>
      </c>
      <c r="O52" s="196">
        <f>SUM(O53:O54)</f>
        <v>110966710</v>
      </c>
      <c r="P52" s="188">
        <f t="shared" ref="P52:Q52" si="83">SUM(P53:P54)</f>
        <v>112544290</v>
      </c>
      <c r="Q52" s="189">
        <f t="shared" si="83"/>
        <v>110162690</v>
      </c>
      <c r="R52" s="196">
        <f>SUM(R53:R54)</f>
        <v>0</v>
      </c>
      <c r="S52" s="188">
        <f t="shared" ref="S52:T52" si="84">SUM(S53:S54)</f>
        <v>0</v>
      </c>
      <c r="T52" s="189">
        <f t="shared" si="84"/>
        <v>0</v>
      </c>
    </row>
    <row r="53" spans="1:20" s="22" customFormat="1" ht="17.25" customHeight="1">
      <c r="A53" s="7" t="s">
        <v>63</v>
      </c>
      <c r="B53" s="53" t="s">
        <v>64</v>
      </c>
      <c r="C53" s="196">
        <v>6540280</v>
      </c>
      <c r="D53" s="188">
        <v>6579680</v>
      </c>
      <c r="E53" s="189">
        <v>6619880</v>
      </c>
      <c r="F53" s="196"/>
      <c r="G53" s="188"/>
      <c r="H53" s="189"/>
      <c r="I53" s="196">
        <f t="shared" ref="I53:K54" si="85">C53+F53</f>
        <v>6540280</v>
      </c>
      <c r="J53" s="188">
        <f t="shared" si="85"/>
        <v>6579680</v>
      </c>
      <c r="K53" s="189">
        <f t="shared" si="85"/>
        <v>6619880</v>
      </c>
      <c r="L53" s="196">
        <f t="shared" ref="L53:L54" si="86">O53-C53</f>
        <v>0</v>
      </c>
      <c r="M53" s="188">
        <f t="shared" ref="M53:M54" si="87">P53-D53</f>
        <v>0</v>
      </c>
      <c r="N53" s="189">
        <f t="shared" ref="N53:N54" si="88">Q53-E53</f>
        <v>0</v>
      </c>
      <c r="O53" s="196">
        <v>6540280</v>
      </c>
      <c r="P53" s="188">
        <v>6579680</v>
      </c>
      <c r="Q53" s="189">
        <v>6619880</v>
      </c>
      <c r="R53" s="196">
        <f t="shared" ref="R53:R54" si="89">L53-F53</f>
        <v>0</v>
      </c>
      <c r="S53" s="188">
        <f t="shared" ref="S53:S54" si="90">M53-G53</f>
        <v>0</v>
      </c>
      <c r="T53" s="189">
        <f t="shared" ref="T53:T54" si="91">N53-H53</f>
        <v>0</v>
      </c>
    </row>
    <row r="54" spans="1:20" s="22" customFormat="1" ht="18" customHeight="1">
      <c r="A54" s="7" t="s">
        <v>67</v>
      </c>
      <c r="B54" s="53" t="s">
        <v>426</v>
      </c>
      <c r="C54" s="196">
        <v>104426430</v>
      </c>
      <c r="D54" s="188">
        <v>105964610</v>
      </c>
      <c r="E54" s="189">
        <v>103542810</v>
      </c>
      <c r="F54" s="196"/>
      <c r="G54" s="188"/>
      <c r="H54" s="189"/>
      <c r="I54" s="196">
        <f t="shared" si="85"/>
        <v>104426430</v>
      </c>
      <c r="J54" s="188">
        <f t="shared" si="85"/>
        <v>105964610</v>
      </c>
      <c r="K54" s="189">
        <f t="shared" si="85"/>
        <v>103542810</v>
      </c>
      <c r="L54" s="196">
        <f t="shared" si="86"/>
        <v>0</v>
      </c>
      <c r="M54" s="188">
        <f t="shared" si="87"/>
        <v>0</v>
      </c>
      <c r="N54" s="189">
        <f t="shared" si="88"/>
        <v>0</v>
      </c>
      <c r="O54" s="196">
        <v>104426430</v>
      </c>
      <c r="P54" s="188">
        <v>105964610</v>
      </c>
      <c r="Q54" s="189">
        <v>103542810</v>
      </c>
      <c r="R54" s="196">
        <f t="shared" si="89"/>
        <v>0</v>
      </c>
      <c r="S54" s="188">
        <f t="shared" si="90"/>
        <v>0</v>
      </c>
      <c r="T54" s="189">
        <f t="shared" si="91"/>
        <v>0</v>
      </c>
    </row>
    <row r="55" spans="1:20" s="22" customFormat="1" ht="12.75" customHeight="1">
      <c r="A55" s="205"/>
      <c r="B55" s="204"/>
      <c r="C55" s="187"/>
      <c r="D55" s="188"/>
      <c r="E55" s="189"/>
      <c r="F55" s="187"/>
      <c r="G55" s="188"/>
      <c r="H55" s="189"/>
      <c r="I55" s="187"/>
      <c r="J55" s="188"/>
      <c r="K55" s="189"/>
      <c r="L55" s="187"/>
      <c r="M55" s="188"/>
      <c r="N55" s="189"/>
      <c r="O55" s="187"/>
      <c r="P55" s="188"/>
      <c r="Q55" s="189"/>
      <c r="R55" s="187"/>
      <c r="S55" s="188"/>
      <c r="T55" s="189"/>
    </row>
    <row r="56" spans="1:20" s="22" customFormat="1" ht="16.5" customHeight="1">
      <c r="A56" s="140" t="s">
        <v>20</v>
      </c>
      <c r="B56" s="53" t="s">
        <v>47</v>
      </c>
      <c r="C56" s="187">
        <v>1406500</v>
      </c>
      <c r="D56" s="188">
        <v>694900</v>
      </c>
      <c r="E56" s="189">
        <v>3246500</v>
      </c>
      <c r="F56" s="187">
        <f t="shared" ref="F56:K56" si="92">F57+F58</f>
        <v>27267600</v>
      </c>
      <c r="G56" s="188">
        <f t="shared" si="92"/>
        <v>0</v>
      </c>
      <c r="H56" s="189">
        <f t="shared" si="92"/>
        <v>0</v>
      </c>
      <c r="I56" s="187">
        <f t="shared" si="92"/>
        <v>28674100</v>
      </c>
      <c r="J56" s="188">
        <f t="shared" si="92"/>
        <v>694900</v>
      </c>
      <c r="K56" s="189">
        <f t="shared" si="92"/>
        <v>3246500</v>
      </c>
      <c r="L56" s="187">
        <f t="shared" ref="L56:N56" si="93">L57+L58</f>
        <v>0</v>
      </c>
      <c r="M56" s="188">
        <f t="shared" si="93"/>
        <v>0</v>
      </c>
      <c r="N56" s="189">
        <f t="shared" si="93"/>
        <v>0</v>
      </c>
      <c r="O56" s="187">
        <f t="shared" ref="O56:T56" si="94">O57+O58</f>
        <v>1406500</v>
      </c>
      <c r="P56" s="188">
        <f t="shared" si="94"/>
        <v>694900</v>
      </c>
      <c r="Q56" s="189">
        <f t="shared" si="94"/>
        <v>3246500</v>
      </c>
      <c r="R56" s="187">
        <f t="shared" si="94"/>
        <v>-27267600</v>
      </c>
      <c r="S56" s="188">
        <f t="shared" si="94"/>
        <v>0</v>
      </c>
      <c r="T56" s="189">
        <f t="shared" si="94"/>
        <v>0</v>
      </c>
    </row>
    <row r="57" spans="1:20" s="22" customFormat="1" ht="63.75" customHeight="1">
      <c r="A57" s="7" t="s">
        <v>347</v>
      </c>
      <c r="B57" s="53" t="s">
        <v>348</v>
      </c>
      <c r="C57" s="187">
        <v>1306500</v>
      </c>
      <c r="D57" s="188">
        <v>594900</v>
      </c>
      <c r="E57" s="189">
        <v>3146500</v>
      </c>
      <c r="F57" s="187">
        <v>27267600</v>
      </c>
      <c r="G57" s="188"/>
      <c r="H57" s="189"/>
      <c r="I57" s="196">
        <f t="shared" ref="I57:K58" si="95">C57+F57</f>
        <v>28574100</v>
      </c>
      <c r="J57" s="188">
        <f t="shared" si="95"/>
        <v>594900</v>
      </c>
      <c r="K57" s="189">
        <f t="shared" si="95"/>
        <v>3146500</v>
      </c>
      <c r="L57" s="196">
        <f t="shared" ref="L57:L58" si="96">O57-C57</f>
        <v>0</v>
      </c>
      <c r="M57" s="188">
        <f t="shared" ref="M57:M58" si="97">P57-D57</f>
        <v>0</v>
      </c>
      <c r="N57" s="189">
        <f t="shared" ref="N57:N58" si="98">Q57-E57</f>
        <v>0</v>
      </c>
      <c r="O57" s="187">
        <v>1306500</v>
      </c>
      <c r="P57" s="188">
        <v>594900</v>
      </c>
      <c r="Q57" s="189">
        <v>3146500</v>
      </c>
      <c r="R57" s="196">
        <f t="shared" ref="R57:R58" si="99">L57-F57</f>
        <v>-27267600</v>
      </c>
      <c r="S57" s="188">
        <f t="shared" ref="S57:S58" si="100">M57-G57</f>
        <v>0</v>
      </c>
      <c r="T57" s="189">
        <f t="shared" ref="T57:T58" si="101">N57-H57</f>
        <v>0</v>
      </c>
    </row>
    <row r="58" spans="1:20" s="22" customFormat="1" ht="29.25" customHeight="1">
      <c r="A58" s="7" t="s">
        <v>79</v>
      </c>
      <c r="B58" s="53" t="s">
        <v>55</v>
      </c>
      <c r="C58" s="187">
        <v>100000</v>
      </c>
      <c r="D58" s="188">
        <v>100000</v>
      </c>
      <c r="E58" s="189">
        <v>100000</v>
      </c>
      <c r="F58" s="187"/>
      <c r="G58" s="188"/>
      <c r="H58" s="189"/>
      <c r="I58" s="196">
        <f t="shared" si="95"/>
        <v>100000</v>
      </c>
      <c r="J58" s="188">
        <f t="shared" si="95"/>
        <v>100000</v>
      </c>
      <c r="K58" s="189">
        <f t="shared" si="95"/>
        <v>100000</v>
      </c>
      <c r="L58" s="196">
        <f t="shared" si="96"/>
        <v>0</v>
      </c>
      <c r="M58" s="188">
        <f t="shared" si="97"/>
        <v>0</v>
      </c>
      <c r="N58" s="189">
        <f t="shared" si="98"/>
        <v>0</v>
      </c>
      <c r="O58" s="187">
        <v>100000</v>
      </c>
      <c r="P58" s="188">
        <v>100000</v>
      </c>
      <c r="Q58" s="189">
        <v>100000</v>
      </c>
      <c r="R58" s="196">
        <f t="shared" si="99"/>
        <v>0</v>
      </c>
      <c r="S58" s="188">
        <f t="shared" si="100"/>
        <v>0</v>
      </c>
      <c r="T58" s="189">
        <f t="shared" si="101"/>
        <v>0</v>
      </c>
    </row>
    <row r="59" spans="1:20" s="22" customFormat="1" ht="12.75" customHeight="1">
      <c r="A59" s="205"/>
      <c r="B59" s="204"/>
      <c r="C59" s="187"/>
      <c r="D59" s="188"/>
      <c r="E59" s="189"/>
      <c r="F59" s="187"/>
      <c r="G59" s="188"/>
      <c r="H59" s="189"/>
      <c r="I59" s="187"/>
      <c r="J59" s="188"/>
      <c r="K59" s="189"/>
      <c r="L59" s="187"/>
      <c r="M59" s="188"/>
      <c r="N59" s="189"/>
      <c r="O59" s="187"/>
      <c r="P59" s="188"/>
      <c r="Q59" s="189"/>
      <c r="R59" s="187"/>
      <c r="S59" s="188"/>
      <c r="T59" s="189"/>
    </row>
    <row r="60" spans="1:20" s="22" customFormat="1" ht="18.75" customHeight="1">
      <c r="A60" s="140" t="s">
        <v>8</v>
      </c>
      <c r="B60" s="53" t="s">
        <v>48</v>
      </c>
      <c r="C60" s="196">
        <v>51500</v>
      </c>
      <c r="D60" s="188">
        <v>51500</v>
      </c>
      <c r="E60" s="189">
        <v>51500</v>
      </c>
      <c r="F60" s="196">
        <f>F61</f>
        <v>0</v>
      </c>
      <c r="G60" s="188">
        <f t="shared" ref="G60:K60" si="102">G61</f>
        <v>0</v>
      </c>
      <c r="H60" s="189">
        <f t="shared" si="102"/>
        <v>0</v>
      </c>
      <c r="I60" s="196">
        <f>I61</f>
        <v>51500</v>
      </c>
      <c r="J60" s="188">
        <f t="shared" si="102"/>
        <v>51500</v>
      </c>
      <c r="K60" s="189">
        <f t="shared" si="102"/>
        <v>51500</v>
      </c>
      <c r="L60" s="196">
        <f>L61</f>
        <v>0</v>
      </c>
      <c r="M60" s="188">
        <f t="shared" ref="M60:T60" si="103">M61</f>
        <v>0</v>
      </c>
      <c r="N60" s="189">
        <f t="shared" si="103"/>
        <v>0</v>
      </c>
      <c r="O60" s="196">
        <f>O61</f>
        <v>51500</v>
      </c>
      <c r="P60" s="188">
        <f t="shared" si="103"/>
        <v>51500</v>
      </c>
      <c r="Q60" s="189">
        <f t="shared" si="103"/>
        <v>51500</v>
      </c>
      <c r="R60" s="196">
        <f>R61</f>
        <v>0</v>
      </c>
      <c r="S60" s="188">
        <f t="shared" si="103"/>
        <v>0</v>
      </c>
      <c r="T60" s="189">
        <f t="shared" si="103"/>
        <v>0</v>
      </c>
    </row>
    <row r="61" spans="1:20" s="22" customFormat="1" ht="45" customHeight="1">
      <c r="A61" s="7" t="s">
        <v>74</v>
      </c>
      <c r="B61" s="53" t="s">
        <v>73</v>
      </c>
      <c r="C61" s="143">
        <v>51500</v>
      </c>
      <c r="D61" s="144">
        <v>51500</v>
      </c>
      <c r="E61" s="145">
        <v>51500</v>
      </c>
      <c r="F61" s="143"/>
      <c r="G61" s="144"/>
      <c r="H61" s="145"/>
      <c r="I61" s="196">
        <f>C61+F61</f>
        <v>51500</v>
      </c>
      <c r="J61" s="188">
        <f>D61+G61</f>
        <v>51500</v>
      </c>
      <c r="K61" s="189">
        <f>E61+H61</f>
        <v>51500</v>
      </c>
      <c r="L61" s="196">
        <f>O61-C61</f>
        <v>0</v>
      </c>
      <c r="M61" s="188">
        <f>P61-D61</f>
        <v>0</v>
      </c>
      <c r="N61" s="189">
        <f>Q61-E61</f>
        <v>0</v>
      </c>
      <c r="O61" s="143">
        <v>51500</v>
      </c>
      <c r="P61" s="144">
        <v>51500</v>
      </c>
      <c r="Q61" s="145">
        <v>51500</v>
      </c>
      <c r="R61" s="196">
        <f>L61-F61</f>
        <v>0</v>
      </c>
      <c r="S61" s="188">
        <f>M61-G61</f>
        <v>0</v>
      </c>
      <c r="T61" s="189">
        <f>N61-H61</f>
        <v>0</v>
      </c>
    </row>
    <row r="62" spans="1:20" s="22" customFormat="1" ht="12.75" customHeight="1">
      <c r="A62" s="7"/>
      <c r="B62" s="53"/>
      <c r="C62" s="187"/>
      <c r="D62" s="188"/>
      <c r="E62" s="189"/>
      <c r="F62" s="187"/>
      <c r="G62" s="188"/>
      <c r="H62" s="189"/>
      <c r="I62" s="187"/>
      <c r="J62" s="188"/>
      <c r="K62" s="189"/>
      <c r="L62" s="187"/>
      <c r="M62" s="188"/>
      <c r="N62" s="189"/>
      <c r="O62" s="187"/>
      <c r="P62" s="188"/>
      <c r="Q62" s="189"/>
      <c r="R62" s="187"/>
      <c r="S62" s="188"/>
      <c r="T62" s="189"/>
    </row>
    <row r="63" spans="1:20" s="22" customFormat="1" ht="17.25" customHeight="1">
      <c r="A63" s="140" t="s">
        <v>15</v>
      </c>
      <c r="B63" s="53" t="s">
        <v>49</v>
      </c>
      <c r="C63" s="187">
        <v>484486200</v>
      </c>
      <c r="D63" s="188">
        <v>366425900</v>
      </c>
      <c r="E63" s="189">
        <v>366119800</v>
      </c>
      <c r="F63" s="187">
        <f>SUM(F64:F67)</f>
        <v>25998000</v>
      </c>
      <c r="G63" s="188">
        <f t="shared" ref="G63:H63" si="104">SUM(G64:G67)</f>
        <v>0</v>
      </c>
      <c r="H63" s="189">
        <f t="shared" si="104"/>
        <v>0</v>
      </c>
      <c r="I63" s="187">
        <f>SUM(I64:I67)</f>
        <v>510484200</v>
      </c>
      <c r="J63" s="188">
        <f t="shared" ref="J63:K63" si="105">SUM(J64:J67)</f>
        <v>366425900</v>
      </c>
      <c r="K63" s="189">
        <f t="shared" si="105"/>
        <v>366119800</v>
      </c>
      <c r="L63" s="187">
        <f>SUM(L64:L67)</f>
        <v>-117579800</v>
      </c>
      <c r="M63" s="188">
        <f t="shared" ref="M63:N63" si="106">SUM(M64:M67)</f>
        <v>0</v>
      </c>
      <c r="N63" s="189">
        <f t="shared" si="106"/>
        <v>0</v>
      </c>
      <c r="O63" s="187">
        <f>SUM(O64:O67)</f>
        <v>366906400</v>
      </c>
      <c r="P63" s="188">
        <f t="shared" ref="P63:Q63" si="107">SUM(P64:P67)</f>
        <v>366425900</v>
      </c>
      <c r="Q63" s="189">
        <f t="shared" si="107"/>
        <v>366119800</v>
      </c>
      <c r="R63" s="187">
        <f>SUM(R64:R67)</f>
        <v>-143577800</v>
      </c>
      <c r="S63" s="188">
        <f t="shared" ref="S63:T63" si="108">SUM(S64:S67)</f>
        <v>0</v>
      </c>
      <c r="T63" s="189">
        <f t="shared" si="108"/>
        <v>0</v>
      </c>
    </row>
    <row r="64" spans="1:20" s="22" customFormat="1" ht="32.25" customHeight="1">
      <c r="A64" s="7" t="s">
        <v>282</v>
      </c>
      <c r="B64" s="54" t="s">
        <v>263</v>
      </c>
      <c r="C64" s="187">
        <v>471316400</v>
      </c>
      <c r="D64" s="188">
        <v>348775800</v>
      </c>
      <c r="E64" s="189">
        <v>348451800</v>
      </c>
      <c r="F64" s="187">
        <v>25998000</v>
      </c>
      <c r="G64" s="188"/>
      <c r="H64" s="189"/>
      <c r="I64" s="196">
        <f t="shared" ref="I64:K67" si="109">C64+F64</f>
        <v>497314400</v>
      </c>
      <c r="J64" s="188">
        <f t="shared" si="109"/>
        <v>348775800</v>
      </c>
      <c r="K64" s="189">
        <f t="shared" si="109"/>
        <v>348451800</v>
      </c>
      <c r="L64" s="196">
        <f t="shared" ref="L64:L67" si="110">O64-C64</f>
        <v>-122107800</v>
      </c>
      <c r="M64" s="188">
        <f t="shared" ref="M64:M67" si="111">P64-D64</f>
        <v>0</v>
      </c>
      <c r="N64" s="189">
        <f t="shared" ref="N64:N67" si="112">Q64-E64</f>
        <v>0</v>
      </c>
      <c r="O64" s="187">
        <v>349208600</v>
      </c>
      <c r="P64" s="188">
        <v>348775800</v>
      </c>
      <c r="Q64" s="189">
        <v>348451800</v>
      </c>
      <c r="R64" s="196">
        <f t="shared" ref="R64:R67" si="113">L64-F64</f>
        <v>-148105800</v>
      </c>
      <c r="S64" s="188">
        <f t="shared" ref="S64:S67" si="114">M64-G64</f>
        <v>0</v>
      </c>
      <c r="T64" s="189">
        <f t="shared" ref="T64:T67" si="115">N64-H64</f>
        <v>0</v>
      </c>
    </row>
    <row r="65" spans="1:27" s="22" customFormat="1" ht="83.25" customHeight="1">
      <c r="A65" s="7" t="s">
        <v>260</v>
      </c>
      <c r="B65" s="53" t="s">
        <v>427</v>
      </c>
      <c r="C65" s="187">
        <v>6972800</v>
      </c>
      <c r="D65" s="188">
        <v>6972800</v>
      </c>
      <c r="E65" s="189">
        <v>6972800</v>
      </c>
      <c r="F65" s="187"/>
      <c r="G65" s="188"/>
      <c r="H65" s="189"/>
      <c r="I65" s="196">
        <f t="shared" si="109"/>
        <v>6972800</v>
      </c>
      <c r="J65" s="188">
        <f t="shared" si="109"/>
        <v>6972800</v>
      </c>
      <c r="K65" s="189">
        <f t="shared" si="109"/>
        <v>6972800</v>
      </c>
      <c r="L65" s="196">
        <f t="shared" si="110"/>
        <v>0</v>
      </c>
      <c r="M65" s="188">
        <f t="shared" si="111"/>
        <v>0</v>
      </c>
      <c r="N65" s="189">
        <f t="shared" si="112"/>
        <v>0</v>
      </c>
      <c r="O65" s="187">
        <v>6972800</v>
      </c>
      <c r="P65" s="188">
        <v>6972800</v>
      </c>
      <c r="Q65" s="189">
        <v>6972800</v>
      </c>
      <c r="R65" s="196">
        <f t="shared" si="113"/>
        <v>0</v>
      </c>
      <c r="S65" s="188">
        <f t="shared" si="114"/>
        <v>0</v>
      </c>
      <c r="T65" s="189">
        <f t="shared" si="115"/>
        <v>0</v>
      </c>
    </row>
    <row r="66" spans="1:27" s="22" customFormat="1" ht="18" customHeight="1">
      <c r="A66" s="7" t="s">
        <v>261</v>
      </c>
      <c r="B66" s="53" t="s">
        <v>283</v>
      </c>
      <c r="C66" s="187">
        <v>225000</v>
      </c>
      <c r="D66" s="188">
        <v>177300</v>
      </c>
      <c r="E66" s="189">
        <v>195200</v>
      </c>
      <c r="F66" s="187"/>
      <c r="G66" s="188"/>
      <c r="H66" s="189"/>
      <c r="I66" s="196">
        <f t="shared" si="109"/>
        <v>225000</v>
      </c>
      <c r="J66" s="188">
        <f t="shared" si="109"/>
        <v>177300</v>
      </c>
      <c r="K66" s="189">
        <f t="shared" si="109"/>
        <v>195200</v>
      </c>
      <c r="L66" s="196">
        <f t="shared" si="110"/>
        <v>0</v>
      </c>
      <c r="M66" s="188">
        <f t="shared" si="111"/>
        <v>0</v>
      </c>
      <c r="N66" s="189">
        <f t="shared" si="112"/>
        <v>0</v>
      </c>
      <c r="O66" s="187">
        <v>225000</v>
      </c>
      <c r="P66" s="188">
        <v>177300</v>
      </c>
      <c r="Q66" s="189">
        <v>195200</v>
      </c>
      <c r="R66" s="196">
        <f t="shared" si="113"/>
        <v>0</v>
      </c>
      <c r="S66" s="188">
        <f t="shared" si="114"/>
        <v>0</v>
      </c>
      <c r="T66" s="189">
        <f t="shared" si="115"/>
        <v>0</v>
      </c>
    </row>
    <row r="67" spans="1:27" s="22" customFormat="1" ht="18" customHeight="1">
      <c r="A67" s="7" t="s">
        <v>262</v>
      </c>
      <c r="B67" s="53" t="s">
        <v>265</v>
      </c>
      <c r="C67" s="187">
        <v>5972000</v>
      </c>
      <c r="D67" s="188">
        <v>10500000</v>
      </c>
      <c r="E67" s="189">
        <v>10500000</v>
      </c>
      <c r="F67" s="187"/>
      <c r="G67" s="188"/>
      <c r="H67" s="189"/>
      <c r="I67" s="196">
        <f t="shared" si="109"/>
        <v>5972000</v>
      </c>
      <c r="J67" s="188">
        <f t="shared" si="109"/>
        <v>10500000</v>
      </c>
      <c r="K67" s="189">
        <f t="shared" si="109"/>
        <v>10500000</v>
      </c>
      <c r="L67" s="196">
        <f t="shared" si="110"/>
        <v>4528000</v>
      </c>
      <c r="M67" s="188">
        <f t="shared" si="111"/>
        <v>0</v>
      </c>
      <c r="N67" s="189">
        <f t="shared" si="112"/>
        <v>0</v>
      </c>
      <c r="O67" s="187">
        <v>10500000</v>
      </c>
      <c r="P67" s="188">
        <v>10500000</v>
      </c>
      <c r="Q67" s="189">
        <v>10500000</v>
      </c>
      <c r="R67" s="196">
        <f t="shared" si="113"/>
        <v>4528000</v>
      </c>
      <c r="S67" s="188">
        <f t="shared" si="114"/>
        <v>0</v>
      </c>
      <c r="T67" s="189">
        <f t="shared" si="115"/>
        <v>0</v>
      </c>
    </row>
    <row r="68" spans="1:27" ht="12.75" customHeight="1">
      <c r="A68" s="205"/>
      <c r="B68" s="204"/>
      <c r="C68" s="187"/>
      <c r="D68" s="188"/>
      <c r="E68" s="189"/>
      <c r="F68" s="187"/>
      <c r="G68" s="188"/>
      <c r="H68" s="189"/>
      <c r="I68" s="187"/>
      <c r="J68" s="188"/>
      <c r="K68" s="189"/>
      <c r="L68" s="187"/>
      <c r="M68" s="188"/>
      <c r="N68" s="189"/>
      <c r="O68" s="187"/>
      <c r="P68" s="188"/>
      <c r="Q68" s="189"/>
      <c r="R68" s="187"/>
      <c r="S68" s="188"/>
      <c r="T68" s="189"/>
    </row>
    <row r="69" spans="1:27" s="20" customFormat="1" ht="22.5" customHeight="1">
      <c r="A69" s="33" t="s">
        <v>270</v>
      </c>
      <c r="B69" s="55" t="s">
        <v>271</v>
      </c>
      <c r="C69" s="184">
        <v>44163958474.349998</v>
      </c>
      <c r="D69" s="185">
        <v>37812888465.779999</v>
      </c>
      <c r="E69" s="186">
        <v>39018135285.900002</v>
      </c>
      <c r="F69" s="184">
        <f>F71+F196+F200+F205+F208</f>
        <v>289230357.66000003</v>
      </c>
      <c r="G69" s="185">
        <f t="shared" ref="G69:K69" si="116">G71+G196+G200+G205+G208</f>
        <v>0</v>
      </c>
      <c r="H69" s="186">
        <f t="shared" si="116"/>
        <v>0</v>
      </c>
      <c r="I69" s="184">
        <f t="shared" si="116"/>
        <v>44453188832.010002</v>
      </c>
      <c r="J69" s="185">
        <f t="shared" si="116"/>
        <v>37812888465.779999</v>
      </c>
      <c r="K69" s="186">
        <f t="shared" si="116"/>
        <v>39018135285.900002</v>
      </c>
      <c r="L69" s="184">
        <f t="shared" ref="L69:T69" si="117">L71+L196+L200</f>
        <v>410647600</v>
      </c>
      <c r="M69" s="185">
        <f t="shared" si="117"/>
        <v>-6129365882</v>
      </c>
      <c r="N69" s="186">
        <f t="shared" si="117"/>
        <v>-7602334850.0900002</v>
      </c>
      <c r="O69" s="184">
        <f t="shared" si="117"/>
        <v>40378827175.209999</v>
      </c>
      <c r="P69" s="185">
        <f t="shared" si="117"/>
        <v>30848595583.779999</v>
      </c>
      <c r="Q69" s="186">
        <f t="shared" si="117"/>
        <v>31415800435.810001</v>
      </c>
      <c r="R69" s="184">
        <f t="shared" si="117"/>
        <v>410647600</v>
      </c>
      <c r="S69" s="185">
        <f t="shared" si="117"/>
        <v>-6129365882</v>
      </c>
      <c r="T69" s="186">
        <f t="shared" si="117"/>
        <v>-7602334850.0900002</v>
      </c>
    </row>
    <row r="70" spans="1:27">
      <c r="A70" s="205"/>
      <c r="B70" s="204"/>
      <c r="C70" s="187"/>
      <c r="D70" s="188"/>
      <c r="E70" s="189"/>
      <c r="F70" s="187"/>
      <c r="G70" s="188"/>
      <c r="H70" s="189"/>
      <c r="I70" s="187"/>
      <c r="J70" s="188"/>
      <c r="K70" s="189"/>
      <c r="L70" s="187"/>
      <c r="M70" s="188"/>
      <c r="N70" s="189"/>
      <c r="O70" s="187"/>
      <c r="P70" s="188"/>
      <c r="Q70" s="189"/>
      <c r="R70" s="187"/>
      <c r="S70" s="188"/>
      <c r="T70" s="189"/>
    </row>
    <row r="71" spans="1:27" s="20" customFormat="1" ht="29.25" customHeight="1">
      <c r="A71" s="141" t="s">
        <v>65</v>
      </c>
      <c r="B71" s="142" t="s">
        <v>57</v>
      </c>
      <c r="C71" s="187">
        <v>37034485800</v>
      </c>
      <c r="D71" s="188">
        <v>33083407882</v>
      </c>
      <c r="E71" s="189">
        <v>33527886750.09</v>
      </c>
      <c r="F71" s="187">
        <f t="shared" ref="F71:T71" si="118">F72+F77+F156+F176</f>
        <v>0</v>
      </c>
      <c r="G71" s="188">
        <f t="shared" si="118"/>
        <v>0</v>
      </c>
      <c r="H71" s="189">
        <f t="shared" si="118"/>
        <v>0</v>
      </c>
      <c r="I71" s="187">
        <f>I72+I77+I156+I176</f>
        <v>37034485800</v>
      </c>
      <c r="J71" s="188">
        <f t="shared" si="118"/>
        <v>33083407882</v>
      </c>
      <c r="K71" s="189">
        <f t="shared" si="118"/>
        <v>33527886750.09</v>
      </c>
      <c r="L71" s="187">
        <f t="shared" si="118"/>
        <v>410647600</v>
      </c>
      <c r="M71" s="188">
        <f t="shared" si="118"/>
        <v>-6129365882</v>
      </c>
      <c r="N71" s="189">
        <f t="shared" si="118"/>
        <v>-7602334850.0900002</v>
      </c>
      <c r="O71" s="187">
        <f t="shared" si="118"/>
        <v>34203760800</v>
      </c>
      <c r="P71" s="188">
        <f t="shared" si="118"/>
        <v>26119115000</v>
      </c>
      <c r="Q71" s="189">
        <f t="shared" si="118"/>
        <v>25925551900</v>
      </c>
      <c r="R71" s="187">
        <f t="shared" si="118"/>
        <v>410647600</v>
      </c>
      <c r="S71" s="188">
        <f t="shared" si="118"/>
        <v>-6129365882</v>
      </c>
      <c r="T71" s="189">
        <f t="shared" si="118"/>
        <v>-7602334850.0900002</v>
      </c>
    </row>
    <row r="72" spans="1:27" s="20" customFormat="1" ht="23.25" customHeight="1">
      <c r="A72" s="146" t="s">
        <v>75</v>
      </c>
      <c r="B72" s="147" t="s">
        <v>134</v>
      </c>
      <c r="C72" s="187">
        <v>12290709900</v>
      </c>
      <c r="D72" s="188">
        <v>11678212509</v>
      </c>
      <c r="E72" s="189">
        <v>11771862569</v>
      </c>
      <c r="F72" s="187">
        <f t="shared" ref="F72:T72" si="119">SUM(F73:F75)</f>
        <v>0</v>
      </c>
      <c r="G72" s="188">
        <f t="shared" si="119"/>
        <v>0</v>
      </c>
      <c r="H72" s="189">
        <f t="shared" si="119"/>
        <v>0</v>
      </c>
      <c r="I72" s="187">
        <f t="shared" si="119"/>
        <v>12290709900</v>
      </c>
      <c r="J72" s="188">
        <f t="shared" si="119"/>
        <v>11678212509</v>
      </c>
      <c r="K72" s="189">
        <f t="shared" si="119"/>
        <v>11771862569</v>
      </c>
      <c r="L72" s="187">
        <f t="shared" si="119"/>
        <v>0</v>
      </c>
      <c r="M72" s="188">
        <f t="shared" si="119"/>
        <v>-6129365909</v>
      </c>
      <c r="N72" s="189">
        <f t="shared" si="119"/>
        <v>-7602334869</v>
      </c>
      <c r="O72" s="187">
        <f t="shared" si="119"/>
        <v>12290709900</v>
      </c>
      <c r="P72" s="188">
        <f t="shared" si="119"/>
        <v>5548846600</v>
      </c>
      <c r="Q72" s="189">
        <f t="shared" si="119"/>
        <v>4169527700</v>
      </c>
      <c r="R72" s="187">
        <f t="shared" si="119"/>
        <v>0</v>
      </c>
      <c r="S72" s="188">
        <f t="shared" si="119"/>
        <v>-6129365909</v>
      </c>
      <c r="T72" s="189">
        <f t="shared" si="119"/>
        <v>-7602334869</v>
      </c>
    </row>
    <row r="73" spans="1:27" s="20" customFormat="1" ht="29.25" customHeight="1">
      <c r="A73" s="183" t="s">
        <v>81</v>
      </c>
      <c r="B73" s="142" t="s">
        <v>98</v>
      </c>
      <c r="C73" s="187">
        <v>10165065900</v>
      </c>
      <c r="D73" s="188">
        <v>9629281000</v>
      </c>
      <c r="E73" s="189">
        <v>9629281000</v>
      </c>
      <c r="F73" s="187"/>
      <c r="G73" s="188"/>
      <c r="H73" s="189"/>
      <c r="I73" s="196">
        <f t="shared" ref="I73:I74" si="120">C73+F73</f>
        <v>10165065900</v>
      </c>
      <c r="J73" s="188">
        <f t="shared" ref="J73:J74" si="121">D73+G73</f>
        <v>9629281000</v>
      </c>
      <c r="K73" s="189">
        <f t="shared" ref="K73:K74" si="122">E73+H73</f>
        <v>9629281000</v>
      </c>
      <c r="L73" s="196">
        <f t="shared" ref="L73:L74" si="123">O73-C73</f>
        <v>0</v>
      </c>
      <c r="M73" s="188">
        <f t="shared" ref="M73:M74" si="124">P73-D73</f>
        <v>-4199339400</v>
      </c>
      <c r="N73" s="189">
        <f t="shared" ref="N73:N74" si="125">Q73-E73</f>
        <v>-5595107300</v>
      </c>
      <c r="O73" s="226">
        <v>10165065900</v>
      </c>
      <c r="P73" s="227">
        <v>5429941600</v>
      </c>
      <c r="Q73" s="228">
        <v>4034173700</v>
      </c>
      <c r="R73" s="196">
        <f t="shared" ref="R73:R74" si="126">L73-F73</f>
        <v>0</v>
      </c>
      <c r="S73" s="188">
        <f t="shared" ref="S73:S74" si="127">M73-G73</f>
        <v>-4199339400</v>
      </c>
      <c r="T73" s="189">
        <f t="shared" ref="T73:T74" si="128">N73-H73</f>
        <v>-5595107300</v>
      </c>
    </row>
    <row r="74" spans="1:27" s="20" customFormat="1" ht="42.75" customHeight="1">
      <c r="A74" s="183" t="s">
        <v>99</v>
      </c>
      <c r="B74" s="142" t="s">
        <v>100</v>
      </c>
      <c r="C74" s="187">
        <v>1956451000</v>
      </c>
      <c r="D74" s="188">
        <v>1930026509</v>
      </c>
      <c r="E74" s="189">
        <v>2007227569</v>
      </c>
      <c r="F74" s="187"/>
      <c r="G74" s="188"/>
      <c r="H74" s="189"/>
      <c r="I74" s="196">
        <f t="shared" si="120"/>
        <v>1956451000</v>
      </c>
      <c r="J74" s="188">
        <f t="shared" si="121"/>
        <v>1930026509</v>
      </c>
      <c r="K74" s="189">
        <f t="shared" si="122"/>
        <v>2007227569</v>
      </c>
      <c r="L74" s="196">
        <f t="shared" si="123"/>
        <v>0</v>
      </c>
      <c r="M74" s="188">
        <f t="shared" si="124"/>
        <v>-1930026509</v>
      </c>
      <c r="N74" s="189">
        <f t="shared" si="125"/>
        <v>-2007227569</v>
      </c>
      <c r="O74" s="226">
        <v>1956451000</v>
      </c>
      <c r="P74" s="227">
        <v>0</v>
      </c>
      <c r="Q74" s="228">
        <v>0</v>
      </c>
      <c r="R74" s="196">
        <f t="shared" si="126"/>
        <v>0</v>
      </c>
      <c r="S74" s="188">
        <f t="shared" si="127"/>
        <v>-1930026509</v>
      </c>
      <c r="T74" s="189">
        <f t="shared" si="128"/>
        <v>-2007227569</v>
      </c>
    </row>
    <row r="75" spans="1:27" s="20" customFormat="1" ht="42.75" customHeight="1">
      <c r="A75" s="234" t="s">
        <v>82</v>
      </c>
      <c r="B75" s="235" t="s">
        <v>101</v>
      </c>
      <c r="C75" s="187">
        <v>169193000</v>
      </c>
      <c r="D75" s="188">
        <v>118905000</v>
      </c>
      <c r="E75" s="189">
        <v>135354000</v>
      </c>
      <c r="F75" s="187"/>
      <c r="G75" s="188"/>
      <c r="H75" s="189"/>
      <c r="I75" s="196">
        <f t="shared" ref="I75" si="129">C75+F75</f>
        <v>169193000</v>
      </c>
      <c r="J75" s="188">
        <f t="shared" ref="J75" si="130">D75+G75</f>
        <v>118905000</v>
      </c>
      <c r="K75" s="189">
        <f t="shared" ref="K75" si="131">E75+H75</f>
        <v>135354000</v>
      </c>
      <c r="L75" s="196">
        <f t="shared" ref="L75" si="132">O75-C75</f>
        <v>0</v>
      </c>
      <c r="M75" s="188">
        <f t="shared" ref="M75" si="133">P75-D75</f>
        <v>0</v>
      </c>
      <c r="N75" s="189">
        <f t="shared" ref="N75" si="134">Q75-E75</f>
        <v>0</v>
      </c>
      <c r="O75" s="226">
        <v>169193000</v>
      </c>
      <c r="P75" s="227">
        <v>118905000</v>
      </c>
      <c r="Q75" s="228">
        <v>135354000</v>
      </c>
      <c r="R75" s="196">
        <f t="shared" ref="R75" si="135">L75-F75</f>
        <v>0</v>
      </c>
      <c r="S75" s="188">
        <f t="shared" ref="S75" si="136">M75-G75</f>
        <v>0</v>
      </c>
      <c r="T75" s="189">
        <f t="shared" ref="T75" si="137">N75-H75</f>
        <v>0</v>
      </c>
    </row>
    <row r="76" spans="1:27">
      <c r="A76" s="207"/>
      <c r="B76" s="208"/>
      <c r="C76" s="187"/>
      <c r="D76" s="188"/>
      <c r="E76" s="189"/>
      <c r="F76" s="187"/>
      <c r="G76" s="188"/>
      <c r="H76" s="189"/>
      <c r="I76" s="187"/>
      <c r="J76" s="188"/>
      <c r="K76" s="189"/>
      <c r="L76" s="187"/>
      <c r="M76" s="188"/>
      <c r="N76" s="189"/>
      <c r="O76" s="187"/>
      <c r="P76" s="188"/>
      <c r="Q76" s="189"/>
      <c r="R76" s="187"/>
      <c r="S76" s="188"/>
      <c r="T76" s="189"/>
    </row>
    <row r="77" spans="1:27" s="20" customFormat="1" ht="30.75" customHeight="1">
      <c r="A77" s="146" t="s">
        <v>71</v>
      </c>
      <c r="B77" s="142" t="s">
        <v>135</v>
      </c>
      <c r="C77" s="187">
        <v>14856899600</v>
      </c>
      <c r="D77" s="188">
        <v>13562264773</v>
      </c>
      <c r="E77" s="189">
        <v>15838006481.09</v>
      </c>
      <c r="F77" s="187"/>
      <c r="G77" s="188">
        <f t="shared" ref="G77:K77" si="138">SUM(G78:G154)</f>
        <v>0</v>
      </c>
      <c r="H77" s="189">
        <f t="shared" si="138"/>
        <v>0</v>
      </c>
      <c r="I77" s="187">
        <f>SUM(I78:I154)</f>
        <v>14856899600</v>
      </c>
      <c r="J77" s="188">
        <f t="shared" si="138"/>
        <v>13562264773</v>
      </c>
      <c r="K77" s="189">
        <f t="shared" si="138"/>
        <v>15838006481.09</v>
      </c>
      <c r="L77" s="187">
        <f t="shared" ref="L77:U77" si="139">SUM(L78:L153)</f>
        <v>410647600</v>
      </c>
      <c r="M77" s="188">
        <f t="shared" si="139"/>
        <v>27</v>
      </c>
      <c r="N77" s="189">
        <f t="shared" si="139"/>
        <v>18.910000026226044</v>
      </c>
      <c r="O77" s="187">
        <f t="shared" si="139"/>
        <v>15056899600</v>
      </c>
      <c r="P77" s="188">
        <f t="shared" si="139"/>
        <v>13562264800</v>
      </c>
      <c r="Q77" s="189">
        <f t="shared" si="139"/>
        <v>15838006500</v>
      </c>
      <c r="R77" s="187">
        <f t="shared" si="139"/>
        <v>410647600</v>
      </c>
      <c r="S77" s="188">
        <f t="shared" si="139"/>
        <v>27</v>
      </c>
      <c r="T77" s="189">
        <f t="shared" si="139"/>
        <v>18.910000026226044</v>
      </c>
      <c r="U77" s="187">
        <f t="shared" si="139"/>
        <v>0</v>
      </c>
    </row>
    <row r="78" spans="1:27" s="22" customFormat="1" ht="30" customHeight="1">
      <c r="A78" s="17" t="s">
        <v>242</v>
      </c>
      <c r="B78" s="59" t="s">
        <v>243</v>
      </c>
      <c r="C78" s="196">
        <v>955584000</v>
      </c>
      <c r="D78" s="197">
        <v>913248000</v>
      </c>
      <c r="E78" s="198">
        <v>867888000</v>
      </c>
      <c r="F78" s="196"/>
      <c r="G78" s="197"/>
      <c r="H78" s="198"/>
      <c r="I78" s="196">
        <f t="shared" ref="I78:I148" si="140">C78+F78</f>
        <v>955584000</v>
      </c>
      <c r="J78" s="188">
        <f t="shared" ref="J78:J148" si="141">D78+G78</f>
        <v>913248000</v>
      </c>
      <c r="K78" s="189">
        <f t="shared" ref="K78:K148" si="142">E78+H78</f>
        <v>867888000</v>
      </c>
      <c r="L78" s="196">
        <f t="shared" ref="L78:L148" si="143">O78-C78</f>
        <v>0</v>
      </c>
      <c r="M78" s="188">
        <f t="shared" ref="M78:M148" si="144">P78-D78</f>
        <v>0</v>
      </c>
      <c r="N78" s="189">
        <f t="shared" ref="N78:N148" si="145">Q78-E78</f>
        <v>0</v>
      </c>
      <c r="O78" s="229">
        <v>955584000</v>
      </c>
      <c r="P78" s="230">
        <v>913248000</v>
      </c>
      <c r="Q78" s="231">
        <v>867888000</v>
      </c>
      <c r="R78" s="196">
        <f t="shared" ref="R78:R148" si="146">L78-F78</f>
        <v>0</v>
      </c>
      <c r="S78" s="188">
        <f t="shared" ref="S78:S148" si="147">M78-G78</f>
        <v>0</v>
      </c>
      <c r="T78" s="189">
        <f t="shared" ref="T78:T148" si="148">N78-H78</f>
        <v>0</v>
      </c>
      <c r="AA78" s="247">
        <f>C78-I78</f>
        <v>0</v>
      </c>
    </row>
    <row r="79" spans="1:27" s="22" customFormat="1" ht="47.25" customHeight="1">
      <c r="A79" s="17" t="s">
        <v>456</v>
      </c>
      <c r="B79" s="59" t="s">
        <v>457</v>
      </c>
      <c r="C79" s="196">
        <v>911153300</v>
      </c>
      <c r="D79" s="197">
        <v>0</v>
      </c>
      <c r="E79" s="198">
        <v>0</v>
      </c>
      <c r="F79" s="196"/>
      <c r="G79" s="197"/>
      <c r="H79" s="198"/>
      <c r="I79" s="196">
        <f t="shared" ref="I79" si="149">C79+F79</f>
        <v>911153300</v>
      </c>
      <c r="J79" s="188">
        <f t="shared" ref="J79" si="150">D79+G79</f>
        <v>0</v>
      </c>
      <c r="K79" s="189">
        <f t="shared" ref="K79" si="151">E79+H79</f>
        <v>0</v>
      </c>
      <c r="L79" s="196">
        <f t="shared" ref="L79" si="152">O79-C79</f>
        <v>0</v>
      </c>
      <c r="M79" s="188">
        <f t="shared" ref="M79" si="153">P79-D79</f>
        <v>0</v>
      </c>
      <c r="N79" s="189">
        <f t="shared" ref="N79" si="154">Q79-E79</f>
        <v>0</v>
      </c>
      <c r="O79" s="229">
        <v>911153300</v>
      </c>
      <c r="P79" s="230">
        <v>0</v>
      </c>
      <c r="Q79" s="231">
        <v>0</v>
      </c>
      <c r="R79" s="196">
        <f t="shared" ref="R79" si="155">L79-F79</f>
        <v>0</v>
      </c>
      <c r="S79" s="188">
        <f t="shared" ref="S79" si="156">M79-G79</f>
        <v>0</v>
      </c>
      <c r="T79" s="189">
        <f t="shared" ref="T79" si="157">N79-H79</f>
        <v>0</v>
      </c>
      <c r="AA79" s="247">
        <f t="shared" ref="AA79:AA142" si="158">C79-I79</f>
        <v>0</v>
      </c>
    </row>
    <row r="80" spans="1:27" s="22" customFormat="1" ht="44.25" customHeight="1">
      <c r="A80" s="17" t="s">
        <v>275</v>
      </c>
      <c r="B80" s="59" t="s">
        <v>192</v>
      </c>
      <c r="C80" s="196">
        <v>0</v>
      </c>
      <c r="D80" s="197">
        <v>15720100</v>
      </c>
      <c r="E80" s="198">
        <v>56613800</v>
      </c>
      <c r="F80" s="196"/>
      <c r="G80" s="197"/>
      <c r="H80" s="198"/>
      <c r="I80" s="196">
        <f t="shared" si="140"/>
        <v>0</v>
      </c>
      <c r="J80" s="188">
        <f t="shared" si="141"/>
        <v>15720100</v>
      </c>
      <c r="K80" s="189">
        <f t="shared" si="142"/>
        <v>56613800</v>
      </c>
      <c r="L80" s="196">
        <f t="shared" si="143"/>
        <v>0</v>
      </c>
      <c r="M80" s="188">
        <f t="shared" si="144"/>
        <v>0</v>
      </c>
      <c r="N80" s="189">
        <f t="shared" si="145"/>
        <v>0</v>
      </c>
      <c r="O80" s="229">
        <v>0</v>
      </c>
      <c r="P80" s="230">
        <v>15720100</v>
      </c>
      <c r="Q80" s="231">
        <v>56613800</v>
      </c>
      <c r="R80" s="196">
        <f t="shared" si="146"/>
        <v>0</v>
      </c>
      <c r="S80" s="188">
        <f t="shared" si="147"/>
        <v>0</v>
      </c>
      <c r="T80" s="189">
        <f t="shared" si="148"/>
        <v>0</v>
      </c>
      <c r="AA80" s="247">
        <f t="shared" si="158"/>
        <v>0</v>
      </c>
    </row>
    <row r="81" spans="1:27" s="22" customFormat="1" ht="36.75" customHeight="1">
      <c r="A81" s="17" t="s">
        <v>133</v>
      </c>
      <c r="B81" s="59" t="s">
        <v>225</v>
      </c>
      <c r="C81" s="196">
        <v>4240900</v>
      </c>
      <c r="D81" s="197">
        <v>4240900</v>
      </c>
      <c r="E81" s="198">
        <v>4240900</v>
      </c>
      <c r="F81" s="196"/>
      <c r="G81" s="197"/>
      <c r="H81" s="198"/>
      <c r="I81" s="196">
        <f t="shared" ref="I81" si="159">C81+F81</f>
        <v>4240900</v>
      </c>
      <c r="J81" s="188">
        <f t="shared" ref="J81" si="160">D81+G81</f>
        <v>4240900</v>
      </c>
      <c r="K81" s="189">
        <f t="shared" ref="K81" si="161">E81+H81</f>
        <v>4240900</v>
      </c>
      <c r="L81" s="196">
        <f t="shared" ref="L81" si="162">O81-C81</f>
        <v>0</v>
      </c>
      <c r="M81" s="188">
        <f t="shared" ref="M81" si="163">P81-D81</f>
        <v>0</v>
      </c>
      <c r="N81" s="189">
        <f t="shared" ref="N81" si="164">Q81-E81</f>
        <v>0</v>
      </c>
      <c r="O81" s="229">
        <v>4240900</v>
      </c>
      <c r="P81" s="230">
        <v>4240900</v>
      </c>
      <c r="Q81" s="231">
        <v>4240900</v>
      </c>
      <c r="R81" s="196">
        <f t="shared" ref="R81" si="165">L81-F81</f>
        <v>0</v>
      </c>
      <c r="S81" s="188">
        <f t="shared" ref="S81" si="166">M81-G81</f>
        <v>0</v>
      </c>
      <c r="T81" s="189">
        <f t="shared" ref="T81" si="167">N81-H81</f>
        <v>0</v>
      </c>
      <c r="AA81" s="247">
        <f t="shared" si="158"/>
        <v>0</v>
      </c>
    </row>
    <row r="82" spans="1:27" s="20" customFormat="1" ht="42.75" customHeight="1">
      <c r="A82" s="152" t="s">
        <v>193</v>
      </c>
      <c r="B82" s="153" t="s">
        <v>194</v>
      </c>
      <c r="C82" s="187">
        <v>990300</v>
      </c>
      <c r="D82" s="188">
        <v>990300</v>
      </c>
      <c r="E82" s="189">
        <v>990300</v>
      </c>
      <c r="F82" s="196"/>
      <c r="G82" s="197"/>
      <c r="H82" s="198"/>
      <c r="I82" s="196">
        <f t="shared" si="140"/>
        <v>990300</v>
      </c>
      <c r="J82" s="188">
        <f t="shared" si="141"/>
        <v>990300</v>
      </c>
      <c r="K82" s="189">
        <f t="shared" si="142"/>
        <v>990300</v>
      </c>
      <c r="L82" s="196">
        <f t="shared" si="143"/>
        <v>0</v>
      </c>
      <c r="M82" s="188">
        <f t="shared" si="144"/>
        <v>0</v>
      </c>
      <c r="N82" s="189">
        <f t="shared" si="145"/>
        <v>0</v>
      </c>
      <c r="O82" s="226">
        <v>990300</v>
      </c>
      <c r="P82" s="227">
        <v>990300</v>
      </c>
      <c r="Q82" s="228">
        <v>990300</v>
      </c>
      <c r="R82" s="196">
        <f t="shared" si="146"/>
        <v>0</v>
      </c>
      <c r="S82" s="188">
        <f t="shared" si="147"/>
        <v>0</v>
      </c>
      <c r="T82" s="189">
        <f t="shared" si="148"/>
        <v>0</v>
      </c>
      <c r="AA82" s="247">
        <f t="shared" si="158"/>
        <v>0</v>
      </c>
    </row>
    <row r="83" spans="1:27" s="20" customFormat="1" ht="60" customHeight="1">
      <c r="A83" s="152" t="s">
        <v>340</v>
      </c>
      <c r="B83" s="222" t="s">
        <v>195</v>
      </c>
      <c r="C83" s="187">
        <v>5905400</v>
      </c>
      <c r="D83" s="188">
        <v>5905400</v>
      </c>
      <c r="E83" s="189">
        <v>6862000</v>
      </c>
      <c r="F83" s="196"/>
      <c r="G83" s="197"/>
      <c r="H83" s="198"/>
      <c r="I83" s="196">
        <f t="shared" si="140"/>
        <v>5905400</v>
      </c>
      <c r="J83" s="188">
        <f t="shared" si="141"/>
        <v>5905400</v>
      </c>
      <c r="K83" s="189">
        <f t="shared" si="142"/>
        <v>6862000</v>
      </c>
      <c r="L83" s="196">
        <f t="shared" si="143"/>
        <v>0</v>
      </c>
      <c r="M83" s="188">
        <f t="shared" si="144"/>
        <v>0</v>
      </c>
      <c r="N83" s="189">
        <f t="shared" si="145"/>
        <v>0</v>
      </c>
      <c r="O83" s="226">
        <v>5905400</v>
      </c>
      <c r="P83" s="227">
        <v>5905400</v>
      </c>
      <c r="Q83" s="228">
        <v>6862000</v>
      </c>
      <c r="R83" s="196">
        <f t="shared" si="146"/>
        <v>0</v>
      </c>
      <c r="S83" s="188">
        <f t="shared" si="147"/>
        <v>0</v>
      </c>
      <c r="T83" s="189">
        <f t="shared" si="148"/>
        <v>0</v>
      </c>
      <c r="AA83" s="247">
        <f t="shared" si="158"/>
        <v>0</v>
      </c>
    </row>
    <row r="84" spans="1:27" ht="57.75" customHeight="1">
      <c r="A84" s="152" t="s">
        <v>83</v>
      </c>
      <c r="B84" s="153" t="s">
        <v>102</v>
      </c>
      <c r="C84" s="187">
        <v>88761200</v>
      </c>
      <c r="D84" s="188">
        <v>88761200</v>
      </c>
      <c r="E84" s="189">
        <v>88761200</v>
      </c>
      <c r="F84" s="196"/>
      <c r="G84" s="197"/>
      <c r="H84" s="198"/>
      <c r="I84" s="196">
        <f t="shared" si="140"/>
        <v>88761200</v>
      </c>
      <c r="J84" s="188">
        <f t="shared" si="141"/>
        <v>88761200</v>
      </c>
      <c r="K84" s="189">
        <f t="shared" si="142"/>
        <v>88761200</v>
      </c>
      <c r="L84" s="196">
        <f t="shared" si="143"/>
        <v>0</v>
      </c>
      <c r="M84" s="188">
        <f t="shared" si="144"/>
        <v>0</v>
      </c>
      <c r="N84" s="189">
        <f t="shared" si="145"/>
        <v>0</v>
      </c>
      <c r="O84" s="226">
        <v>88761200</v>
      </c>
      <c r="P84" s="227">
        <v>88761200</v>
      </c>
      <c r="Q84" s="228">
        <v>88761200</v>
      </c>
      <c r="R84" s="196">
        <f t="shared" si="146"/>
        <v>0</v>
      </c>
      <c r="S84" s="188">
        <f t="shared" si="147"/>
        <v>0</v>
      </c>
      <c r="T84" s="189">
        <f t="shared" si="148"/>
        <v>0</v>
      </c>
      <c r="AA84" s="247">
        <f t="shared" si="158"/>
        <v>0</v>
      </c>
    </row>
    <row r="85" spans="1:27" s="20" customFormat="1" ht="57" customHeight="1">
      <c r="A85" s="152" t="s">
        <v>182</v>
      </c>
      <c r="B85" s="59" t="s">
        <v>103</v>
      </c>
      <c r="C85" s="187">
        <v>689399400</v>
      </c>
      <c r="D85" s="188">
        <v>765936000</v>
      </c>
      <c r="E85" s="189">
        <v>808828400</v>
      </c>
      <c r="F85" s="196"/>
      <c r="G85" s="197"/>
      <c r="H85" s="198"/>
      <c r="I85" s="196">
        <f t="shared" si="140"/>
        <v>689399400</v>
      </c>
      <c r="J85" s="188">
        <f t="shared" si="141"/>
        <v>765936000</v>
      </c>
      <c r="K85" s="189">
        <f t="shared" si="142"/>
        <v>808828400</v>
      </c>
      <c r="L85" s="196">
        <f t="shared" si="143"/>
        <v>0</v>
      </c>
      <c r="M85" s="188">
        <f t="shared" si="144"/>
        <v>0</v>
      </c>
      <c r="N85" s="189">
        <f t="shared" si="145"/>
        <v>0</v>
      </c>
      <c r="O85" s="226">
        <v>689399400</v>
      </c>
      <c r="P85" s="227">
        <v>765936000</v>
      </c>
      <c r="Q85" s="228">
        <v>808828400</v>
      </c>
      <c r="R85" s="196">
        <f t="shared" si="146"/>
        <v>0</v>
      </c>
      <c r="S85" s="188">
        <f t="shared" si="147"/>
        <v>0</v>
      </c>
      <c r="T85" s="189">
        <f t="shared" si="148"/>
        <v>0</v>
      </c>
      <c r="AA85" s="247">
        <f t="shared" si="158"/>
        <v>0</v>
      </c>
    </row>
    <row r="86" spans="1:27" s="20" customFormat="1" ht="68.25" customHeight="1">
      <c r="A86" s="152" t="s">
        <v>84</v>
      </c>
      <c r="B86" s="59" t="s">
        <v>104</v>
      </c>
      <c r="C86" s="187">
        <v>720000</v>
      </c>
      <c r="D86" s="188">
        <v>765000</v>
      </c>
      <c r="E86" s="189">
        <v>810000</v>
      </c>
      <c r="F86" s="196"/>
      <c r="G86" s="197"/>
      <c r="H86" s="198"/>
      <c r="I86" s="196">
        <f t="shared" si="140"/>
        <v>720000</v>
      </c>
      <c r="J86" s="188">
        <f t="shared" si="141"/>
        <v>765000</v>
      </c>
      <c r="K86" s="189">
        <f t="shared" si="142"/>
        <v>810000</v>
      </c>
      <c r="L86" s="196">
        <f t="shared" si="143"/>
        <v>0</v>
      </c>
      <c r="M86" s="188">
        <f t="shared" si="144"/>
        <v>0</v>
      </c>
      <c r="N86" s="189">
        <f t="shared" si="145"/>
        <v>0</v>
      </c>
      <c r="O86" s="226">
        <v>720000</v>
      </c>
      <c r="P86" s="227">
        <v>765000</v>
      </c>
      <c r="Q86" s="228">
        <v>810000</v>
      </c>
      <c r="R86" s="196">
        <f t="shared" si="146"/>
        <v>0</v>
      </c>
      <c r="S86" s="188">
        <f t="shared" si="147"/>
        <v>0</v>
      </c>
      <c r="T86" s="189">
        <f t="shared" si="148"/>
        <v>0</v>
      </c>
      <c r="AA86" s="247">
        <f t="shared" si="158"/>
        <v>0</v>
      </c>
    </row>
    <row r="87" spans="1:27" s="20" customFormat="1" ht="54" customHeight="1">
      <c r="A87" s="152" t="s">
        <v>341</v>
      </c>
      <c r="B87" s="59" t="s">
        <v>197</v>
      </c>
      <c r="C87" s="187">
        <v>12363000</v>
      </c>
      <c r="D87" s="188">
        <v>12128900</v>
      </c>
      <c r="E87" s="189">
        <v>13703200</v>
      </c>
      <c r="F87" s="196"/>
      <c r="G87" s="197"/>
      <c r="H87" s="198"/>
      <c r="I87" s="196">
        <f t="shared" si="140"/>
        <v>12363000</v>
      </c>
      <c r="J87" s="188">
        <f t="shared" si="141"/>
        <v>12128900</v>
      </c>
      <c r="K87" s="189">
        <f t="shared" si="142"/>
        <v>13703200</v>
      </c>
      <c r="L87" s="196">
        <f t="shared" si="143"/>
        <v>0</v>
      </c>
      <c r="M87" s="188">
        <f t="shared" si="144"/>
        <v>0</v>
      </c>
      <c r="N87" s="189">
        <f t="shared" si="145"/>
        <v>0</v>
      </c>
      <c r="O87" s="226">
        <v>12363000</v>
      </c>
      <c r="P87" s="227">
        <v>12128900</v>
      </c>
      <c r="Q87" s="228">
        <v>13703200</v>
      </c>
      <c r="R87" s="196">
        <f t="shared" si="146"/>
        <v>0</v>
      </c>
      <c r="S87" s="188">
        <f t="shared" si="147"/>
        <v>0</v>
      </c>
      <c r="T87" s="189">
        <f t="shared" si="148"/>
        <v>0</v>
      </c>
      <c r="AA87" s="247">
        <f t="shared" si="158"/>
        <v>0</v>
      </c>
    </row>
    <row r="88" spans="1:27" s="20" customFormat="1" ht="55.5" customHeight="1">
      <c r="A88" s="152" t="s">
        <v>159</v>
      </c>
      <c r="B88" s="153" t="s">
        <v>160</v>
      </c>
      <c r="C88" s="187">
        <v>61321900</v>
      </c>
      <c r="D88" s="188">
        <v>43005000</v>
      </c>
      <c r="E88" s="189">
        <v>47351300</v>
      </c>
      <c r="F88" s="196"/>
      <c r="G88" s="197"/>
      <c r="H88" s="198"/>
      <c r="I88" s="196">
        <f t="shared" si="140"/>
        <v>61321900</v>
      </c>
      <c r="J88" s="188">
        <f t="shared" si="141"/>
        <v>43005000</v>
      </c>
      <c r="K88" s="189">
        <f t="shared" si="142"/>
        <v>47351300</v>
      </c>
      <c r="L88" s="196">
        <f t="shared" si="143"/>
        <v>0</v>
      </c>
      <c r="M88" s="188">
        <f t="shared" si="144"/>
        <v>0</v>
      </c>
      <c r="N88" s="189">
        <f t="shared" si="145"/>
        <v>0</v>
      </c>
      <c r="O88" s="226">
        <v>61321900</v>
      </c>
      <c r="P88" s="227">
        <v>43005000</v>
      </c>
      <c r="Q88" s="228">
        <v>47351300</v>
      </c>
      <c r="R88" s="196">
        <f t="shared" si="146"/>
        <v>0</v>
      </c>
      <c r="S88" s="188">
        <f t="shared" si="147"/>
        <v>0</v>
      </c>
      <c r="T88" s="189">
        <f t="shared" si="148"/>
        <v>0</v>
      </c>
      <c r="AA88" s="247">
        <f t="shared" si="158"/>
        <v>0</v>
      </c>
    </row>
    <row r="89" spans="1:27" s="20" customFormat="1" ht="90" customHeight="1">
      <c r="A89" s="152" t="s">
        <v>369</v>
      </c>
      <c r="B89" s="153" t="s">
        <v>371</v>
      </c>
      <c r="C89" s="187">
        <v>0</v>
      </c>
      <c r="D89" s="188">
        <v>80327073</v>
      </c>
      <c r="E89" s="189">
        <v>358618681.08999997</v>
      </c>
      <c r="F89" s="196"/>
      <c r="G89" s="197"/>
      <c r="H89" s="198"/>
      <c r="I89" s="196">
        <f t="shared" si="140"/>
        <v>0</v>
      </c>
      <c r="J89" s="188">
        <f t="shared" si="141"/>
        <v>80327073</v>
      </c>
      <c r="K89" s="189">
        <f t="shared" si="142"/>
        <v>358618681.08999997</v>
      </c>
      <c r="L89" s="196">
        <f t="shared" si="143"/>
        <v>0</v>
      </c>
      <c r="M89" s="188">
        <f t="shared" si="144"/>
        <v>27</v>
      </c>
      <c r="N89" s="189">
        <f t="shared" si="145"/>
        <v>18.910000026226044</v>
      </c>
      <c r="O89" s="226">
        <v>0</v>
      </c>
      <c r="P89" s="227">
        <v>80327100</v>
      </c>
      <c r="Q89" s="228">
        <v>358618700</v>
      </c>
      <c r="R89" s="196">
        <f t="shared" si="146"/>
        <v>0</v>
      </c>
      <c r="S89" s="232">
        <f t="shared" si="147"/>
        <v>27</v>
      </c>
      <c r="T89" s="233">
        <f t="shared" si="148"/>
        <v>18.910000026226044</v>
      </c>
      <c r="AA89" s="247">
        <f t="shared" si="158"/>
        <v>0</v>
      </c>
    </row>
    <row r="90" spans="1:27" s="20" customFormat="1" ht="92.25" customHeight="1">
      <c r="A90" s="152" t="s">
        <v>396</v>
      </c>
      <c r="B90" s="59" t="s">
        <v>147</v>
      </c>
      <c r="C90" s="187">
        <v>54900000</v>
      </c>
      <c r="D90" s="188">
        <v>54900000</v>
      </c>
      <c r="E90" s="189">
        <v>54900000</v>
      </c>
      <c r="F90" s="196"/>
      <c r="G90" s="197"/>
      <c r="H90" s="198"/>
      <c r="I90" s="196">
        <f t="shared" si="140"/>
        <v>54900000</v>
      </c>
      <c r="J90" s="188">
        <f t="shared" si="141"/>
        <v>54900000</v>
      </c>
      <c r="K90" s="189">
        <f t="shared" si="142"/>
        <v>54900000</v>
      </c>
      <c r="L90" s="196">
        <f t="shared" si="143"/>
        <v>0</v>
      </c>
      <c r="M90" s="188">
        <f t="shared" si="144"/>
        <v>0</v>
      </c>
      <c r="N90" s="189">
        <f t="shared" si="145"/>
        <v>0</v>
      </c>
      <c r="O90" s="226">
        <v>54900000</v>
      </c>
      <c r="P90" s="227">
        <v>54900000</v>
      </c>
      <c r="Q90" s="228">
        <v>54900000</v>
      </c>
      <c r="R90" s="196">
        <f t="shared" si="146"/>
        <v>0</v>
      </c>
      <c r="S90" s="188">
        <f t="shared" si="147"/>
        <v>0</v>
      </c>
      <c r="T90" s="189">
        <f t="shared" si="148"/>
        <v>0</v>
      </c>
      <c r="AA90" s="247">
        <f t="shared" si="158"/>
        <v>0</v>
      </c>
    </row>
    <row r="91" spans="1:27" s="20" customFormat="1" ht="60.75" customHeight="1">
      <c r="A91" s="152" t="s">
        <v>375</v>
      </c>
      <c r="B91" s="59" t="s">
        <v>198</v>
      </c>
      <c r="C91" s="187">
        <v>46121100</v>
      </c>
      <c r="D91" s="188">
        <v>46114100</v>
      </c>
      <c r="E91" s="189">
        <v>92610000</v>
      </c>
      <c r="F91" s="196"/>
      <c r="G91" s="197"/>
      <c r="H91" s="198"/>
      <c r="I91" s="196">
        <f t="shared" si="140"/>
        <v>46121100</v>
      </c>
      <c r="J91" s="188">
        <f t="shared" si="141"/>
        <v>46114100</v>
      </c>
      <c r="K91" s="189">
        <f t="shared" si="142"/>
        <v>92610000</v>
      </c>
      <c r="L91" s="196">
        <f t="shared" si="143"/>
        <v>0</v>
      </c>
      <c r="M91" s="188">
        <f t="shared" si="144"/>
        <v>0</v>
      </c>
      <c r="N91" s="189">
        <f t="shared" si="145"/>
        <v>0</v>
      </c>
      <c r="O91" s="226">
        <v>46121100</v>
      </c>
      <c r="P91" s="227">
        <v>46114100</v>
      </c>
      <c r="Q91" s="228">
        <v>92610000</v>
      </c>
      <c r="R91" s="196">
        <f t="shared" si="146"/>
        <v>0</v>
      </c>
      <c r="S91" s="188">
        <f t="shared" si="147"/>
        <v>0</v>
      </c>
      <c r="T91" s="189">
        <f t="shared" si="148"/>
        <v>0</v>
      </c>
      <c r="AA91" s="247">
        <f t="shared" si="158"/>
        <v>0</v>
      </c>
    </row>
    <row r="92" spans="1:27" s="20" customFormat="1" ht="30.75" customHeight="1">
      <c r="A92" s="152" t="s">
        <v>274</v>
      </c>
      <c r="B92" s="59" t="s">
        <v>200</v>
      </c>
      <c r="C92" s="187">
        <v>21015300</v>
      </c>
      <c r="D92" s="188">
        <v>20929900</v>
      </c>
      <c r="E92" s="189">
        <v>41373400</v>
      </c>
      <c r="F92" s="196"/>
      <c r="G92" s="197"/>
      <c r="H92" s="198"/>
      <c r="I92" s="196">
        <f t="shared" si="140"/>
        <v>21015300</v>
      </c>
      <c r="J92" s="188">
        <f t="shared" si="141"/>
        <v>20929900</v>
      </c>
      <c r="K92" s="189">
        <f t="shared" si="142"/>
        <v>41373400</v>
      </c>
      <c r="L92" s="196">
        <f t="shared" si="143"/>
        <v>0</v>
      </c>
      <c r="M92" s="188">
        <f t="shared" si="144"/>
        <v>0</v>
      </c>
      <c r="N92" s="189">
        <f t="shared" si="145"/>
        <v>0</v>
      </c>
      <c r="O92" s="226">
        <v>21015300</v>
      </c>
      <c r="P92" s="227">
        <v>20929900</v>
      </c>
      <c r="Q92" s="228">
        <v>41373400</v>
      </c>
      <c r="R92" s="196">
        <f t="shared" si="146"/>
        <v>0</v>
      </c>
      <c r="S92" s="188">
        <f t="shared" si="147"/>
        <v>0</v>
      </c>
      <c r="T92" s="189">
        <f t="shared" si="148"/>
        <v>0</v>
      </c>
      <c r="AA92" s="247">
        <f t="shared" si="158"/>
        <v>0</v>
      </c>
    </row>
    <row r="93" spans="1:27" s="20" customFormat="1" ht="44.25" customHeight="1">
      <c r="A93" s="152" t="s">
        <v>377</v>
      </c>
      <c r="B93" s="153" t="s">
        <v>350</v>
      </c>
      <c r="C93" s="187">
        <v>0</v>
      </c>
      <c r="D93" s="188">
        <v>22272800</v>
      </c>
      <c r="E93" s="189">
        <v>21843100</v>
      </c>
      <c r="F93" s="196"/>
      <c r="G93" s="197"/>
      <c r="H93" s="198"/>
      <c r="I93" s="196">
        <f t="shared" si="140"/>
        <v>0</v>
      </c>
      <c r="J93" s="188">
        <f t="shared" si="141"/>
        <v>22272800</v>
      </c>
      <c r="K93" s="189">
        <f t="shared" si="142"/>
        <v>21843100</v>
      </c>
      <c r="L93" s="196">
        <f t="shared" si="143"/>
        <v>0</v>
      </c>
      <c r="M93" s="188">
        <f t="shared" si="144"/>
        <v>0</v>
      </c>
      <c r="N93" s="189">
        <f t="shared" si="145"/>
        <v>0</v>
      </c>
      <c r="O93" s="226">
        <v>0</v>
      </c>
      <c r="P93" s="227">
        <v>22272800</v>
      </c>
      <c r="Q93" s="228">
        <v>21843100</v>
      </c>
      <c r="R93" s="196">
        <f t="shared" si="146"/>
        <v>0</v>
      </c>
      <c r="S93" s="188">
        <f t="shared" si="147"/>
        <v>0</v>
      </c>
      <c r="T93" s="189">
        <f t="shared" si="148"/>
        <v>0</v>
      </c>
      <c r="AA93" s="247">
        <f t="shared" si="158"/>
        <v>0</v>
      </c>
    </row>
    <row r="94" spans="1:27" s="20" customFormat="1" ht="56.25" customHeight="1">
      <c r="A94" s="152" t="s">
        <v>299</v>
      </c>
      <c r="B94" s="59" t="s">
        <v>199</v>
      </c>
      <c r="C94" s="187">
        <v>15581500</v>
      </c>
      <c r="D94" s="188">
        <v>7297400</v>
      </c>
      <c r="E94" s="189">
        <v>0</v>
      </c>
      <c r="F94" s="196"/>
      <c r="G94" s="197"/>
      <c r="H94" s="198"/>
      <c r="I94" s="196">
        <f t="shared" si="140"/>
        <v>15581500</v>
      </c>
      <c r="J94" s="188">
        <f t="shared" si="141"/>
        <v>7297400</v>
      </c>
      <c r="K94" s="189">
        <f t="shared" si="142"/>
        <v>0</v>
      </c>
      <c r="L94" s="196">
        <f t="shared" si="143"/>
        <v>0</v>
      </c>
      <c r="M94" s="188">
        <f t="shared" si="144"/>
        <v>0</v>
      </c>
      <c r="N94" s="189">
        <f t="shared" si="145"/>
        <v>0</v>
      </c>
      <c r="O94" s="226">
        <v>15581500</v>
      </c>
      <c r="P94" s="227">
        <v>7297400</v>
      </c>
      <c r="Q94" s="228">
        <v>0</v>
      </c>
      <c r="R94" s="196">
        <f t="shared" si="146"/>
        <v>0</v>
      </c>
      <c r="S94" s="188">
        <f t="shared" si="147"/>
        <v>0</v>
      </c>
      <c r="T94" s="189">
        <f t="shared" si="148"/>
        <v>0</v>
      </c>
      <c r="AA94" s="247">
        <f t="shared" si="158"/>
        <v>0</v>
      </c>
    </row>
    <row r="95" spans="1:27" s="20" customFormat="1" ht="44.25" customHeight="1">
      <c r="A95" s="152" t="s">
        <v>405</v>
      </c>
      <c r="B95" s="153" t="s">
        <v>418</v>
      </c>
      <c r="C95" s="187">
        <v>0</v>
      </c>
      <c r="D95" s="188">
        <v>0</v>
      </c>
      <c r="E95" s="189">
        <v>66952400</v>
      </c>
      <c r="F95" s="196"/>
      <c r="G95" s="197"/>
      <c r="H95" s="198"/>
      <c r="I95" s="196">
        <f t="shared" si="140"/>
        <v>0</v>
      </c>
      <c r="J95" s="188">
        <f t="shared" si="141"/>
        <v>0</v>
      </c>
      <c r="K95" s="189">
        <f t="shared" si="142"/>
        <v>66952400</v>
      </c>
      <c r="L95" s="196">
        <f t="shared" si="143"/>
        <v>0</v>
      </c>
      <c r="M95" s="188">
        <f t="shared" si="144"/>
        <v>0</v>
      </c>
      <c r="N95" s="189">
        <f t="shared" si="145"/>
        <v>0</v>
      </c>
      <c r="O95" s="226">
        <v>0</v>
      </c>
      <c r="P95" s="227">
        <v>0</v>
      </c>
      <c r="Q95" s="228">
        <v>66952400</v>
      </c>
      <c r="R95" s="196">
        <f t="shared" si="146"/>
        <v>0</v>
      </c>
      <c r="S95" s="188">
        <f t="shared" si="147"/>
        <v>0</v>
      </c>
      <c r="T95" s="189">
        <f t="shared" si="148"/>
        <v>0</v>
      </c>
      <c r="AA95" s="247">
        <f t="shared" si="158"/>
        <v>0</v>
      </c>
    </row>
    <row r="96" spans="1:27" s="20" customFormat="1" ht="44.25" customHeight="1">
      <c r="A96" s="152" t="s">
        <v>406</v>
      </c>
      <c r="B96" s="153" t="s">
        <v>419</v>
      </c>
      <c r="C96" s="187">
        <v>0</v>
      </c>
      <c r="D96" s="188">
        <v>0</v>
      </c>
      <c r="E96" s="189">
        <v>152126600</v>
      </c>
      <c r="F96" s="196"/>
      <c r="G96" s="197"/>
      <c r="H96" s="198"/>
      <c r="I96" s="196">
        <f t="shared" si="140"/>
        <v>0</v>
      </c>
      <c r="J96" s="188">
        <f t="shared" si="141"/>
        <v>0</v>
      </c>
      <c r="K96" s="189">
        <f t="shared" si="142"/>
        <v>152126600</v>
      </c>
      <c r="L96" s="196">
        <f t="shared" si="143"/>
        <v>0</v>
      </c>
      <c r="M96" s="188">
        <f t="shared" si="144"/>
        <v>0</v>
      </c>
      <c r="N96" s="189">
        <f t="shared" si="145"/>
        <v>0</v>
      </c>
      <c r="O96" s="226">
        <v>0</v>
      </c>
      <c r="P96" s="227">
        <v>0</v>
      </c>
      <c r="Q96" s="228">
        <v>152126600</v>
      </c>
      <c r="R96" s="196">
        <f t="shared" si="146"/>
        <v>0</v>
      </c>
      <c r="S96" s="188">
        <f t="shared" si="147"/>
        <v>0</v>
      </c>
      <c r="T96" s="189">
        <f t="shared" si="148"/>
        <v>0</v>
      </c>
      <c r="AA96" s="247">
        <f t="shared" si="158"/>
        <v>0</v>
      </c>
    </row>
    <row r="97" spans="1:27" s="20" customFormat="1" ht="30" customHeight="1">
      <c r="A97" s="152" t="s">
        <v>155</v>
      </c>
      <c r="B97" s="153" t="s">
        <v>156</v>
      </c>
      <c r="C97" s="187">
        <v>34580800</v>
      </c>
      <c r="D97" s="188">
        <v>34580800</v>
      </c>
      <c r="E97" s="189">
        <v>34580800</v>
      </c>
      <c r="F97" s="196"/>
      <c r="G97" s="197"/>
      <c r="H97" s="198"/>
      <c r="I97" s="196">
        <f t="shared" si="140"/>
        <v>34580800</v>
      </c>
      <c r="J97" s="188">
        <f t="shared" si="141"/>
        <v>34580800</v>
      </c>
      <c r="K97" s="189">
        <f t="shared" si="142"/>
        <v>34580800</v>
      </c>
      <c r="L97" s="196">
        <f t="shared" si="143"/>
        <v>0</v>
      </c>
      <c r="M97" s="188">
        <f t="shared" si="144"/>
        <v>0</v>
      </c>
      <c r="N97" s="189">
        <f t="shared" si="145"/>
        <v>0</v>
      </c>
      <c r="O97" s="226">
        <v>34580800</v>
      </c>
      <c r="P97" s="227">
        <v>34580800</v>
      </c>
      <c r="Q97" s="228">
        <v>34580800</v>
      </c>
      <c r="R97" s="196">
        <f t="shared" si="146"/>
        <v>0</v>
      </c>
      <c r="S97" s="188">
        <f t="shared" si="147"/>
        <v>0</v>
      </c>
      <c r="T97" s="189">
        <f t="shared" si="148"/>
        <v>0</v>
      </c>
      <c r="AA97" s="247">
        <f t="shared" si="158"/>
        <v>0</v>
      </c>
    </row>
    <row r="98" spans="1:27" s="20" customFormat="1" ht="42.75" customHeight="1">
      <c r="A98" s="152" t="s">
        <v>144</v>
      </c>
      <c r="B98" s="163" t="s">
        <v>145</v>
      </c>
      <c r="C98" s="187">
        <v>8550800</v>
      </c>
      <c r="D98" s="188">
        <v>8550800</v>
      </c>
      <c r="E98" s="189">
        <v>8550800</v>
      </c>
      <c r="F98" s="196"/>
      <c r="G98" s="197"/>
      <c r="H98" s="198"/>
      <c r="I98" s="196">
        <f t="shared" si="140"/>
        <v>8550800</v>
      </c>
      <c r="J98" s="188">
        <f t="shared" si="141"/>
        <v>8550800</v>
      </c>
      <c r="K98" s="189">
        <f t="shared" si="142"/>
        <v>8550800</v>
      </c>
      <c r="L98" s="196">
        <f t="shared" si="143"/>
        <v>0</v>
      </c>
      <c r="M98" s="188">
        <f t="shared" si="144"/>
        <v>0</v>
      </c>
      <c r="N98" s="189">
        <f t="shared" si="145"/>
        <v>0</v>
      </c>
      <c r="O98" s="226">
        <v>8550800</v>
      </c>
      <c r="P98" s="227">
        <v>8550800</v>
      </c>
      <c r="Q98" s="228">
        <v>8550800</v>
      </c>
      <c r="R98" s="196">
        <f t="shared" si="146"/>
        <v>0</v>
      </c>
      <c r="S98" s="188">
        <f t="shared" si="147"/>
        <v>0</v>
      </c>
      <c r="T98" s="189">
        <f t="shared" si="148"/>
        <v>0</v>
      </c>
      <c r="AA98" s="247">
        <f t="shared" si="158"/>
        <v>0</v>
      </c>
    </row>
    <row r="99" spans="1:27" s="20" customFormat="1" ht="45.75" customHeight="1">
      <c r="A99" s="152" t="s">
        <v>374</v>
      </c>
      <c r="B99" s="163" t="s">
        <v>210</v>
      </c>
      <c r="C99" s="187">
        <v>93191700</v>
      </c>
      <c r="D99" s="188">
        <v>153375200</v>
      </c>
      <c r="E99" s="189">
        <v>82913900</v>
      </c>
      <c r="F99" s="196"/>
      <c r="G99" s="197"/>
      <c r="H99" s="198"/>
      <c r="I99" s="196">
        <f t="shared" si="140"/>
        <v>93191700</v>
      </c>
      <c r="J99" s="188">
        <f t="shared" si="141"/>
        <v>153375200</v>
      </c>
      <c r="K99" s="189">
        <f t="shared" si="142"/>
        <v>82913900</v>
      </c>
      <c r="L99" s="196">
        <f t="shared" si="143"/>
        <v>0</v>
      </c>
      <c r="M99" s="188">
        <f t="shared" si="144"/>
        <v>0</v>
      </c>
      <c r="N99" s="189">
        <f t="shared" si="145"/>
        <v>0</v>
      </c>
      <c r="O99" s="226">
        <v>93191700</v>
      </c>
      <c r="P99" s="227">
        <v>153375200</v>
      </c>
      <c r="Q99" s="228">
        <v>82913900</v>
      </c>
      <c r="R99" s="196">
        <f t="shared" si="146"/>
        <v>0</v>
      </c>
      <c r="S99" s="188">
        <f t="shared" si="147"/>
        <v>0</v>
      </c>
      <c r="T99" s="189">
        <f t="shared" si="148"/>
        <v>0</v>
      </c>
      <c r="AA99" s="247">
        <f t="shared" si="158"/>
        <v>0</v>
      </c>
    </row>
    <row r="100" spans="1:27" s="20" customFormat="1" ht="32.25" customHeight="1">
      <c r="A100" s="152" t="s">
        <v>394</v>
      </c>
      <c r="B100" s="163" t="s">
        <v>395</v>
      </c>
      <c r="C100" s="187">
        <v>0</v>
      </c>
      <c r="D100" s="188">
        <v>0</v>
      </c>
      <c r="E100" s="189">
        <v>41162700</v>
      </c>
      <c r="F100" s="196"/>
      <c r="G100" s="197"/>
      <c r="H100" s="198"/>
      <c r="I100" s="196">
        <f t="shared" si="140"/>
        <v>0</v>
      </c>
      <c r="J100" s="188">
        <f t="shared" si="141"/>
        <v>0</v>
      </c>
      <c r="K100" s="189">
        <f t="shared" si="142"/>
        <v>41162700</v>
      </c>
      <c r="L100" s="196">
        <f t="shared" si="143"/>
        <v>0</v>
      </c>
      <c r="M100" s="188">
        <f t="shared" si="144"/>
        <v>0</v>
      </c>
      <c r="N100" s="189">
        <f t="shared" si="145"/>
        <v>0</v>
      </c>
      <c r="O100" s="226">
        <v>0</v>
      </c>
      <c r="P100" s="227">
        <v>0</v>
      </c>
      <c r="Q100" s="228">
        <v>41162700</v>
      </c>
      <c r="R100" s="196">
        <f t="shared" si="146"/>
        <v>0</v>
      </c>
      <c r="S100" s="188">
        <f t="shared" si="147"/>
        <v>0</v>
      </c>
      <c r="T100" s="189">
        <f t="shared" si="148"/>
        <v>0</v>
      </c>
      <c r="AA100" s="247">
        <f t="shared" si="158"/>
        <v>0</v>
      </c>
    </row>
    <row r="101" spans="1:27" s="20" customFormat="1" ht="44.25" customHeight="1">
      <c r="A101" s="152" t="s">
        <v>393</v>
      </c>
      <c r="B101" s="59" t="s">
        <v>146</v>
      </c>
      <c r="C101" s="187">
        <v>7215600</v>
      </c>
      <c r="D101" s="188">
        <v>7204900</v>
      </c>
      <c r="E101" s="189">
        <v>0</v>
      </c>
      <c r="F101" s="196"/>
      <c r="G101" s="197"/>
      <c r="H101" s="198"/>
      <c r="I101" s="196">
        <f t="shared" si="140"/>
        <v>7215600</v>
      </c>
      <c r="J101" s="188">
        <f t="shared" si="141"/>
        <v>7204900</v>
      </c>
      <c r="K101" s="189">
        <f t="shared" si="142"/>
        <v>0</v>
      </c>
      <c r="L101" s="196">
        <f t="shared" si="143"/>
        <v>0</v>
      </c>
      <c r="M101" s="188">
        <f t="shared" si="144"/>
        <v>0</v>
      </c>
      <c r="N101" s="189">
        <f t="shared" si="145"/>
        <v>0</v>
      </c>
      <c r="O101" s="226">
        <v>7215600</v>
      </c>
      <c r="P101" s="227">
        <v>7204900</v>
      </c>
      <c r="Q101" s="228">
        <v>0</v>
      </c>
      <c r="R101" s="196">
        <f t="shared" si="146"/>
        <v>0</v>
      </c>
      <c r="S101" s="188">
        <f t="shared" si="147"/>
        <v>0</v>
      </c>
      <c r="T101" s="189">
        <f t="shared" si="148"/>
        <v>0</v>
      </c>
      <c r="AA101" s="247">
        <f t="shared" si="158"/>
        <v>0</v>
      </c>
    </row>
    <row r="102" spans="1:27" s="20" customFormat="1" ht="43.5" customHeight="1">
      <c r="A102" s="152" t="s">
        <v>142</v>
      </c>
      <c r="B102" s="59" t="s">
        <v>143</v>
      </c>
      <c r="C102" s="187">
        <v>15482400</v>
      </c>
      <c r="D102" s="188">
        <v>16538200</v>
      </c>
      <c r="E102" s="189">
        <v>19290800</v>
      </c>
      <c r="F102" s="196"/>
      <c r="G102" s="197"/>
      <c r="H102" s="198"/>
      <c r="I102" s="196">
        <f t="shared" si="140"/>
        <v>15482400</v>
      </c>
      <c r="J102" s="188">
        <f t="shared" si="141"/>
        <v>16538200</v>
      </c>
      <c r="K102" s="189">
        <f t="shared" si="142"/>
        <v>19290800</v>
      </c>
      <c r="L102" s="196">
        <f t="shared" si="143"/>
        <v>0</v>
      </c>
      <c r="M102" s="188">
        <f t="shared" si="144"/>
        <v>0</v>
      </c>
      <c r="N102" s="189">
        <f t="shared" si="145"/>
        <v>0</v>
      </c>
      <c r="O102" s="226">
        <v>15482400</v>
      </c>
      <c r="P102" s="227">
        <v>16538200</v>
      </c>
      <c r="Q102" s="228">
        <v>19290800</v>
      </c>
      <c r="R102" s="196">
        <f t="shared" si="146"/>
        <v>0</v>
      </c>
      <c r="S102" s="188">
        <f t="shared" si="147"/>
        <v>0</v>
      </c>
      <c r="T102" s="189">
        <f t="shared" si="148"/>
        <v>0</v>
      </c>
      <c r="AA102" s="247">
        <f t="shared" si="158"/>
        <v>0</v>
      </c>
    </row>
    <row r="103" spans="1:27" s="20" customFormat="1" ht="43.5" customHeight="1">
      <c r="A103" s="152" t="s">
        <v>212</v>
      </c>
      <c r="B103" s="153" t="s">
        <v>213</v>
      </c>
      <c r="C103" s="187">
        <v>111707200</v>
      </c>
      <c r="D103" s="188">
        <v>108046700</v>
      </c>
      <c r="E103" s="189">
        <v>0</v>
      </c>
      <c r="F103" s="196"/>
      <c r="G103" s="197"/>
      <c r="H103" s="198"/>
      <c r="I103" s="196">
        <f t="shared" si="140"/>
        <v>111707200</v>
      </c>
      <c r="J103" s="188">
        <f t="shared" si="141"/>
        <v>108046700</v>
      </c>
      <c r="K103" s="189">
        <f t="shared" si="142"/>
        <v>0</v>
      </c>
      <c r="L103" s="196">
        <f t="shared" si="143"/>
        <v>0</v>
      </c>
      <c r="M103" s="188">
        <f t="shared" si="144"/>
        <v>0</v>
      </c>
      <c r="N103" s="189">
        <f t="shared" si="145"/>
        <v>0</v>
      </c>
      <c r="O103" s="226">
        <v>111707200</v>
      </c>
      <c r="P103" s="227">
        <v>108046700</v>
      </c>
      <c r="Q103" s="228">
        <v>0</v>
      </c>
      <c r="R103" s="196">
        <f t="shared" si="146"/>
        <v>0</v>
      </c>
      <c r="S103" s="188">
        <f t="shared" si="147"/>
        <v>0</v>
      </c>
      <c r="T103" s="189">
        <f t="shared" si="148"/>
        <v>0</v>
      </c>
      <c r="AA103" s="247">
        <f t="shared" si="158"/>
        <v>0</v>
      </c>
    </row>
    <row r="104" spans="1:27" s="20" customFormat="1" ht="30" customHeight="1">
      <c r="A104" s="152" t="s">
        <v>157</v>
      </c>
      <c r="B104" s="59" t="s">
        <v>158</v>
      </c>
      <c r="C104" s="187">
        <v>704777500</v>
      </c>
      <c r="D104" s="188">
        <v>715236200</v>
      </c>
      <c r="E104" s="189">
        <v>479376700</v>
      </c>
      <c r="F104" s="196"/>
      <c r="G104" s="197"/>
      <c r="H104" s="198"/>
      <c r="I104" s="196">
        <f t="shared" si="140"/>
        <v>704777500</v>
      </c>
      <c r="J104" s="188">
        <f t="shared" si="141"/>
        <v>715236200</v>
      </c>
      <c r="K104" s="189">
        <f t="shared" si="142"/>
        <v>479376700</v>
      </c>
      <c r="L104" s="196">
        <f t="shared" si="143"/>
        <v>0</v>
      </c>
      <c r="M104" s="188">
        <f t="shared" si="144"/>
        <v>0</v>
      </c>
      <c r="N104" s="189">
        <f t="shared" si="145"/>
        <v>0</v>
      </c>
      <c r="O104" s="226">
        <v>704777500</v>
      </c>
      <c r="P104" s="227">
        <v>715236200</v>
      </c>
      <c r="Q104" s="228">
        <v>479376700</v>
      </c>
      <c r="R104" s="196">
        <f t="shared" si="146"/>
        <v>0</v>
      </c>
      <c r="S104" s="188">
        <f t="shared" si="147"/>
        <v>0</v>
      </c>
      <c r="T104" s="189">
        <f t="shared" si="148"/>
        <v>0</v>
      </c>
      <c r="AA104" s="247">
        <f t="shared" si="158"/>
        <v>0</v>
      </c>
    </row>
    <row r="105" spans="1:27" s="20" customFormat="1" ht="47.25" customHeight="1">
      <c r="A105" s="152" t="s">
        <v>401</v>
      </c>
      <c r="B105" s="59" t="s">
        <v>400</v>
      </c>
      <c r="C105" s="187">
        <v>0</v>
      </c>
      <c r="D105" s="188">
        <v>0</v>
      </c>
      <c r="E105" s="189">
        <v>9357300</v>
      </c>
      <c r="F105" s="196"/>
      <c r="G105" s="197"/>
      <c r="H105" s="198"/>
      <c r="I105" s="196">
        <f t="shared" si="140"/>
        <v>0</v>
      </c>
      <c r="J105" s="188">
        <f t="shared" si="141"/>
        <v>0</v>
      </c>
      <c r="K105" s="189">
        <f t="shared" si="142"/>
        <v>9357300</v>
      </c>
      <c r="L105" s="196">
        <f t="shared" si="143"/>
        <v>0</v>
      </c>
      <c r="M105" s="188">
        <f t="shared" si="144"/>
        <v>0</v>
      </c>
      <c r="N105" s="189">
        <f t="shared" si="145"/>
        <v>0</v>
      </c>
      <c r="O105" s="226">
        <v>0</v>
      </c>
      <c r="P105" s="227">
        <v>0</v>
      </c>
      <c r="Q105" s="228">
        <v>9357300</v>
      </c>
      <c r="R105" s="196">
        <f t="shared" si="146"/>
        <v>0</v>
      </c>
      <c r="S105" s="188">
        <f t="shared" si="147"/>
        <v>0</v>
      </c>
      <c r="T105" s="189">
        <f t="shared" si="148"/>
        <v>0</v>
      </c>
      <c r="AA105" s="247">
        <f t="shared" si="158"/>
        <v>0</v>
      </c>
    </row>
    <row r="106" spans="1:27" s="20" customFormat="1" ht="99.75" customHeight="1">
      <c r="A106" s="152" t="s">
        <v>365</v>
      </c>
      <c r="B106" s="153" t="s">
        <v>364</v>
      </c>
      <c r="C106" s="187">
        <v>1209300</v>
      </c>
      <c r="D106" s="188">
        <v>1209300</v>
      </c>
      <c r="E106" s="189">
        <v>0</v>
      </c>
      <c r="F106" s="196"/>
      <c r="G106" s="197"/>
      <c r="H106" s="198"/>
      <c r="I106" s="196">
        <f t="shared" si="140"/>
        <v>1209300</v>
      </c>
      <c r="J106" s="188">
        <f t="shared" si="141"/>
        <v>1209300</v>
      </c>
      <c r="K106" s="189">
        <f t="shared" si="142"/>
        <v>0</v>
      </c>
      <c r="L106" s="196">
        <f t="shared" si="143"/>
        <v>0</v>
      </c>
      <c r="M106" s="188">
        <f t="shared" si="144"/>
        <v>0</v>
      </c>
      <c r="N106" s="189">
        <f t="shared" si="145"/>
        <v>0</v>
      </c>
      <c r="O106" s="226">
        <v>1209300</v>
      </c>
      <c r="P106" s="227">
        <v>1209300</v>
      </c>
      <c r="Q106" s="228">
        <v>0</v>
      </c>
      <c r="R106" s="196">
        <f t="shared" si="146"/>
        <v>0</v>
      </c>
      <c r="S106" s="188">
        <f t="shared" si="147"/>
        <v>0</v>
      </c>
      <c r="T106" s="189">
        <f t="shared" si="148"/>
        <v>0</v>
      </c>
      <c r="AA106" s="247">
        <f t="shared" si="158"/>
        <v>0</v>
      </c>
    </row>
    <row r="107" spans="1:27" s="20" customFormat="1" ht="67.5" customHeight="1">
      <c r="A107" s="152" t="s">
        <v>300</v>
      </c>
      <c r="B107" s="59" t="s">
        <v>241</v>
      </c>
      <c r="C107" s="187">
        <v>0</v>
      </c>
      <c r="D107" s="188">
        <v>11700000</v>
      </c>
      <c r="E107" s="189">
        <v>20700000</v>
      </c>
      <c r="F107" s="196"/>
      <c r="G107" s="197"/>
      <c r="H107" s="198"/>
      <c r="I107" s="196">
        <f t="shared" si="140"/>
        <v>0</v>
      </c>
      <c r="J107" s="188">
        <f t="shared" si="141"/>
        <v>11700000</v>
      </c>
      <c r="K107" s="189">
        <f t="shared" si="142"/>
        <v>20700000</v>
      </c>
      <c r="L107" s="196">
        <f t="shared" si="143"/>
        <v>0</v>
      </c>
      <c r="M107" s="188">
        <f t="shared" si="144"/>
        <v>0</v>
      </c>
      <c r="N107" s="189">
        <f t="shared" si="145"/>
        <v>0</v>
      </c>
      <c r="O107" s="226">
        <v>0</v>
      </c>
      <c r="P107" s="227">
        <v>11700000</v>
      </c>
      <c r="Q107" s="228">
        <v>20700000</v>
      </c>
      <c r="R107" s="196">
        <f t="shared" si="146"/>
        <v>0</v>
      </c>
      <c r="S107" s="188">
        <f t="shared" si="147"/>
        <v>0</v>
      </c>
      <c r="T107" s="189">
        <f t="shared" si="148"/>
        <v>0</v>
      </c>
      <c r="AA107" s="247">
        <f t="shared" si="158"/>
        <v>0</v>
      </c>
    </row>
    <row r="108" spans="1:27" s="20" customFormat="1" ht="30" customHeight="1">
      <c r="A108" s="152" t="s">
        <v>303</v>
      </c>
      <c r="B108" s="153" t="s">
        <v>304</v>
      </c>
      <c r="C108" s="187">
        <v>4900000</v>
      </c>
      <c r="D108" s="188">
        <v>4900000</v>
      </c>
      <c r="E108" s="189">
        <v>4900000</v>
      </c>
      <c r="F108" s="196"/>
      <c r="G108" s="197"/>
      <c r="H108" s="198"/>
      <c r="I108" s="196">
        <f t="shared" si="140"/>
        <v>4900000</v>
      </c>
      <c r="J108" s="188">
        <f t="shared" si="141"/>
        <v>4900000</v>
      </c>
      <c r="K108" s="189">
        <f t="shared" si="142"/>
        <v>4900000</v>
      </c>
      <c r="L108" s="196">
        <f t="shared" si="143"/>
        <v>0</v>
      </c>
      <c r="M108" s="188">
        <f t="shared" si="144"/>
        <v>0</v>
      </c>
      <c r="N108" s="189">
        <f t="shared" si="145"/>
        <v>0</v>
      </c>
      <c r="O108" s="226">
        <v>4900000</v>
      </c>
      <c r="P108" s="227">
        <v>4900000</v>
      </c>
      <c r="Q108" s="228">
        <v>4900000</v>
      </c>
      <c r="R108" s="196">
        <f t="shared" si="146"/>
        <v>0</v>
      </c>
      <c r="S108" s="188">
        <f t="shared" si="147"/>
        <v>0</v>
      </c>
      <c r="T108" s="189">
        <f t="shared" si="148"/>
        <v>0</v>
      </c>
      <c r="AA108" s="247">
        <f t="shared" si="158"/>
        <v>0</v>
      </c>
    </row>
    <row r="109" spans="1:27" s="20" customFormat="1" ht="68.25" customHeight="1">
      <c r="A109" s="152" t="s">
        <v>342</v>
      </c>
      <c r="B109" s="153" t="s">
        <v>240</v>
      </c>
      <c r="C109" s="187">
        <v>7829500</v>
      </c>
      <c r="D109" s="188">
        <v>34705500</v>
      </c>
      <c r="E109" s="189">
        <v>915000</v>
      </c>
      <c r="F109" s="196"/>
      <c r="G109" s="197"/>
      <c r="H109" s="198"/>
      <c r="I109" s="196">
        <f t="shared" si="140"/>
        <v>7829500</v>
      </c>
      <c r="J109" s="188">
        <f t="shared" si="141"/>
        <v>34705500</v>
      </c>
      <c r="K109" s="189">
        <f t="shared" si="142"/>
        <v>915000</v>
      </c>
      <c r="L109" s="196">
        <f t="shared" si="143"/>
        <v>0</v>
      </c>
      <c r="M109" s="188">
        <f t="shared" si="144"/>
        <v>0</v>
      </c>
      <c r="N109" s="189">
        <f t="shared" si="145"/>
        <v>0</v>
      </c>
      <c r="O109" s="226">
        <v>7829500</v>
      </c>
      <c r="P109" s="227">
        <v>34705500</v>
      </c>
      <c r="Q109" s="228">
        <v>915000</v>
      </c>
      <c r="R109" s="196">
        <f t="shared" si="146"/>
        <v>0</v>
      </c>
      <c r="S109" s="188">
        <f t="shared" si="147"/>
        <v>0</v>
      </c>
      <c r="T109" s="189">
        <f t="shared" si="148"/>
        <v>0</v>
      </c>
      <c r="AA109" s="247">
        <f t="shared" si="158"/>
        <v>0</v>
      </c>
    </row>
    <row r="110" spans="1:27" s="20" customFormat="1" ht="42" customHeight="1">
      <c r="A110" s="152" t="s">
        <v>409</v>
      </c>
      <c r="B110" s="153" t="s">
        <v>346</v>
      </c>
      <c r="C110" s="187">
        <v>3051945900</v>
      </c>
      <c r="D110" s="188">
        <v>3166307600</v>
      </c>
      <c r="E110" s="189">
        <v>3439958500</v>
      </c>
      <c r="F110" s="196"/>
      <c r="G110" s="197"/>
      <c r="H110" s="198"/>
      <c r="I110" s="196">
        <f t="shared" si="140"/>
        <v>3051945900</v>
      </c>
      <c r="J110" s="188">
        <f t="shared" si="141"/>
        <v>3166307600</v>
      </c>
      <c r="K110" s="189">
        <f t="shared" si="142"/>
        <v>3439958500</v>
      </c>
      <c r="L110" s="196">
        <f t="shared" si="143"/>
        <v>0</v>
      </c>
      <c r="M110" s="188">
        <f t="shared" si="144"/>
        <v>0</v>
      </c>
      <c r="N110" s="189">
        <f t="shared" si="145"/>
        <v>0</v>
      </c>
      <c r="O110" s="226">
        <v>3051945900</v>
      </c>
      <c r="P110" s="227">
        <v>3166307600</v>
      </c>
      <c r="Q110" s="228">
        <v>3439958500</v>
      </c>
      <c r="R110" s="196">
        <f t="shared" si="146"/>
        <v>0</v>
      </c>
      <c r="S110" s="188">
        <f t="shared" si="147"/>
        <v>0</v>
      </c>
      <c r="T110" s="189">
        <f t="shared" si="148"/>
        <v>0</v>
      </c>
      <c r="AA110" s="247">
        <f t="shared" si="158"/>
        <v>0</v>
      </c>
    </row>
    <row r="111" spans="1:27" s="20" customFormat="1" ht="57.75" customHeight="1">
      <c r="A111" s="152" t="s">
        <v>351</v>
      </c>
      <c r="B111" s="153" t="s">
        <v>352</v>
      </c>
      <c r="C111" s="187">
        <v>641008300</v>
      </c>
      <c r="D111" s="188">
        <v>642174500</v>
      </c>
      <c r="E111" s="189">
        <v>660209300</v>
      </c>
      <c r="F111" s="196"/>
      <c r="G111" s="197"/>
      <c r="H111" s="198"/>
      <c r="I111" s="196">
        <f t="shared" si="140"/>
        <v>641008300</v>
      </c>
      <c r="J111" s="188">
        <f t="shared" si="141"/>
        <v>642174500</v>
      </c>
      <c r="K111" s="189">
        <f t="shared" si="142"/>
        <v>660209300</v>
      </c>
      <c r="L111" s="196">
        <f t="shared" si="143"/>
        <v>0</v>
      </c>
      <c r="M111" s="188">
        <f t="shared" si="144"/>
        <v>0</v>
      </c>
      <c r="N111" s="189">
        <f t="shared" si="145"/>
        <v>0</v>
      </c>
      <c r="O111" s="226">
        <v>641008300</v>
      </c>
      <c r="P111" s="227">
        <v>642174500</v>
      </c>
      <c r="Q111" s="228">
        <v>660209300</v>
      </c>
      <c r="R111" s="196">
        <f t="shared" si="146"/>
        <v>0</v>
      </c>
      <c r="S111" s="188">
        <f t="shared" si="147"/>
        <v>0</v>
      </c>
      <c r="T111" s="189">
        <f t="shared" si="148"/>
        <v>0</v>
      </c>
      <c r="AA111" s="247">
        <f t="shared" si="158"/>
        <v>0</v>
      </c>
    </row>
    <row r="112" spans="1:27" s="20" customFormat="1" ht="33" customHeight="1">
      <c r="A112" s="152" t="s">
        <v>437</v>
      </c>
      <c r="B112" s="153" t="s">
        <v>438</v>
      </c>
      <c r="C112" s="187">
        <v>0</v>
      </c>
      <c r="D112" s="188">
        <v>24750000</v>
      </c>
      <c r="E112" s="189">
        <v>7200000</v>
      </c>
      <c r="F112" s="196"/>
      <c r="G112" s="197"/>
      <c r="H112" s="198"/>
      <c r="I112" s="196">
        <f t="shared" ref="I112" si="168">C112+F112</f>
        <v>0</v>
      </c>
      <c r="J112" s="188">
        <f t="shared" ref="J112" si="169">D112+G112</f>
        <v>24750000</v>
      </c>
      <c r="K112" s="189">
        <f t="shared" ref="K112" si="170">E112+H112</f>
        <v>7200000</v>
      </c>
      <c r="L112" s="196">
        <f t="shared" ref="L112" si="171">O112-C112</f>
        <v>0</v>
      </c>
      <c r="M112" s="188">
        <f t="shared" ref="M112" si="172">P112-D112</f>
        <v>0</v>
      </c>
      <c r="N112" s="189">
        <f t="shared" ref="N112" si="173">Q112-E112</f>
        <v>0</v>
      </c>
      <c r="O112" s="226">
        <v>0</v>
      </c>
      <c r="P112" s="227">
        <v>24750000</v>
      </c>
      <c r="Q112" s="228">
        <v>7200000</v>
      </c>
      <c r="R112" s="196">
        <f t="shared" ref="R112" si="174">L112-F112</f>
        <v>0</v>
      </c>
      <c r="S112" s="188">
        <f t="shared" ref="S112" si="175">M112-G112</f>
        <v>0</v>
      </c>
      <c r="T112" s="189">
        <f t="shared" ref="T112" si="176">N112-H112</f>
        <v>0</v>
      </c>
      <c r="AA112" s="247">
        <f t="shared" si="158"/>
        <v>0</v>
      </c>
    </row>
    <row r="113" spans="1:27" s="20" customFormat="1" ht="51.75" customHeight="1">
      <c r="A113" s="152" t="s">
        <v>402</v>
      </c>
      <c r="B113" s="153" t="s">
        <v>415</v>
      </c>
      <c r="C113" s="187">
        <v>60965300</v>
      </c>
      <c r="D113" s="188">
        <v>17869700</v>
      </c>
      <c r="E113" s="189">
        <v>77798600</v>
      </c>
      <c r="F113" s="196"/>
      <c r="G113" s="197"/>
      <c r="H113" s="198"/>
      <c r="I113" s="196">
        <f t="shared" si="140"/>
        <v>60965300</v>
      </c>
      <c r="J113" s="188">
        <f t="shared" si="141"/>
        <v>17869700</v>
      </c>
      <c r="K113" s="189">
        <f t="shared" si="142"/>
        <v>77798600</v>
      </c>
      <c r="L113" s="196">
        <f t="shared" si="143"/>
        <v>0</v>
      </c>
      <c r="M113" s="188">
        <f t="shared" si="144"/>
        <v>0</v>
      </c>
      <c r="N113" s="189">
        <f t="shared" si="145"/>
        <v>0</v>
      </c>
      <c r="O113" s="226">
        <v>60965300</v>
      </c>
      <c r="P113" s="227">
        <v>17869700</v>
      </c>
      <c r="Q113" s="228">
        <v>77798600</v>
      </c>
      <c r="R113" s="196">
        <f t="shared" si="146"/>
        <v>0</v>
      </c>
      <c r="S113" s="188">
        <f t="shared" si="147"/>
        <v>0</v>
      </c>
      <c r="T113" s="189">
        <f t="shared" si="148"/>
        <v>0</v>
      </c>
      <c r="AA113" s="247">
        <f t="shared" si="158"/>
        <v>0</v>
      </c>
    </row>
    <row r="114" spans="1:27" s="20" customFormat="1" ht="63" customHeight="1">
      <c r="A114" s="152" t="s">
        <v>372</v>
      </c>
      <c r="B114" s="153" t="s">
        <v>373</v>
      </c>
      <c r="C114" s="187">
        <v>1115236300</v>
      </c>
      <c r="D114" s="188">
        <v>1115236300</v>
      </c>
      <c r="E114" s="189">
        <v>1115236300</v>
      </c>
      <c r="F114" s="196"/>
      <c r="G114" s="197"/>
      <c r="H114" s="198"/>
      <c r="I114" s="196">
        <f t="shared" si="140"/>
        <v>1115236300</v>
      </c>
      <c r="J114" s="188">
        <f t="shared" si="141"/>
        <v>1115236300</v>
      </c>
      <c r="K114" s="189">
        <f t="shared" si="142"/>
        <v>1115236300</v>
      </c>
      <c r="L114" s="196">
        <f t="shared" si="143"/>
        <v>0</v>
      </c>
      <c r="M114" s="188">
        <f t="shared" si="144"/>
        <v>0</v>
      </c>
      <c r="N114" s="189">
        <f t="shared" si="145"/>
        <v>0</v>
      </c>
      <c r="O114" s="226">
        <v>1115236300</v>
      </c>
      <c r="P114" s="227">
        <v>1115236300</v>
      </c>
      <c r="Q114" s="228">
        <v>1115236300</v>
      </c>
      <c r="R114" s="196">
        <f t="shared" si="146"/>
        <v>0</v>
      </c>
      <c r="S114" s="188">
        <f t="shared" si="147"/>
        <v>0</v>
      </c>
      <c r="T114" s="189">
        <f t="shared" si="148"/>
        <v>0</v>
      </c>
      <c r="AA114" s="247">
        <f t="shared" si="158"/>
        <v>0</v>
      </c>
    </row>
    <row r="115" spans="1:27" s="20" customFormat="1" ht="39.75" customHeight="1">
      <c r="A115" s="152" t="s">
        <v>442</v>
      </c>
      <c r="B115" s="153" t="s">
        <v>443</v>
      </c>
      <c r="C115" s="187">
        <v>0</v>
      </c>
      <c r="D115" s="188">
        <v>0</v>
      </c>
      <c r="E115" s="189">
        <v>34159200</v>
      </c>
      <c r="F115" s="196"/>
      <c r="G115" s="197"/>
      <c r="H115" s="198"/>
      <c r="I115" s="196">
        <f t="shared" ref="I115" si="177">C115+F115</f>
        <v>0</v>
      </c>
      <c r="J115" s="188">
        <f t="shared" ref="J115" si="178">D115+G115</f>
        <v>0</v>
      </c>
      <c r="K115" s="189">
        <f t="shared" ref="K115" si="179">E115+H115</f>
        <v>34159200</v>
      </c>
      <c r="L115" s="196">
        <f t="shared" ref="L115" si="180">O115-C115</f>
        <v>0</v>
      </c>
      <c r="M115" s="188">
        <f t="shared" ref="M115" si="181">P115-D115</f>
        <v>0</v>
      </c>
      <c r="N115" s="189">
        <f t="shared" ref="N115" si="182">Q115-E115</f>
        <v>0</v>
      </c>
      <c r="O115" s="226">
        <v>0</v>
      </c>
      <c r="P115" s="227">
        <v>0</v>
      </c>
      <c r="Q115" s="228">
        <v>34159200</v>
      </c>
      <c r="R115" s="196">
        <f t="shared" ref="R115" si="183">L115-F115</f>
        <v>0</v>
      </c>
      <c r="S115" s="188">
        <f t="shared" ref="S115" si="184">M115-G115</f>
        <v>0</v>
      </c>
      <c r="T115" s="189">
        <f t="shared" ref="T115" si="185">N115-H115</f>
        <v>0</v>
      </c>
      <c r="AA115" s="247">
        <f t="shared" si="158"/>
        <v>0</v>
      </c>
    </row>
    <row r="116" spans="1:27" s="20" customFormat="1" ht="63" customHeight="1">
      <c r="A116" s="152" t="s">
        <v>444</v>
      </c>
      <c r="B116" s="153" t="s">
        <v>445</v>
      </c>
      <c r="C116" s="187">
        <v>1383847000</v>
      </c>
      <c r="D116" s="188">
        <v>2822661300</v>
      </c>
      <c r="E116" s="189">
        <v>4129226500</v>
      </c>
      <c r="F116" s="196"/>
      <c r="G116" s="197"/>
      <c r="H116" s="198"/>
      <c r="I116" s="196">
        <f t="shared" ref="I116" si="186">C116+F116</f>
        <v>1383847000</v>
      </c>
      <c r="J116" s="188">
        <f t="shared" ref="J116" si="187">D116+G116</f>
        <v>2822661300</v>
      </c>
      <c r="K116" s="189">
        <f t="shared" ref="K116" si="188">E116+H116</f>
        <v>4129226500</v>
      </c>
      <c r="L116" s="196">
        <f t="shared" ref="L116" si="189">O116-C116</f>
        <v>0</v>
      </c>
      <c r="M116" s="188">
        <f t="shared" ref="M116" si="190">P116-D116</f>
        <v>0</v>
      </c>
      <c r="N116" s="189">
        <f t="shared" ref="N116" si="191">Q116-E116</f>
        <v>0</v>
      </c>
      <c r="O116" s="226">
        <v>1383847000</v>
      </c>
      <c r="P116" s="227">
        <v>2822661300</v>
      </c>
      <c r="Q116" s="228">
        <v>4129226500</v>
      </c>
      <c r="R116" s="196">
        <f t="shared" ref="R116" si="192">L116-F116</f>
        <v>0</v>
      </c>
      <c r="S116" s="188">
        <f t="shared" ref="S116" si="193">M116-G116</f>
        <v>0</v>
      </c>
      <c r="T116" s="189">
        <f t="shared" ref="T116" si="194">N116-H116</f>
        <v>0</v>
      </c>
      <c r="AA116" s="247">
        <f t="shared" si="158"/>
        <v>0</v>
      </c>
    </row>
    <row r="117" spans="1:27" s="20" customFormat="1" ht="66" customHeight="1">
      <c r="A117" s="152" t="s">
        <v>105</v>
      </c>
      <c r="B117" s="153" t="s">
        <v>106</v>
      </c>
      <c r="C117" s="187">
        <v>65374300</v>
      </c>
      <c r="D117" s="188">
        <v>65374300</v>
      </c>
      <c r="E117" s="189">
        <v>65374300</v>
      </c>
      <c r="F117" s="196"/>
      <c r="G117" s="197"/>
      <c r="H117" s="198"/>
      <c r="I117" s="196">
        <f t="shared" si="140"/>
        <v>65374300</v>
      </c>
      <c r="J117" s="188">
        <f t="shared" si="141"/>
        <v>65374300</v>
      </c>
      <c r="K117" s="189">
        <f t="shared" si="142"/>
        <v>65374300</v>
      </c>
      <c r="L117" s="196">
        <f t="shared" si="143"/>
        <v>0</v>
      </c>
      <c r="M117" s="188">
        <f t="shared" si="144"/>
        <v>0</v>
      </c>
      <c r="N117" s="189">
        <f t="shared" si="145"/>
        <v>0</v>
      </c>
      <c r="O117" s="226">
        <v>65374300</v>
      </c>
      <c r="P117" s="227">
        <v>65374300</v>
      </c>
      <c r="Q117" s="228">
        <v>65374300</v>
      </c>
      <c r="R117" s="196">
        <f t="shared" si="146"/>
        <v>0</v>
      </c>
      <c r="S117" s="188">
        <f t="shared" si="147"/>
        <v>0</v>
      </c>
      <c r="T117" s="189">
        <f t="shared" si="148"/>
        <v>0</v>
      </c>
      <c r="AA117" s="247">
        <f t="shared" si="158"/>
        <v>0</v>
      </c>
    </row>
    <row r="118" spans="1:27" s="20" customFormat="1" ht="59.25" customHeight="1">
      <c r="A118" s="152" t="s">
        <v>353</v>
      </c>
      <c r="B118" s="153" t="s">
        <v>354</v>
      </c>
      <c r="C118" s="187">
        <v>216725700</v>
      </c>
      <c r="D118" s="188">
        <v>208970900</v>
      </c>
      <c r="E118" s="189">
        <v>214877900</v>
      </c>
      <c r="F118" s="196"/>
      <c r="G118" s="197"/>
      <c r="H118" s="198"/>
      <c r="I118" s="196">
        <f t="shared" si="140"/>
        <v>216725700</v>
      </c>
      <c r="J118" s="188">
        <f t="shared" si="141"/>
        <v>208970900</v>
      </c>
      <c r="K118" s="189">
        <f t="shared" si="142"/>
        <v>214877900</v>
      </c>
      <c r="L118" s="196">
        <f t="shared" si="143"/>
        <v>0</v>
      </c>
      <c r="M118" s="188">
        <f t="shared" si="144"/>
        <v>0</v>
      </c>
      <c r="N118" s="189">
        <f t="shared" si="145"/>
        <v>0</v>
      </c>
      <c r="O118" s="226">
        <v>216725700</v>
      </c>
      <c r="P118" s="227">
        <v>208970900</v>
      </c>
      <c r="Q118" s="228">
        <v>214877900</v>
      </c>
      <c r="R118" s="196">
        <f t="shared" si="146"/>
        <v>0</v>
      </c>
      <c r="S118" s="188">
        <f t="shared" si="147"/>
        <v>0</v>
      </c>
      <c r="T118" s="189">
        <f t="shared" si="148"/>
        <v>0</v>
      </c>
      <c r="AA118" s="247">
        <f t="shared" si="158"/>
        <v>0</v>
      </c>
    </row>
    <row r="119" spans="1:27" s="20" customFormat="1" ht="72.75" customHeight="1">
      <c r="A119" s="152" t="s">
        <v>446</v>
      </c>
      <c r="B119" s="153" t="s">
        <v>447</v>
      </c>
      <c r="C119" s="187">
        <v>0</v>
      </c>
      <c r="D119" s="188">
        <v>0</v>
      </c>
      <c r="E119" s="189">
        <v>93519600</v>
      </c>
      <c r="F119" s="196"/>
      <c r="G119" s="197"/>
      <c r="H119" s="198"/>
      <c r="I119" s="196">
        <f t="shared" ref="I119" si="195">C119+F119</f>
        <v>0</v>
      </c>
      <c r="J119" s="188">
        <f t="shared" ref="J119" si="196">D119+G119</f>
        <v>0</v>
      </c>
      <c r="K119" s="189">
        <f t="shared" ref="K119" si="197">E119+H119</f>
        <v>93519600</v>
      </c>
      <c r="L119" s="196">
        <f t="shared" ref="L119" si="198">O119-C119</f>
        <v>0</v>
      </c>
      <c r="M119" s="188">
        <f t="shared" ref="M119" si="199">P119-D119</f>
        <v>0</v>
      </c>
      <c r="N119" s="189">
        <f t="shared" ref="N119" si="200">Q119-E119</f>
        <v>0</v>
      </c>
      <c r="O119" s="226">
        <v>0</v>
      </c>
      <c r="P119" s="227">
        <v>0</v>
      </c>
      <c r="Q119" s="228">
        <v>93519600</v>
      </c>
      <c r="R119" s="196">
        <f t="shared" ref="R119" si="201">L119-F119</f>
        <v>0</v>
      </c>
      <c r="S119" s="188">
        <f t="shared" ref="S119" si="202">M119-G119</f>
        <v>0</v>
      </c>
      <c r="T119" s="189">
        <f t="shared" ref="T119" si="203">N119-H119</f>
        <v>0</v>
      </c>
      <c r="AA119" s="247">
        <f t="shared" si="158"/>
        <v>0</v>
      </c>
    </row>
    <row r="120" spans="1:27" s="20" customFormat="1" ht="29.25" customHeight="1">
      <c r="A120" s="152" t="s">
        <v>391</v>
      </c>
      <c r="B120" s="153" t="s">
        <v>414</v>
      </c>
      <c r="C120" s="187">
        <v>102299500</v>
      </c>
      <c r="D120" s="188">
        <v>113615900</v>
      </c>
      <c r="E120" s="189">
        <v>0</v>
      </c>
      <c r="F120" s="196"/>
      <c r="G120" s="197"/>
      <c r="H120" s="198"/>
      <c r="I120" s="196">
        <f t="shared" si="140"/>
        <v>102299500</v>
      </c>
      <c r="J120" s="188">
        <f t="shared" si="141"/>
        <v>113615900</v>
      </c>
      <c r="K120" s="189">
        <f t="shared" si="142"/>
        <v>0</v>
      </c>
      <c r="L120" s="196">
        <f t="shared" si="143"/>
        <v>0</v>
      </c>
      <c r="M120" s="188">
        <f t="shared" si="144"/>
        <v>0</v>
      </c>
      <c r="N120" s="189">
        <f t="shared" si="145"/>
        <v>0</v>
      </c>
      <c r="O120" s="226">
        <v>102299500</v>
      </c>
      <c r="P120" s="227">
        <v>113615900</v>
      </c>
      <c r="Q120" s="228">
        <v>0</v>
      </c>
      <c r="R120" s="196">
        <f t="shared" si="146"/>
        <v>0</v>
      </c>
      <c r="S120" s="188">
        <f t="shared" si="147"/>
        <v>0</v>
      </c>
      <c r="T120" s="189">
        <f t="shared" si="148"/>
        <v>0</v>
      </c>
      <c r="AA120" s="247">
        <f t="shared" si="158"/>
        <v>0</v>
      </c>
    </row>
    <row r="121" spans="1:27" s="20" customFormat="1" ht="44.25" customHeight="1">
      <c r="A121" s="152" t="s">
        <v>97</v>
      </c>
      <c r="B121" s="59" t="s">
        <v>107</v>
      </c>
      <c r="C121" s="187">
        <v>12761200</v>
      </c>
      <c r="D121" s="188">
        <v>12100900</v>
      </c>
      <c r="E121" s="189">
        <v>11564200</v>
      </c>
      <c r="F121" s="196"/>
      <c r="G121" s="197"/>
      <c r="H121" s="198"/>
      <c r="I121" s="196">
        <f t="shared" si="140"/>
        <v>12761200</v>
      </c>
      <c r="J121" s="188">
        <f t="shared" si="141"/>
        <v>12100900</v>
      </c>
      <c r="K121" s="189">
        <f t="shared" si="142"/>
        <v>11564200</v>
      </c>
      <c r="L121" s="196">
        <f t="shared" si="143"/>
        <v>0</v>
      </c>
      <c r="M121" s="188">
        <f t="shared" si="144"/>
        <v>0</v>
      </c>
      <c r="N121" s="189">
        <f t="shared" si="145"/>
        <v>0</v>
      </c>
      <c r="O121" s="226">
        <v>12761200</v>
      </c>
      <c r="P121" s="227">
        <v>12100900</v>
      </c>
      <c r="Q121" s="228">
        <v>11564200</v>
      </c>
      <c r="R121" s="196">
        <f t="shared" si="146"/>
        <v>0</v>
      </c>
      <c r="S121" s="188">
        <f t="shared" si="147"/>
        <v>0</v>
      </c>
      <c r="T121" s="189">
        <f t="shared" si="148"/>
        <v>0</v>
      </c>
      <c r="AA121" s="247">
        <f t="shared" si="158"/>
        <v>0</v>
      </c>
    </row>
    <row r="122" spans="1:27" s="20" customFormat="1" ht="58.5" customHeight="1">
      <c r="A122" s="152" t="s">
        <v>361</v>
      </c>
      <c r="B122" s="59" t="s">
        <v>224</v>
      </c>
      <c r="C122" s="187">
        <v>3574800</v>
      </c>
      <c r="D122" s="188">
        <v>12899600</v>
      </c>
      <c r="E122" s="189">
        <v>12656300</v>
      </c>
      <c r="F122" s="196"/>
      <c r="G122" s="197"/>
      <c r="H122" s="198"/>
      <c r="I122" s="196">
        <f t="shared" si="140"/>
        <v>3574800</v>
      </c>
      <c r="J122" s="188">
        <f t="shared" si="141"/>
        <v>12899600</v>
      </c>
      <c r="K122" s="189">
        <f t="shared" si="142"/>
        <v>12656300</v>
      </c>
      <c r="L122" s="196">
        <f t="shared" si="143"/>
        <v>0</v>
      </c>
      <c r="M122" s="188">
        <f t="shared" si="144"/>
        <v>0</v>
      </c>
      <c r="N122" s="189">
        <f t="shared" si="145"/>
        <v>0</v>
      </c>
      <c r="O122" s="226">
        <v>3574800</v>
      </c>
      <c r="P122" s="227">
        <v>12899600</v>
      </c>
      <c r="Q122" s="228">
        <v>12656300</v>
      </c>
      <c r="R122" s="196">
        <f t="shared" si="146"/>
        <v>0</v>
      </c>
      <c r="S122" s="188">
        <f t="shared" si="147"/>
        <v>0</v>
      </c>
      <c r="T122" s="189">
        <f t="shared" si="148"/>
        <v>0</v>
      </c>
      <c r="AA122" s="247">
        <f t="shared" si="158"/>
        <v>0</v>
      </c>
    </row>
    <row r="123" spans="1:27" ht="44.25" customHeight="1">
      <c r="A123" s="152" t="s">
        <v>221</v>
      </c>
      <c r="B123" s="162" t="s">
        <v>222</v>
      </c>
      <c r="C123" s="187">
        <v>15803500</v>
      </c>
      <c r="D123" s="188">
        <v>15803500</v>
      </c>
      <c r="E123" s="189">
        <v>15803500</v>
      </c>
      <c r="F123" s="196"/>
      <c r="G123" s="197"/>
      <c r="H123" s="198"/>
      <c r="I123" s="196">
        <f t="shared" si="140"/>
        <v>15803500</v>
      </c>
      <c r="J123" s="188">
        <f t="shared" si="141"/>
        <v>15803500</v>
      </c>
      <c r="K123" s="189">
        <f t="shared" si="142"/>
        <v>15803500</v>
      </c>
      <c r="L123" s="196">
        <f t="shared" si="143"/>
        <v>0</v>
      </c>
      <c r="M123" s="188">
        <f t="shared" si="144"/>
        <v>0</v>
      </c>
      <c r="N123" s="189">
        <f t="shared" si="145"/>
        <v>0</v>
      </c>
      <c r="O123" s="226">
        <v>15803500</v>
      </c>
      <c r="P123" s="227">
        <v>15803500</v>
      </c>
      <c r="Q123" s="228">
        <v>15803500</v>
      </c>
      <c r="R123" s="196">
        <f t="shared" si="146"/>
        <v>0</v>
      </c>
      <c r="S123" s="188">
        <f t="shared" si="147"/>
        <v>0</v>
      </c>
      <c r="T123" s="189">
        <f t="shared" si="148"/>
        <v>0</v>
      </c>
      <c r="AA123" s="247">
        <f t="shared" si="158"/>
        <v>0</v>
      </c>
    </row>
    <row r="124" spans="1:27" s="20" customFormat="1" ht="30.75" customHeight="1">
      <c r="A124" s="152" t="s">
        <v>108</v>
      </c>
      <c r="B124" s="163" t="s">
        <v>285</v>
      </c>
      <c r="C124" s="187">
        <v>12150000</v>
      </c>
      <c r="D124" s="188">
        <v>12150000</v>
      </c>
      <c r="E124" s="189">
        <v>10125000</v>
      </c>
      <c r="F124" s="196"/>
      <c r="G124" s="197"/>
      <c r="H124" s="198"/>
      <c r="I124" s="196">
        <f t="shared" si="140"/>
        <v>12150000</v>
      </c>
      <c r="J124" s="188">
        <f t="shared" si="141"/>
        <v>12150000</v>
      </c>
      <c r="K124" s="189">
        <f t="shared" si="142"/>
        <v>10125000</v>
      </c>
      <c r="L124" s="196">
        <f t="shared" si="143"/>
        <v>0</v>
      </c>
      <c r="M124" s="188">
        <f t="shared" si="144"/>
        <v>0</v>
      </c>
      <c r="N124" s="189">
        <f t="shared" si="145"/>
        <v>0</v>
      </c>
      <c r="O124" s="226">
        <v>12150000</v>
      </c>
      <c r="P124" s="227">
        <v>12150000</v>
      </c>
      <c r="Q124" s="228">
        <v>10125000</v>
      </c>
      <c r="R124" s="196">
        <f t="shared" si="146"/>
        <v>0</v>
      </c>
      <c r="S124" s="188">
        <f t="shared" si="147"/>
        <v>0</v>
      </c>
      <c r="T124" s="189">
        <f t="shared" si="148"/>
        <v>0</v>
      </c>
      <c r="AA124" s="247">
        <f t="shared" si="158"/>
        <v>0</v>
      </c>
    </row>
    <row r="125" spans="1:27" s="20" customFormat="1" ht="30" customHeight="1">
      <c r="A125" s="152" t="s">
        <v>273</v>
      </c>
      <c r="B125" s="153" t="s">
        <v>249</v>
      </c>
      <c r="C125" s="187">
        <v>9265000</v>
      </c>
      <c r="D125" s="188">
        <v>8497000</v>
      </c>
      <c r="E125" s="189">
        <v>10490000</v>
      </c>
      <c r="F125" s="196"/>
      <c r="G125" s="197"/>
      <c r="H125" s="198"/>
      <c r="I125" s="196">
        <f t="shared" si="140"/>
        <v>9265000</v>
      </c>
      <c r="J125" s="188">
        <f t="shared" si="141"/>
        <v>8497000</v>
      </c>
      <c r="K125" s="189">
        <f t="shared" si="142"/>
        <v>10490000</v>
      </c>
      <c r="L125" s="196">
        <f t="shared" si="143"/>
        <v>0</v>
      </c>
      <c r="M125" s="188">
        <f t="shared" si="144"/>
        <v>0</v>
      </c>
      <c r="N125" s="189">
        <f t="shared" si="145"/>
        <v>0</v>
      </c>
      <c r="O125" s="226">
        <v>9265000</v>
      </c>
      <c r="P125" s="227">
        <v>8497000</v>
      </c>
      <c r="Q125" s="228">
        <v>10490000</v>
      </c>
      <c r="R125" s="196">
        <f t="shared" si="146"/>
        <v>0</v>
      </c>
      <c r="S125" s="188">
        <f t="shared" si="147"/>
        <v>0</v>
      </c>
      <c r="T125" s="189">
        <f t="shared" si="148"/>
        <v>0</v>
      </c>
      <c r="AA125" s="247">
        <f t="shared" si="158"/>
        <v>0</v>
      </c>
    </row>
    <row r="126" spans="1:27" s="20" customFormat="1" ht="51" customHeight="1">
      <c r="A126" s="152" t="s">
        <v>307</v>
      </c>
      <c r="B126" s="59" t="s">
        <v>306</v>
      </c>
      <c r="C126" s="187">
        <v>0</v>
      </c>
      <c r="D126" s="188">
        <v>0</v>
      </c>
      <c r="E126" s="189">
        <v>37123100</v>
      </c>
      <c r="F126" s="196"/>
      <c r="G126" s="197"/>
      <c r="H126" s="198"/>
      <c r="I126" s="196">
        <f t="shared" si="140"/>
        <v>0</v>
      </c>
      <c r="J126" s="188">
        <f t="shared" si="141"/>
        <v>0</v>
      </c>
      <c r="K126" s="189">
        <f t="shared" si="142"/>
        <v>37123100</v>
      </c>
      <c r="L126" s="196">
        <f t="shared" si="143"/>
        <v>0</v>
      </c>
      <c r="M126" s="188">
        <f t="shared" si="144"/>
        <v>0</v>
      </c>
      <c r="N126" s="189">
        <f t="shared" si="145"/>
        <v>0</v>
      </c>
      <c r="O126" s="226">
        <v>0</v>
      </c>
      <c r="P126" s="227">
        <v>0</v>
      </c>
      <c r="Q126" s="228">
        <v>37123100</v>
      </c>
      <c r="R126" s="196">
        <f t="shared" si="146"/>
        <v>0</v>
      </c>
      <c r="S126" s="188">
        <f t="shared" si="147"/>
        <v>0</v>
      </c>
      <c r="T126" s="189">
        <f t="shared" si="148"/>
        <v>0</v>
      </c>
      <c r="AA126" s="247">
        <f t="shared" si="158"/>
        <v>0</v>
      </c>
    </row>
    <row r="127" spans="1:27" s="20" customFormat="1" ht="31.5" customHeight="1">
      <c r="A127" s="152" t="s">
        <v>215</v>
      </c>
      <c r="B127" s="59" t="s">
        <v>216</v>
      </c>
      <c r="C127" s="187">
        <v>56248900</v>
      </c>
      <c r="D127" s="188">
        <v>56111900</v>
      </c>
      <c r="E127" s="189">
        <v>55598700</v>
      </c>
      <c r="F127" s="196"/>
      <c r="G127" s="197"/>
      <c r="H127" s="198"/>
      <c r="I127" s="196">
        <f t="shared" si="140"/>
        <v>56248900</v>
      </c>
      <c r="J127" s="188">
        <f t="shared" si="141"/>
        <v>56111900</v>
      </c>
      <c r="K127" s="189">
        <f t="shared" si="142"/>
        <v>55598700</v>
      </c>
      <c r="L127" s="196">
        <f t="shared" si="143"/>
        <v>0</v>
      </c>
      <c r="M127" s="188">
        <f t="shared" si="144"/>
        <v>0</v>
      </c>
      <c r="N127" s="189">
        <f t="shared" si="145"/>
        <v>0</v>
      </c>
      <c r="O127" s="226">
        <v>56248900</v>
      </c>
      <c r="P127" s="227">
        <v>56111900</v>
      </c>
      <c r="Q127" s="228">
        <v>55598700</v>
      </c>
      <c r="R127" s="196">
        <f t="shared" si="146"/>
        <v>0</v>
      </c>
      <c r="S127" s="188">
        <f t="shared" si="147"/>
        <v>0</v>
      </c>
      <c r="T127" s="189">
        <f t="shared" si="148"/>
        <v>0</v>
      </c>
      <c r="AA127" s="247">
        <f t="shared" si="158"/>
        <v>0</v>
      </c>
    </row>
    <row r="128" spans="1:27" s="20" customFormat="1" ht="41.25" customHeight="1">
      <c r="A128" s="152" t="s">
        <v>378</v>
      </c>
      <c r="B128" s="153" t="s">
        <v>381</v>
      </c>
      <c r="C128" s="187">
        <v>71810300</v>
      </c>
      <c r="D128" s="188">
        <v>69002800</v>
      </c>
      <c r="E128" s="189">
        <v>67623100</v>
      </c>
      <c r="F128" s="196"/>
      <c r="G128" s="197"/>
      <c r="H128" s="198"/>
      <c r="I128" s="196">
        <f t="shared" si="140"/>
        <v>71810300</v>
      </c>
      <c r="J128" s="188">
        <f t="shared" si="141"/>
        <v>69002800</v>
      </c>
      <c r="K128" s="189">
        <f t="shared" si="142"/>
        <v>67623100</v>
      </c>
      <c r="L128" s="196">
        <f t="shared" si="143"/>
        <v>0</v>
      </c>
      <c r="M128" s="188">
        <f t="shared" si="144"/>
        <v>0</v>
      </c>
      <c r="N128" s="189">
        <f t="shared" si="145"/>
        <v>0</v>
      </c>
      <c r="O128" s="226">
        <v>71810300</v>
      </c>
      <c r="P128" s="227">
        <v>69002800</v>
      </c>
      <c r="Q128" s="228">
        <v>67623100</v>
      </c>
      <c r="R128" s="196">
        <f t="shared" si="146"/>
        <v>0</v>
      </c>
      <c r="S128" s="188">
        <f t="shared" si="147"/>
        <v>0</v>
      </c>
      <c r="T128" s="189">
        <f t="shared" si="148"/>
        <v>0</v>
      </c>
      <c r="AA128" s="247">
        <f t="shared" si="158"/>
        <v>0</v>
      </c>
    </row>
    <row r="129" spans="1:27" s="22" customFormat="1" ht="42" customHeight="1">
      <c r="A129" s="17" t="s">
        <v>247</v>
      </c>
      <c r="B129" s="59" t="s">
        <v>248</v>
      </c>
      <c r="C129" s="196">
        <v>92978700</v>
      </c>
      <c r="D129" s="197">
        <v>89279000</v>
      </c>
      <c r="E129" s="189">
        <v>85336100</v>
      </c>
      <c r="F129" s="196"/>
      <c r="G129" s="197"/>
      <c r="H129" s="198"/>
      <c r="I129" s="196">
        <f t="shared" si="140"/>
        <v>92978700</v>
      </c>
      <c r="J129" s="188">
        <f t="shared" si="141"/>
        <v>89279000</v>
      </c>
      <c r="K129" s="189">
        <f t="shared" si="142"/>
        <v>85336100</v>
      </c>
      <c r="L129" s="196">
        <f t="shared" si="143"/>
        <v>0</v>
      </c>
      <c r="M129" s="188">
        <f t="shared" si="144"/>
        <v>0</v>
      </c>
      <c r="N129" s="189">
        <f t="shared" si="145"/>
        <v>0</v>
      </c>
      <c r="O129" s="229">
        <v>92978700</v>
      </c>
      <c r="P129" s="230">
        <v>89279000</v>
      </c>
      <c r="Q129" s="228">
        <v>85336100</v>
      </c>
      <c r="R129" s="196">
        <f t="shared" si="146"/>
        <v>0</v>
      </c>
      <c r="S129" s="188">
        <f t="shared" si="147"/>
        <v>0</v>
      </c>
      <c r="T129" s="189">
        <f t="shared" si="148"/>
        <v>0</v>
      </c>
      <c r="AA129" s="247">
        <f t="shared" si="158"/>
        <v>0</v>
      </c>
    </row>
    <row r="130" spans="1:27" s="20" customFormat="1" ht="29.25" customHeight="1">
      <c r="A130" s="152" t="s">
        <v>355</v>
      </c>
      <c r="B130" s="153" t="s">
        <v>356</v>
      </c>
      <c r="C130" s="187">
        <v>3802400</v>
      </c>
      <c r="D130" s="188">
        <v>6319800</v>
      </c>
      <c r="E130" s="189">
        <v>0</v>
      </c>
      <c r="F130" s="196"/>
      <c r="G130" s="197"/>
      <c r="H130" s="198"/>
      <c r="I130" s="196">
        <f t="shared" si="140"/>
        <v>3802400</v>
      </c>
      <c r="J130" s="188">
        <f t="shared" si="141"/>
        <v>6319800</v>
      </c>
      <c r="K130" s="189">
        <f t="shared" si="142"/>
        <v>0</v>
      </c>
      <c r="L130" s="196">
        <f t="shared" si="143"/>
        <v>0</v>
      </c>
      <c r="M130" s="188">
        <f t="shared" si="144"/>
        <v>0</v>
      </c>
      <c r="N130" s="189">
        <f t="shared" si="145"/>
        <v>0</v>
      </c>
      <c r="O130" s="226">
        <v>3802400</v>
      </c>
      <c r="P130" s="227">
        <v>6319800</v>
      </c>
      <c r="Q130" s="228">
        <v>0</v>
      </c>
      <c r="R130" s="196">
        <f t="shared" si="146"/>
        <v>0</v>
      </c>
      <c r="S130" s="188">
        <f t="shared" si="147"/>
        <v>0</v>
      </c>
      <c r="T130" s="189">
        <f t="shared" si="148"/>
        <v>0</v>
      </c>
      <c r="AA130" s="247">
        <f t="shared" si="158"/>
        <v>0</v>
      </c>
    </row>
    <row r="131" spans="1:27" s="20" customFormat="1" ht="36.75" customHeight="1">
      <c r="A131" s="152" t="s">
        <v>430</v>
      </c>
      <c r="B131" s="153" t="s">
        <v>422</v>
      </c>
      <c r="C131" s="187">
        <v>100406100</v>
      </c>
      <c r="D131" s="188">
        <v>100010500</v>
      </c>
      <c r="E131" s="189">
        <v>100000000</v>
      </c>
      <c r="F131" s="196"/>
      <c r="G131" s="197"/>
      <c r="H131" s="198"/>
      <c r="I131" s="196">
        <f t="shared" si="140"/>
        <v>100406100</v>
      </c>
      <c r="J131" s="188">
        <f t="shared" si="141"/>
        <v>100010500</v>
      </c>
      <c r="K131" s="189">
        <f t="shared" si="142"/>
        <v>100000000</v>
      </c>
      <c r="L131" s="196">
        <f t="shared" si="143"/>
        <v>0</v>
      </c>
      <c r="M131" s="188">
        <f t="shared" si="144"/>
        <v>0</v>
      </c>
      <c r="N131" s="189">
        <f t="shared" si="145"/>
        <v>0</v>
      </c>
      <c r="O131" s="226">
        <v>100406100</v>
      </c>
      <c r="P131" s="227">
        <v>100010500</v>
      </c>
      <c r="Q131" s="228">
        <v>100000000</v>
      </c>
      <c r="R131" s="196">
        <f t="shared" si="146"/>
        <v>0</v>
      </c>
      <c r="S131" s="188">
        <f t="shared" si="147"/>
        <v>0</v>
      </c>
      <c r="T131" s="189">
        <f t="shared" si="148"/>
        <v>0</v>
      </c>
      <c r="AA131" s="247">
        <f t="shared" si="158"/>
        <v>0</v>
      </c>
    </row>
    <row r="132" spans="1:27" s="20" customFormat="1" ht="46.5" customHeight="1">
      <c r="A132" s="152" t="s">
        <v>399</v>
      </c>
      <c r="B132" s="153" t="s">
        <v>357</v>
      </c>
      <c r="C132" s="187">
        <v>0</v>
      </c>
      <c r="D132" s="188">
        <v>21735700</v>
      </c>
      <c r="E132" s="189">
        <v>15623100</v>
      </c>
      <c r="F132" s="196"/>
      <c r="G132" s="197"/>
      <c r="H132" s="198"/>
      <c r="I132" s="196">
        <f t="shared" si="140"/>
        <v>0</v>
      </c>
      <c r="J132" s="188">
        <f t="shared" si="141"/>
        <v>21735700</v>
      </c>
      <c r="K132" s="189">
        <f t="shared" si="142"/>
        <v>15623100</v>
      </c>
      <c r="L132" s="196">
        <f t="shared" si="143"/>
        <v>0</v>
      </c>
      <c r="M132" s="188">
        <f t="shared" si="144"/>
        <v>0</v>
      </c>
      <c r="N132" s="189">
        <f t="shared" si="145"/>
        <v>0</v>
      </c>
      <c r="O132" s="226">
        <v>0</v>
      </c>
      <c r="P132" s="227">
        <v>21735700</v>
      </c>
      <c r="Q132" s="228">
        <v>15623100</v>
      </c>
      <c r="R132" s="196">
        <f t="shared" si="146"/>
        <v>0</v>
      </c>
      <c r="S132" s="188">
        <f t="shared" si="147"/>
        <v>0</v>
      </c>
      <c r="T132" s="189">
        <f t="shared" si="148"/>
        <v>0</v>
      </c>
      <c r="AA132" s="247">
        <f t="shared" si="158"/>
        <v>0</v>
      </c>
    </row>
    <row r="133" spans="1:27" s="20" customFormat="1" ht="44.25" customHeight="1">
      <c r="A133" s="152" t="s">
        <v>226</v>
      </c>
      <c r="B133" s="153" t="s">
        <v>227</v>
      </c>
      <c r="C133" s="187">
        <v>5775900</v>
      </c>
      <c r="D133" s="188">
        <v>0</v>
      </c>
      <c r="E133" s="189">
        <v>0</v>
      </c>
      <c r="F133" s="196"/>
      <c r="G133" s="197"/>
      <c r="H133" s="198"/>
      <c r="I133" s="196">
        <f t="shared" si="140"/>
        <v>5775900</v>
      </c>
      <c r="J133" s="188">
        <f t="shared" si="141"/>
        <v>0</v>
      </c>
      <c r="K133" s="189">
        <f t="shared" si="142"/>
        <v>0</v>
      </c>
      <c r="L133" s="196">
        <f t="shared" si="143"/>
        <v>0</v>
      </c>
      <c r="M133" s="188">
        <f t="shared" si="144"/>
        <v>0</v>
      </c>
      <c r="N133" s="189">
        <f t="shared" si="145"/>
        <v>0</v>
      </c>
      <c r="O133" s="226">
        <v>5775900</v>
      </c>
      <c r="P133" s="227">
        <v>0</v>
      </c>
      <c r="Q133" s="228">
        <v>0</v>
      </c>
      <c r="R133" s="196">
        <f t="shared" si="146"/>
        <v>0</v>
      </c>
      <c r="S133" s="188">
        <f t="shared" si="147"/>
        <v>0</v>
      </c>
      <c r="T133" s="189">
        <f t="shared" si="148"/>
        <v>0</v>
      </c>
      <c r="AA133" s="247">
        <f t="shared" si="158"/>
        <v>0</v>
      </c>
    </row>
    <row r="134" spans="1:27" s="20" customFormat="1" ht="42" customHeight="1">
      <c r="A134" s="152" t="s">
        <v>228</v>
      </c>
      <c r="B134" s="163" t="s">
        <v>229</v>
      </c>
      <c r="C134" s="187">
        <v>8367700</v>
      </c>
      <c r="D134" s="188">
        <v>8732900</v>
      </c>
      <c r="E134" s="189">
        <v>9611100</v>
      </c>
      <c r="F134" s="196"/>
      <c r="G134" s="197"/>
      <c r="H134" s="198"/>
      <c r="I134" s="196">
        <f t="shared" si="140"/>
        <v>8367700</v>
      </c>
      <c r="J134" s="188">
        <f t="shared" si="141"/>
        <v>8732900</v>
      </c>
      <c r="K134" s="189">
        <f t="shared" si="142"/>
        <v>9611100</v>
      </c>
      <c r="L134" s="196">
        <f t="shared" si="143"/>
        <v>0</v>
      </c>
      <c r="M134" s="188">
        <f t="shared" si="144"/>
        <v>0</v>
      </c>
      <c r="N134" s="189">
        <f t="shared" si="145"/>
        <v>0</v>
      </c>
      <c r="O134" s="226">
        <v>8367700</v>
      </c>
      <c r="P134" s="227">
        <v>8732900</v>
      </c>
      <c r="Q134" s="228">
        <v>9611100</v>
      </c>
      <c r="R134" s="196">
        <f t="shared" si="146"/>
        <v>0</v>
      </c>
      <c r="S134" s="188">
        <f t="shared" si="147"/>
        <v>0</v>
      </c>
      <c r="T134" s="189">
        <f t="shared" si="148"/>
        <v>0</v>
      </c>
      <c r="AA134" s="247">
        <f t="shared" si="158"/>
        <v>0</v>
      </c>
    </row>
    <row r="135" spans="1:27" s="20" customFormat="1" ht="30" customHeight="1">
      <c r="A135" s="152" t="s">
        <v>390</v>
      </c>
      <c r="B135" s="153" t="s">
        <v>219</v>
      </c>
      <c r="C135" s="187">
        <v>107588500</v>
      </c>
      <c r="D135" s="188">
        <v>191729700</v>
      </c>
      <c r="E135" s="189">
        <v>40811600</v>
      </c>
      <c r="F135" s="196"/>
      <c r="G135" s="197"/>
      <c r="H135" s="198"/>
      <c r="I135" s="196">
        <f t="shared" si="140"/>
        <v>107588500</v>
      </c>
      <c r="J135" s="188">
        <f t="shared" si="141"/>
        <v>191729700</v>
      </c>
      <c r="K135" s="189">
        <f t="shared" si="142"/>
        <v>40811600</v>
      </c>
      <c r="L135" s="196">
        <f t="shared" si="143"/>
        <v>0</v>
      </c>
      <c r="M135" s="188">
        <f t="shared" si="144"/>
        <v>0</v>
      </c>
      <c r="N135" s="189">
        <f t="shared" si="145"/>
        <v>0</v>
      </c>
      <c r="O135" s="226">
        <v>107588500</v>
      </c>
      <c r="P135" s="227">
        <v>191729700</v>
      </c>
      <c r="Q135" s="228">
        <v>40811600</v>
      </c>
      <c r="R135" s="196">
        <f t="shared" si="146"/>
        <v>0</v>
      </c>
      <c r="S135" s="188">
        <f t="shared" si="147"/>
        <v>0</v>
      </c>
      <c r="T135" s="189">
        <f t="shared" si="148"/>
        <v>0</v>
      </c>
      <c r="AA135" s="247">
        <f t="shared" si="158"/>
        <v>0</v>
      </c>
    </row>
    <row r="136" spans="1:27" s="20" customFormat="1" ht="45" customHeight="1">
      <c r="A136" s="152" t="s">
        <v>183</v>
      </c>
      <c r="B136" s="59" t="s">
        <v>109</v>
      </c>
      <c r="C136" s="187">
        <v>613473700</v>
      </c>
      <c r="D136" s="188">
        <v>636980400</v>
      </c>
      <c r="E136" s="189">
        <v>996628200</v>
      </c>
      <c r="F136" s="196"/>
      <c r="G136" s="197"/>
      <c r="H136" s="198"/>
      <c r="I136" s="196">
        <f t="shared" si="140"/>
        <v>613473700</v>
      </c>
      <c r="J136" s="188">
        <f t="shared" si="141"/>
        <v>636980400</v>
      </c>
      <c r="K136" s="189">
        <f t="shared" si="142"/>
        <v>996628200</v>
      </c>
      <c r="L136" s="196">
        <f t="shared" si="143"/>
        <v>0</v>
      </c>
      <c r="M136" s="188">
        <f t="shared" si="144"/>
        <v>0</v>
      </c>
      <c r="N136" s="189">
        <f t="shared" si="145"/>
        <v>0</v>
      </c>
      <c r="O136" s="226">
        <v>613473700</v>
      </c>
      <c r="P136" s="227">
        <v>636980400</v>
      </c>
      <c r="Q136" s="228">
        <v>996628200</v>
      </c>
      <c r="R136" s="196">
        <f t="shared" si="146"/>
        <v>0</v>
      </c>
      <c r="S136" s="188">
        <f t="shared" si="147"/>
        <v>0</v>
      </c>
      <c r="T136" s="189">
        <f t="shared" si="148"/>
        <v>0</v>
      </c>
      <c r="AA136" s="247">
        <f t="shared" si="158"/>
        <v>0</v>
      </c>
    </row>
    <row r="137" spans="1:27" s="20" customFormat="1" ht="62.25" customHeight="1">
      <c r="A137" s="164" t="s">
        <v>376</v>
      </c>
      <c r="B137" s="165" t="s">
        <v>179</v>
      </c>
      <c r="C137" s="187">
        <v>96293400</v>
      </c>
      <c r="D137" s="188">
        <v>135405000</v>
      </c>
      <c r="E137" s="189">
        <v>89311800</v>
      </c>
      <c r="F137" s="196"/>
      <c r="G137" s="197"/>
      <c r="H137" s="198"/>
      <c r="I137" s="196">
        <f t="shared" si="140"/>
        <v>96293400</v>
      </c>
      <c r="J137" s="188">
        <f t="shared" si="141"/>
        <v>135405000</v>
      </c>
      <c r="K137" s="189">
        <f t="shared" si="142"/>
        <v>89311800</v>
      </c>
      <c r="L137" s="196">
        <f t="shared" si="143"/>
        <v>0</v>
      </c>
      <c r="M137" s="188">
        <f t="shared" si="144"/>
        <v>0</v>
      </c>
      <c r="N137" s="189">
        <f t="shared" si="145"/>
        <v>0</v>
      </c>
      <c r="O137" s="226">
        <v>96293400</v>
      </c>
      <c r="P137" s="227">
        <v>135405000</v>
      </c>
      <c r="Q137" s="228">
        <v>89311800</v>
      </c>
      <c r="R137" s="196">
        <f t="shared" si="146"/>
        <v>0</v>
      </c>
      <c r="S137" s="188">
        <f t="shared" si="147"/>
        <v>0</v>
      </c>
      <c r="T137" s="189">
        <f t="shared" si="148"/>
        <v>0</v>
      </c>
      <c r="AA137" s="247">
        <f t="shared" si="158"/>
        <v>0</v>
      </c>
    </row>
    <row r="138" spans="1:27" s="20" customFormat="1" ht="32.25" customHeight="1">
      <c r="A138" s="152" t="s">
        <v>297</v>
      </c>
      <c r="B138" s="153" t="s">
        <v>138</v>
      </c>
      <c r="C138" s="187">
        <v>71808400</v>
      </c>
      <c r="D138" s="188">
        <v>76044400</v>
      </c>
      <c r="E138" s="189">
        <v>91919900</v>
      </c>
      <c r="F138" s="196"/>
      <c r="G138" s="197"/>
      <c r="H138" s="198"/>
      <c r="I138" s="196">
        <f t="shared" si="140"/>
        <v>71808400</v>
      </c>
      <c r="J138" s="188">
        <f t="shared" si="141"/>
        <v>76044400</v>
      </c>
      <c r="K138" s="189">
        <f t="shared" si="142"/>
        <v>91919900</v>
      </c>
      <c r="L138" s="196">
        <f t="shared" si="143"/>
        <v>0</v>
      </c>
      <c r="M138" s="188">
        <f t="shared" si="144"/>
        <v>0</v>
      </c>
      <c r="N138" s="189">
        <f t="shared" si="145"/>
        <v>0</v>
      </c>
      <c r="O138" s="226">
        <v>71808400</v>
      </c>
      <c r="P138" s="227">
        <v>76044400</v>
      </c>
      <c r="Q138" s="228">
        <v>91919900</v>
      </c>
      <c r="R138" s="196">
        <f t="shared" si="146"/>
        <v>0</v>
      </c>
      <c r="S138" s="188">
        <f t="shared" si="147"/>
        <v>0</v>
      </c>
      <c r="T138" s="189">
        <f t="shared" si="148"/>
        <v>0</v>
      </c>
      <c r="AA138" s="247">
        <f t="shared" si="158"/>
        <v>0</v>
      </c>
    </row>
    <row r="139" spans="1:27" s="20" customFormat="1" ht="32.25" customHeight="1">
      <c r="A139" s="152" t="s">
        <v>184</v>
      </c>
      <c r="B139" s="59" t="s">
        <v>110</v>
      </c>
      <c r="C139" s="187">
        <v>310020900</v>
      </c>
      <c r="D139" s="188">
        <v>310020900</v>
      </c>
      <c r="E139" s="189">
        <v>344467700</v>
      </c>
      <c r="F139" s="196"/>
      <c r="G139" s="197"/>
      <c r="H139" s="198"/>
      <c r="I139" s="196">
        <f t="shared" si="140"/>
        <v>310020900</v>
      </c>
      <c r="J139" s="188">
        <f t="shared" si="141"/>
        <v>310020900</v>
      </c>
      <c r="K139" s="189">
        <f t="shared" si="142"/>
        <v>344467700</v>
      </c>
      <c r="L139" s="196">
        <f t="shared" si="143"/>
        <v>0</v>
      </c>
      <c r="M139" s="188">
        <f t="shared" si="144"/>
        <v>0</v>
      </c>
      <c r="N139" s="189">
        <f t="shared" si="145"/>
        <v>0</v>
      </c>
      <c r="O139" s="226">
        <v>310020900</v>
      </c>
      <c r="P139" s="227">
        <v>310020900</v>
      </c>
      <c r="Q139" s="228">
        <v>344467700</v>
      </c>
      <c r="R139" s="196">
        <f t="shared" si="146"/>
        <v>0</v>
      </c>
      <c r="S139" s="188">
        <f t="shared" si="147"/>
        <v>0</v>
      </c>
      <c r="T139" s="189">
        <f t="shared" si="148"/>
        <v>0</v>
      </c>
      <c r="AA139" s="247">
        <f t="shared" si="158"/>
        <v>0</v>
      </c>
    </row>
    <row r="140" spans="1:27" s="20" customFormat="1" ht="33" customHeight="1">
      <c r="A140" s="152" t="s">
        <v>379</v>
      </c>
      <c r="B140" s="59" t="s">
        <v>380</v>
      </c>
      <c r="C140" s="187">
        <v>11583500</v>
      </c>
      <c r="D140" s="188">
        <v>22718200</v>
      </c>
      <c r="E140" s="189">
        <v>8153600</v>
      </c>
      <c r="F140" s="196"/>
      <c r="G140" s="197"/>
      <c r="H140" s="198"/>
      <c r="I140" s="196">
        <f t="shared" si="140"/>
        <v>11583500</v>
      </c>
      <c r="J140" s="188">
        <f t="shared" si="141"/>
        <v>22718200</v>
      </c>
      <c r="K140" s="189">
        <f t="shared" si="142"/>
        <v>8153600</v>
      </c>
      <c r="L140" s="196">
        <f t="shared" si="143"/>
        <v>210647600</v>
      </c>
      <c r="M140" s="188">
        <f t="shared" si="144"/>
        <v>0</v>
      </c>
      <c r="N140" s="189">
        <f t="shared" si="145"/>
        <v>0</v>
      </c>
      <c r="O140" s="226">
        <v>222231100</v>
      </c>
      <c r="P140" s="227">
        <v>22718200</v>
      </c>
      <c r="Q140" s="228">
        <v>8153600</v>
      </c>
      <c r="R140" s="196">
        <f t="shared" si="146"/>
        <v>210647600</v>
      </c>
      <c r="S140" s="188">
        <f t="shared" si="147"/>
        <v>0</v>
      </c>
      <c r="T140" s="189">
        <f t="shared" si="148"/>
        <v>0</v>
      </c>
      <c r="AA140" s="247">
        <f t="shared" si="158"/>
        <v>0</v>
      </c>
    </row>
    <row r="141" spans="1:27" s="20" customFormat="1" ht="57.75" customHeight="1">
      <c r="A141" s="152" t="s">
        <v>339</v>
      </c>
      <c r="B141" s="59" t="s">
        <v>317</v>
      </c>
      <c r="C141" s="187">
        <v>91500400</v>
      </c>
      <c r="D141" s="188">
        <v>91500400</v>
      </c>
      <c r="E141" s="189">
        <v>91500400</v>
      </c>
      <c r="F141" s="196"/>
      <c r="G141" s="197"/>
      <c r="H141" s="198"/>
      <c r="I141" s="196">
        <f t="shared" si="140"/>
        <v>91500400</v>
      </c>
      <c r="J141" s="188">
        <f t="shared" si="141"/>
        <v>91500400</v>
      </c>
      <c r="K141" s="189">
        <f t="shared" si="142"/>
        <v>91500400</v>
      </c>
      <c r="L141" s="196">
        <f t="shared" si="143"/>
        <v>0</v>
      </c>
      <c r="M141" s="188">
        <f t="shared" si="144"/>
        <v>0</v>
      </c>
      <c r="N141" s="189">
        <f t="shared" si="145"/>
        <v>0</v>
      </c>
      <c r="O141" s="226">
        <v>91500400</v>
      </c>
      <c r="P141" s="227">
        <v>91500400</v>
      </c>
      <c r="Q141" s="228">
        <v>91500400</v>
      </c>
      <c r="R141" s="196">
        <f t="shared" si="146"/>
        <v>0</v>
      </c>
      <c r="S141" s="188">
        <f t="shared" si="147"/>
        <v>0</v>
      </c>
      <c r="T141" s="189">
        <f t="shared" si="148"/>
        <v>0</v>
      </c>
      <c r="AA141" s="247">
        <f t="shared" si="158"/>
        <v>0</v>
      </c>
    </row>
    <row r="142" spans="1:27" s="20" customFormat="1" ht="100.5" customHeight="1">
      <c r="A142" s="152" t="s">
        <v>412</v>
      </c>
      <c r="B142" s="153" t="s">
        <v>370</v>
      </c>
      <c r="C142" s="187">
        <v>39897900</v>
      </c>
      <c r="D142" s="188">
        <v>8716700</v>
      </c>
      <c r="E142" s="189">
        <v>8716700</v>
      </c>
      <c r="F142" s="196"/>
      <c r="G142" s="197"/>
      <c r="H142" s="198"/>
      <c r="I142" s="196">
        <f t="shared" si="140"/>
        <v>39897900</v>
      </c>
      <c r="J142" s="188">
        <f t="shared" si="141"/>
        <v>8716700</v>
      </c>
      <c r="K142" s="189">
        <f t="shared" si="142"/>
        <v>8716700</v>
      </c>
      <c r="L142" s="196">
        <f t="shared" si="143"/>
        <v>0</v>
      </c>
      <c r="M142" s="188">
        <f t="shared" si="144"/>
        <v>0</v>
      </c>
      <c r="N142" s="189">
        <f t="shared" si="145"/>
        <v>0</v>
      </c>
      <c r="O142" s="226">
        <v>39897900</v>
      </c>
      <c r="P142" s="227">
        <v>8716700</v>
      </c>
      <c r="Q142" s="228">
        <v>8716700</v>
      </c>
      <c r="R142" s="196">
        <f t="shared" si="146"/>
        <v>0</v>
      </c>
      <c r="S142" s="232">
        <f t="shared" si="147"/>
        <v>0</v>
      </c>
      <c r="T142" s="233">
        <f t="shared" si="148"/>
        <v>0</v>
      </c>
      <c r="AA142" s="247">
        <f t="shared" si="158"/>
        <v>0</v>
      </c>
    </row>
    <row r="143" spans="1:27" s="20" customFormat="1" ht="35.25" customHeight="1">
      <c r="A143" s="152" t="s">
        <v>408</v>
      </c>
      <c r="B143" s="153" t="s">
        <v>420</v>
      </c>
      <c r="C143" s="187">
        <v>0</v>
      </c>
      <c r="D143" s="188">
        <v>14320100</v>
      </c>
      <c r="E143" s="189">
        <v>14437600</v>
      </c>
      <c r="F143" s="196"/>
      <c r="G143" s="197"/>
      <c r="H143" s="198"/>
      <c r="I143" s="196">
        <f t="shared" si="140"/>
        <v>0</v>
      </c>
      <c r="J143" s="188">
        <f t="shared" si="141"/>
        <v>14320100</v>
      </c>
      <c r="K143" s="189">
        <f t="shared" si="142"/>
        <v>14437600</v>
      </c>
      <c r="L143" s="196">
        <f t="shared" si="143"/>
        <v>0</v>
      </c>
      <c r="M143" s="188">
        <f t="shared" si="144"/>
        <v>0</v>
      </c>
      <c r="N143" s="189">
        <f t="shared" si="145"/>
        <v>0</v>
      </c>
      <c r="O143" s="226">
        <v>0</v>
      </c>
      <c r="P143" s="227">
        <v>14320100</v>
      </c>
      <c r="Q143" s="228">
        <v>14437600</v>
      </c>
      <c r="R143" s="196">
        <f t="shared" si="146"/>
        <v>0</v>
      </c>
      <c r="S143" s="188">
        <f t="shared" si="147"/>
        <v>0</v>
      </c>
      <c r="T143" s="189">
        <f t="shared" si="148"/>
        <v>0</v>
      </c>
      <c r="AA143" s="247">
        <f t="shared" ref="AA143:AA154" si="204">C143-I143</f>
        <v>0</v>
      </c>
    </row>
    <row r="144" spans="1:27" s="20" customFormat="1" ht="36.75" customHeight="1">
      <c r="A144" s="152" t="s">
        <v>407</v>
      </c>
      <c r="B144" s="153" t="s">
        <v>421</v>
      </c>
      <c r="C144" s="187">
        <v>20657300</v>
      </c>
      <c r="D144" s="188">
        <v>0</v>
      </c>
      <c r="E144" s="189">
        <v>0</v>
      </c>
      <c r="F144" s="196"/>
      <c r="G144" s="197"/>
      <c r="H144" s="198"/>
      <c r="I144" s="196">
        <f t="shared" si="140"/>
        <v>20657300</v>
      </c>
      <c r="J144" s="188">
        <f t="shared" si="141"/>
        <v>0</v>
      </c>
      <c r="K144" s="189">
        <f t="shared" si="142"/>
        <v>0</v>
      </c>
      <c r="L144" s="196">
        <f t="shared" si="143"/>
        <v>0</v>
      </c>
      <c r="M144" s="188">
        <f t="shared" si="144"/>
        <v>0</v>
      </c>
      <c r="N144" s="189">
        <f t="shared" si="145"/>
        <v>0</v>
      </c>
      <c r="O144" s="226">
        <v>20657300</v>
      </c>
      <c r="P144" s="227">
        <v>0</v>
      </c>
      <c r="Q144" s="228">
        <v>0</v>
      </c>
      <c r="R144" s="196">
        <f t="shared" si="146"/>
        <v>0</v>
      </c>
      <c r="S144" s="188">
        <f t="shared" si="147"/>
        <v>0</v>
      </c>
      <c r="T144" s="189">
        <f t="shared" si="148"/>
        <v>0</v>
      </c>
      <c r="AA144" s="247">
        <f t="shared" si="204"/>
        <v>0</v>
      </c>
    </row>
    <row r="145" spans="1:27" s="20" customFormat="1" ht="60.75" customHeight="1">
      <c r="A145" s="152" t="s">
        <v>404</v>
      </c>
      <c r="B145" s="153" t="s">
        <v>417</v>
      </c>
      <c r="C145" s="187">
        <v>44915100</v>
      </c>
      <c r="D145" s="188">
        <v>31384000</v>
      </c>
      <c r="E145" s="189">
        <v>32030000</v>
      </c>
      <c r="F145" s="196"/>
      <c r="G145" s="197"/>
      <c r="H145" s="198"/>
      <c r="I145" s="196">
        <f t="shared" si="140"/>
        <v>44915100</v>
      </c>
      <c r="J145" s="188">
        <f t="shared" si="141"/>
        <v>31384000</v>
      </c>
      <c r="K145" s="189">
        <f t="shared" si="142"/>
        <v>32030000</v>
      </c>
      <c r="L145" s="196">
        <f t="shared" si="143"/>
        <v>0</v>
      </c>
      <c r="M145" s="188">
        <f t="shared" si="144"/>
        <v>0</v>
      </c>
      <c r="N145" s="189">
        <f t="shared" si="145"/>
        <v>0</v>
      </c>
      <c r="O145" s="226">
        <v>44915100</v>
      </c>
      <c r="P145" s="227">
        <v>31384000</v>
      </c>
      <c r="Q145" s="228">
        <v>32030000</v>
      </c>
      <c r="R145" s="196">
        <f t="shared" si="146"/>
        <v>0</v>
      </c>
      <c r="S145" s="188">
        <f t="shared" si="147"/>
        <v>0</v>
      </c>
      <c r="T145" s="189">
        <f t="shared" si="148"/>
        <v>0</v>
      </c>
      <c r="AA145" s="247">
        <f t="shared" si="204"/>
        <v>0</v>
      </c>
    </row>
    <row r="146" spans="1:27" s="20" customFormat="1" ht="44.25" customHeight="1">
      <c r="A146" s="152" t="s">
        <v>403</v>
      </c>
      <c r="B146" s="153" t="s">
        <v>416</v>
      </c>
      <c r="C146" s="187">
        <v>968500</v>
      </c>
      <c r="D146" s="188">
        <v>968500</v>
      </c>
      <c r="E146" s="189">
        <v>968500</v>
      </c>
      <c r="F146" s="196"/>
      <c r="G146" s="197"/>
      <c r="H146" s="198"/>
      <c r="I146" s="196">
        <f t="shared" si="140"/>
        <v>968500</v>
      </c>
      <c r="J146" s="188">
        <f t="shared" si="141"/>
        <v>968500</v>
      </c>
      <c r="K146" s="189">
        <f t="shared" si="142"/>
        <v>968500</v>
      </c>
      <c r="L146" s="196">
        <f t="shared" si="143"/>
        <v>0</v>
      </c>
      <c r="M146" s="188">
        <f t="shared" si="144"/>
        <v>0</v>
      </c>
      <c r="N146" s="189">
        <f t="shared" si="145"/>
        <v>0</v>
      </c>
      <c r="O146" s="226">
        <v>968500</v>
      </c>
      <c r="P146" s="227">
        <v>968500</v>
      </c>
      <c r="Q146" s="228">
        <v>968500</v>
      </c>
      <c r="R146" s="196">
        <f t="shared" si="146"/>
        <v>0</v>
      </c>
      <c r="S146" s="188">
        <f t="shared" si="147"/>
        <v>0</v>
      </c>
      <c r="T146" s="189">
        <f t="shared" si="148"/>
        <v>0</v>
      </c>
      <c r="AA146" s="247">
        <f t="shared" si="204"/>
        <v>0</v>
      </c>
    </row>
    <row r="147" spans="1:27" s="20" customFormat="1" ht="44.25" customHeight="1">
      <c r="A147" s="152" t="s">
        <v>454</v>
      </c>
      <c r="B147" s="153" t="s">
        <v>455</v>
      </c>
      <c r="C147" s="187">
        <v>155282700</v>
      </c>
      <c r="D147" s="188">
        <v>155282700</v>
      </c>
      <c r="E147" s="189">
        <v>155282700</v>
      </c>
      <c r="F147" s="196"/>
      <c r="G147" s="197"/>
      <c r="H147" s="198"/>
      <c r="I147" s="196">
        <f t="shared" ref="I147" si="205">C147+F147</f>
        <v>155282700</v>
      </c>
      <c r="J147" s="188">
        <f t="shared" ref="J147" si="206">D147+G147</f>
        <v>155282700</v>
      </c>
      <c r="K147" s="189">
        <f t="shared" ref="K147" si="207">E147+H147</f>
        <v>155282700</v>
      </c>
      <c r="L147" s="196">
        <f t="shared" ref="L147" si="208">O147-C147</f>
        <v>0</v>
      </c>
      <c r="M147" s="188">
        <f t="shared" ref="M147" si="209">P147-D147</f>
        <v>0</v>
      </c>
      <c r="N147" s="189">
        <f t="shared" ref="N147" si="210">Q147-E147</f>
        <v>0</v>
      </c>
      <c r="O147" s="226">
        <v>155282700</v>
      </c>
      <c r="P147" s="227">
        <v>155282700</v>
      </c>
      <c r="Q147" s="228">
        <v>155282700</v>
      </c>
      <c r="R147" s="196">
        <f t="shared" ref="R147" si="211">L147-F147</f>
        <v>0</v>
      </c>
      <c r="S147" s="188">
        <f t="shared" ref="S147" si="212">M147-G147</f>
        <v>0</v>
      </c>
      <c r="T147" s="189">
        <f t="shared" ref="T147" si="213">N147-H147</f>
        <v>0</v>
      </c>
      <c r="AA147" s="247">
        <f t="shared" si="204"/>
        <v>0</v>
      </c>
    </row>
    <row r="148" spans="1:27" s="20" customFormat="1" ht="41.25" customHeight="1">
      <c r="A148" s="152" t="s">
        <v>413</v>
      </c>
      <c r="B148" s="153" t="s">
        <v>154</v>
      </c>
      <c r="C148" s="187">
        <v>75800000</v>
      </c>
      <c r="D148" s="188">
        <v>119000000</v>
      </c>
      <c r="E148" s="189">
        <v>0</v>
      </c>
      <c r="F148" s="196"/>
      <c r="G148" s="197"/>
      <c r="H148" s="198"/>
      <c r="I148" s="196">
        <f t="shared" si="140"/>
        <v>75800000</v>
      </c>
      <c r="J148" s="188">
        <f t="shared" si="141"/>
        <v>119000000</v>
      </c>
      <c r="K148" s="189">
        <f t="shared" si="142"/>
        <v>0</v>
      </c>
      <c r="L148" s="196">
        <f t="shared" si="143"/>
        <v>0</v>
      </c>
      <c r="M148" s="188">
        <f t="shared" si="144"/>
        <v>0</v>
      </c>
      <c r="N148" s="189">
        <f t="shared" si="145"/>
        <v>0</v>
      </c>
      <c r="O148" s="226">
        <v>75800000</v>
      </c>
      <c r="P148" s="227">
        <v>119000000</v>
      </c>
      <c r="Q148" s="228">
        <v>0</v>
      </c>
      <c r="R148" s="196">
        <f t="shared" si="146"/>
        <v>0</v>
      </c>
      <c r="S148" s="188">
        <f t="shared" si="147"/>
        <v>0</v>
      </c>
      <c r="T148" s="189">
        <f t="shared" si="148"/>
        <v>0</v>
      </c>
      <c r="AA148" s="247">
        <f t="shared" si="204"/>
        <v>0</v>
      </c>
    </row>
    <row r="149" spans="1:27" s="20" customFormat="1" ht="85.5" customHeight="1">
      <c r="A149" s="152" t="s">
        <v>392</v>
      </c>
      <c r="B149" s="59" t="s">
        <v>343</v>
      </c>
      <c r="C149" s="187">
        <v>106554400</v>
      </c>
      <c r="D149" s="188">
        <v>0</v>
      </c>
      <c r="E149" s="189">
        <v>249642100</v>
      </c>
      <c r="F149" s="196"/>
      <c r="G149" s="197"/>
      <c r="H149" s="198"/>
      <c r="I149" s="196">
        <f t="shared" ref="I149:I153" si="214">C149+F149</f>
        <v>106554400</v>
      </c>
      <c r="J149" s="188">
        <f t="shared" ref="J149:J153" si="215">D149+G149</f>
        <v>0</v>
      </c>
      <c r="K149" s="189">
        <f t="shared" ref="K149:K153" si="216">E149+H149</f>
        <v>249642100</v>
      </c>
      <c r="L149" s="196">
        <f t="shared" ref="L149:L153" si="217">O149-C149</f>
        <v>0</v>
      </c>
      <c r="M149" s="188">
        <f t="shared" ref="M149:M153" si="218">P149-D149</f>
        <v>0</v>
      </c>
      <c r="N149" s="189">
        <f t="shared" ref="N149:N153" si="219">Q149-E149</f>
        <v>0</v>
      </c>
      <c r="O149" s="226">
        <v>106554400</v>
      </c>
      <c r="P149" s="227">
        <v>0</v>
      </c>
      <c r="Q149" s="228">
        <v>249642100</v>
      </c>
      <c r="R149" s="196">
        <f t="shared" ref="R149:R153" si="220">L149-F149</f>
        <v>0</v>
      </c>
      <c r="S149" s="188">
        <f t="shared" ref="S149:S153" si="221">M149-G149</f>
        <v>0</v>
      </c>
      <c r="T149" s="189">
        <f t="shared" ref="T149:T153" si="222">N149-H149</f>
        <v>0</v>
      </c>
      <c r="AA149" s="247">
        <f t="shared" si="204"/>
        <v>0</v>
      </c>
    </row>
    <row r="150" spans="1:27" s="20" customFormat="1" ht="55.5" customHeight="1">
      <c r="A150" s="152" t="s">
        <v>358</v>
      </c>
      <c r="B150" s="59" t="s">
        <v>359</v>
      </c>
      <c r="C150" s="187">
        <v>1712978700</v>
      </c>
      <c r="D150" s="188">
        <v>0</v>
      </c>
      <c r="E150" s="189">
        <v>0</v>
      </c>
      <c r="F150" s="196"/>
      <c r="G150" s="197"/>
      <c r="H150" s="198"/>
      <c r="I150" s="196">
        <f t="shared" si="214"/>
        <v>1712978700</v>
      </c>
      <c r="J150" s="188">
        <f t="shared" si="215"/>
        <v>0</v>
      </c>
      <c r="K150" s="189">
        <f t="shared" si="216"/>
        <v>0</v>
      </c>
      <c r="L150" s="196">
        <f t="shared" si="217"/>
        <v>0</v>
      </c>
      <c r="M150" s="188">
        <f t="shared" si="218"/>
        <v>0</v>
      </c>
      <c r="N150" s="189">
        <f t="shared" si="219"/>
        <v>0</v>
      </c>
      <c r="O150" s="226">
        <v>1712978700</v>
      </c>
      <c r="P150" s="227">
        <v>0</v>
      </c>
      <c r="Q150" s="228">
        <v>0</v>
      </c>
      <c r="R150" s="196">
        <f t="shared" si="220"/>
        <v>0</v>
      </c>
      <c r="S150" s="188">
        <f t="shared" si="221"/>
        <v>0</v>
      </c>
      <c r="T150" s="189">
        <f t="shared" si="222"/>
        <v>0</v>
      </c>
      <c r="AA150" s="247">
        <f t="shared" si="204"/>
        <v>0</v>
      </c>
    </row>
    <row r="151" spans="1:27" s="20" customFormat="1" ht="81" hidden="1" customHeight="1">
      <c r="A151" s="152" t="s">
        <v>432</v>
      </c>
      <c r="B151" s="59" t="s">
        <v>431</v>
      </c>
      <c r="C151" s="187">
        <v>0</v>
      </c>
      <c r="D151" s="188">
        <v>0</v>
      </c>
      <c r="E151" s="189">
        <v>0</v>
      </c>
      <c r="F151" s="196"/>
      <c r="G151" s="197"/>
      <c r="H151" s="198"/>
      <c r="I151" s="196">
        <f t="shared" si="214"/>
        <v>0</v>
      </c>
      <c r="J151" s="188">
        <f t="shared" si="215"/>
        <v>0</v>
      </c>
      <c r="K151" s="189">
        <f t="shared" si="216"/>
        <v>0</v>
      </c>
      <c r="L151" s="196">
        <f t="shared" si="217"/>
        <v>200000000</v>
      </c>
      <c r="M151" s="188">
        <f t="shared" si="218"/>
        <v>0</v>
      </c>
      <c r="N151" s="189">
        <f t="shared" si="219"/>
        <v>0</v>
      </c>
      <c r="O151" s="226">
        <v>200000000</v>
      </c>
      <c r="P151" s="227">
        <v>0</v>
      </c>
      <c r="Q151" s="228">
        <v>0</v>
      </c>
      <c r="R151" s="196">
        <f t="shared" si="220"/>
        <v>200000000</v>
      </c>
      <c r="S151" s="188">
        <f t="shared" si="221"/>
        <v>0</v>
      </c>
      <c r="T151" s="189">
        <f t="shared" si="222"/>
        <v>0</v>
      </c>
      <c r="AA151" s="247">
        <f t="shared" si="204"/>
        <v>0</v>
      </c>
    </row>
    <row r="152" spans="1:27" s="20" customFormat="1" ht="68.25" customHeight="1">
      <c r="A152" s="152" t="s">
        <v>436</v>
      </c>
      <c r="B152" s="59" t="s">
        <v>148</v>
      </c>
      <c r="C152" s="187">
        <v>299079700</v>
      </c>
      <c r="D152" s="188">
        <v>0</v>
      </c>
      <c r="E152" s="189">
        <v>0</v>
      </c>
      <c r="F152" s="196"/>
      <c r="G152" s="197"/>
      <c r="H152" s="198"/>
      <c r="I152" s="196">
        <f t="shared" ref="I152" si="223">C152+F152</f>
        <v>299079700</v>
      </c>
      <c r="J152" s="188">
        <f t="shared" ref="J152" si="224">D152+G152</f>
        <v>0</v>
      </c>
      <c r="K152" s="189">
        <f t="shared" ref="K152" si="225">E152+H152</f>
        <v>0</v>
      </c>
      <c r="L152" s="196">
        <f t="shared" ref="L152" si="226">O152-C152</f>
        <v>0</v>
      </c>
      <c r="M152" s="188">
        <f t="shared" ref="M152" si="227">P152-D152</f>
        <v>0</v>
      </c>
      <c r="N152" s="189">
        <f t="shared" ref="N152" si="228">Q152-E152</f>
        <v>0</v>
      </c>
      <c r="O152" s="226">
        <v>299079700</v>
      </c>
      <c r="P152" s="227">
        <v>0</v>
      </c>
      <c r="Q152" s="228">
        <v>0</v>
      </c>
      <c r="R152" s="196">
        <f t="shared" ref="R152" si="229">L152-F152</f>
        <v>0</v>
      </c>
      <c r="S152" s="188">
        <f t="shared" ref="S152" si="230">M152-G152</f>
        <v>0</v>
      </c>
      <c r="T152" s="189">
        <f t="shared" ref="T152" si="231">N152-H152</f>
        <v>0</v>
      </c>
      <c r="AA152" s="247">
        <f t="shared" si="204"/>
        <v>0</v>
      </c>
    </row>
    <row r="153" spans="1:27" s="20" customFormat="1" ht="54" customHeight="1">
      <c r="A153" s="152" t="s">
        <v>398</v>
      </c>
      <c r="B153" s="59" t="s">
        <v>397</v>
      </c>
      <c r="C153" s="187">
        <v>0</v>
      </c>
      <c r="D153" s="188">
        <v>0</v>
      </c>
      <c r="E153" s="189">
        <v>58800000</v>
      </c>
      <c r="F153" s="187"/>
      <c r="G153" s="188"/>
      <c r="H153" s="189"/>
      <c r="I153" s="196">
        <f t="shared" si="214"/>
        <v>0</v>
      </c>
      <c r="J153" s="188">
        <f t="shared" si="215"/>
        <v>0</v>
      </c>
      <c r="K153" s="189">
        <f t="shared" si="216"/>
        <v>58800000</v>
      </c>
      <c r="L153" s="196">
        <f t="shared" si="217"/>
        <v>0</v>
      </c>
      <c r="M153" s="188">
        <f t="shared" si="218"/>
        <v>0</v>
      </c>
      <c r="N153" s="189">
        <f t="shared" si="219"/>
        <v>0</v>
      </c>
      <c r="O153" s="226">
        <v>0</v>
      </c>
      <c r="P153" s="227">
        <v>0</v>
      </c>
      <c r="Q153" s="228">
        <v>58800000</v>
      </c>
      <c r="R153" s="196">
        <f t="shared" si="220"/>
        <v>0</v>
      </c>
      <c r="S153" s="188">
        <f t="shared" si="221"/>
        <v>0</v>
      </c>
      <c r="T153" s="189">
        <f t="shared" si="222"/>
        <v>0</v>
      </c>
      <c r="AA153" s="247">
        <f t="shared" si="204"/>
        <v>0</v>
      </c>
    </row>
    <row r="154" spans="1:27" s="20" customFormat="1" ht="54" customHeight="1">
      <c r="A154" s="152" t="s">
        <v>471</v>
      </c>
      <c r="B154" s="153" t="s">
        <v>472</v>
      </c>
      <c r="C154" s="187">
        <v>210647600</v>
      </c>
      <c r="D154" s="188">
        <v>0</v>
      </c>
      <c r="E154" s="189">
        <v>0</v>
      </c>
      <c r="F154" s="187"/>
      <c r="G154" s="188"/>
      <c r="H154" s="189"/>
      <c r="I154" s="196">
        <f t="shared" ref="I154" si="232">C154+F154</f>
        <v>210647600</v>
      </c>
      <c r="J154" s="188">
        <f t="shared" ref="J154" si="233">D154+G154</f>
        <v>0</v>
      </c>
      <c r="K154" s="189">
        <f t="shared" ref="K154" si="234">E154+H154</f>
        <v>0</v>
      </c>
      <c r="L154" s="196"/>
      <c r="M154" s="188"/>
      <c r="N154" s="189"/>
      <c r="O154" s="226"/>
      <c r="P154" s="227"/>
      <c r="Q154" s="228"/>
      <c r="R154" s="196"/>
      <c r="S154" s="188"/>
      <c r="T154" s="189"/>
      <c r="AA154" s="247">
        <f t="shared" si="204"/>
        <v>0</v>
      </c>
    </row>
    <row r="155" spans="1:27" s="20" customFormat="1">
      <c r="A155" s="209"/>
      <c r="B155" s="208"/>
      <c r="C155" s="187"/>
      <c r="D155" s="188"/>
      <c r="E155" s="189"/>
      <c r="F155" s="187"/>
      <c r="G155" s="188"/>
      <c r="H155" s="189"/>
      <c r="I155" s="187"/>
      <c r="J155" s="188"/>
      <c r="K155" s="189"/>
      <c r="L155" s="187"/>
      <c r="M155" s="188"/>
      <c r="N155" s="189"/>
      <c r="O155" s="187"/>
      <c r="P155" s="188"/>
      <c r="Q155" s="189"/>
      <c r="R155" s="187"/>
      <c r="S155" s="188"/>
      <c r="T155" s="189"/>
    </row>
    <row r="156" spans="1:27" s="20" customFormat="1" ht="21.75" customHeight="1">
      <c r="A156" s="214" t="s">
        <v>76</v>
      </c>
      <c r="B156" s="59" t="s">
        <v>112</v>
      </c>
      <c r="C156" s="187">
        <v>4437284500</v>
      </c>
      <c r="D156" s="188">
        <v>4551336500</v>
      </c>
      <c r="E156" s="189">
        <v>4715656400</v>
      </c>
      <c r="F156" s="187">
        <f t="shared" ref="F156:T156" si="235">SUM(F157:F174)</f>
        <v>0</v>
      </c>
      <c r="G156" s="188">
        <f t="shared" si="235"/>
        <v>0</v>
      </c>
      <c r="H156" s="189">
        <f t="shared" si="235"/>
        <v>0</v>
      </c>
      <c r="I156" s="187">
        <f t="shared" si="235"/>
        <v>4437284500</v>
      </c>
      <c r="J156" s="188">
        <f t="shared" si="235"/>
        <v>4551336500</v>
      </c>
      <c r="K156" s="189">
        <f t="shared" si="235"/>
        <v>4715656400</v>
      </c>
      <c r="L156" s="187">
        <f t="shared" si="235"/>
        <v>0</v>
      </c>
      <c r="M156" s="188">
        <f t="shared" si="235"/>
        <v>0</v>
      </c>
      <c r="N156" s="189">
        <f t="shared" si="235"/>
        <v>0</v>
      </c>
      <c r="O156" s="187">
        <f t="shared" si="235"/>
        <v>4437284500</v>
      </c>
      <c r="P156" s="188">
        <f t="shared" si="235"/>
        <v>4551336500</v>
      </c>
      <c r="Q156" s="189">
        <f t="shared" si="235"/>
        <v>4715656400</v>
      </c>
      <c r="R156" s="187">
        <f t="shared" si="235"/>
        <v>0</v>
      </c>
      <c r="S156" s="188">
        <f t="shared" si="235"/>
        <v>0</v>
      </c>
      <c r="T156" s="189">
        <f t="shared" si="235"/>
        <v>0</v>
      </c>
    </row>
    <row r="157" spans="1:27" s="20" customFormat="1" ht="42.75" customHeight="1">
      <c r="A157" s="152" t="s">
        <v>386</v>
      </c>
      <c r="B157" s="59" t="s">
        <v>113</v>
      </c>
      <c r="C157" s="187">
        <v>42830700</v>
      </c>
      <c r="D157" s="188">
        <v>44278600</v>
      </c>
      <c r="E157" s="189">
        <v>45847200</v>
      </c>
      <c r="F157" s="196"/>
      <c r="G157" s="197"/>
      <c r="H157" s="198"/>
      <c r="I157" s="196">
        <f t="shared" ref="I157:I174" si="236">C157+F157</f>
        <v>42830700</v>
      </c>
      <c r="J157" s="188">
        <f t="shared" ref="J157:J174" si="237">D157+G157</f>
        <v>44278600</v>
      </c>
      <c r="K157" s="189">
        <f t="shared" ref="K157:K174" si="238">E157+H157</f>
        <v>45847200</v>
      </c>
      <c r="L157" s="196">
        <f t="shared" ref="L157:L174" si="239">O157-C157</f>
        <v>0</v>
      </c>
      <c r="M157" s="188">
        <f t="shared" ref="M157:M174" si="240">P157-D157</f>
        <v>0</v>
      </c>
      <c r="N157" s="189">
        <f t="shared" ref="N157:N174" si="241">Q157-E157</f>
        <v>0</v>
      </c>
      <c r="O157" s="226">
        <v>42830700</v>
      </c>
      <c r="P157" s="227">
        <v>44278600</v>
      </c>
      <c r="Q157" s="228">
        <v>45847200</v>
      </c>
      <c r="R157" s="196">
        <f t="shared" ref="R157:R174" si="242">L157-F157</f>
        <v>0</v>
      </c>
      <c r="S157" s="188">
        <f t="shared" ref="S157:S174" si="243">M157-G157</f>
        <v>0</v>
      </c>
      <c r="T157" s="189">
        <f t="shared" ref="T157:T174" si="244">N157-H157</f>
        <v>0</v>
      </c>
    </row>
    <row r="158" spans="1:27" s="20" customFormat="1" ht="58.5" customHeight="1">
      <c r="A158" s="152" t="s">
        <v>96</v>
      </c>
      <c r="B158" s="59" t="s">
        <v>114</v>
      </c>
      <c r="C158" s="187">
        <v>5859500</v>
      </c>
      <c r="D158" s="188">
        <v>221800</v>
      </c>
      <c r="E158" s="189">
        <v>197700</v>
      </c>
      <c r="F158" s="196"/>
      <c r="G158" s="197"/>
      <c r="H158" s="198"/>
      <c r="I158" s="196">
        <f t="shared" si="236"/>
        <v>5859500</v>
      </c>
      <c r="J158" s="188">
        <f t="shared" si="237"/>
        <v>221800</v>
      </c>
      <c r="K158" s="189">
        <f t="shared" si="238"/>
        <v>197700</v>
      </c>
      <c r="L158" s="196">
        <f t="shared" si="239"/>
        <v>0</v>
      </c>
      <c r="M158" s="188">
        <f t="shared" si="240"/>
        <v>0</v>
      </c>
      <c r="N158" s="189">
        <f t="shared" si="241"/>
        <v>0</v>
      </c>
      <c r="O158" s="226">
        <v>5859500</v>
      </c>
      <c r="P158" s="227">
        <v>221800</v>
      </c>
      <c r="Q158" s="228">
        <v>197700</v>
      </c>
      <c r="R158" s="196">
        <f t="shared" si="242"/>
        <v>0</v>
      </c>
      <c r="S158" s="188">
        <f t="shared" si="243"/>
        <v>0</v>
      </c>
      <c r="T158" s="189">
        <f t="shared" si="244"/>
        <v>0</v>
      </c>
    </row>
    <row r="159" spans="1:27" s="20" customFormat="1" ht="29.25" customHeight="1">
      <c r="A159" s="183" t="s">
        <v>95</v>
      </c>
      <c r="B159" s="142" t="s">
        <v>115</v>
      </c>
      <c r="C159" s="187">
        <v>9144200</v>
      </c>
      <c r="D159" s="188">
        <v>9793800</v>
      </c>
      <c r="E159" s="189">
        <v>9768000</v>
      </c>
      <c r="F159" s="196"/>
      <c r="G159" s="197"/>
      <c r="H159" s="198"/>
      <c r="I159" s="196">
        <f t="shared" si="236"/>
        <v>9144200</v>
      </c>
      <c r="J159" s="188">
        <f t="shared" si="237"/>
        <v>9793800</v>
      </c>
      <c r="K159" s="189">
        <f t="shared" si="238"/>
        <v>9768000</v>
      </c>
      <c r="L159" s="196">
        <f t="shared" si="239"/>
        <v>0</v>
      </c>
      <c r="M159" s="188">
        <f t="shared" si="240"/>
        <v>0</v>
      </c>
      <c r="N159" s="189">
        <f t="shared" si="241"/>
        <v>0</v>
      </c>
      <c r="O159" s="226">
        <v>9144200</v>
      </c>
      <c r="P159" s="227">
        <v>9793800</v>
      </c>
      <c r="Q159" s="228">
        <v>9768000</v>
      </c>
      <c r="R159" s="196">
        <f t="shared" si="242"/>
        <v>0</v>
      </c>
      <c r="S159" s="188">
        <f t="shared" si="243"/>
        <v>0</v>
      </c>
      <c r="T159" s="189">
        <f t="shared" si="244"/>
        <v>0</v>
      </c>
    </row>
    <row r="160" spans="1:27" s="20" customFormat="1" ht="32.25" customHeight="1">
      <c r="A160" s="234" t="s">
        <v>94</v>
      </c>
      <c r="B160" s="235" t="s">
        <v>116</v>
      </c>
      <c r="C160" s="187">
        <v>651788700</v>
      </c>
      <c r="D160" s="188">
        <v>692640300</v>
      </c>
      <c r="E160" s="189">
        <v>706400900</v>
      </c>
      <c r="F160" s="196"/>
      <c r="G160" s="197"/>
      <c r="H160" s="198"/>
      <c r="I160" s="196">
        <f t="shared" ref="I160" si="245">C160+F160</f>
        <v>651788700</v>
      </c>
      <c r="J160" s="188">
        <f t="shared" ref="J160" si="246">D160+G160</f>
        <v>692640300</v>
      </c>
      <c r="K160" s="189">
        <f t="shared" ref="K160" si="247">E160+H160</f>
        <v>706400900</v>
      </c>
      <c r="L160" s="196">
        <f t="shared" ref="L160" si="248">O160-C160</f>
        <v>0</v>
      </c>
      <c r="M160" s="188">
        <f t="shared" ref="M160" si="249">P160-D160</f>
        <v>0</v>
      </c>
      <c r="N160" s="189">
        <f t="shared" ref="N160" si="250">Q160-E160</f>
        <v>0</v>
      </c>
      <c r="O160" s="226">
        <v>651788700</v>
      </c>
      <c r="P160" s="227">
        <v>692640300</v>
      </c>
      <c r="Q160" s="228">
        <v>706400900</v>
      </c>
      <c r="R160" s="196">
        <f t="shared" ref="R160" si="251">L160-F160</f>
        <v>0</v>
      </c>
      <c r="S160" s="188">
        <f t="shared" ref="S160" si="252">M160-G160</f>
        <v>0</v>
      </c>
      <c r="T160" s="189">
        <f t="shared" ref="T160" si="253">N160-H160</f>
        <v>0</v>
      </c>
    </row>
    <row r="161" spans="1:20" s="22" customFormat="1" ht="87" customHeight="1">
      <c r="A161" s="17" t="s">
        <v>382</v>
      </c>
      <c r="B161" s="59" t="s">
        <v>368</v>
      </c>
      <c r="C161" s="196">
        <v>2029900</v>
      </c>
      <c r="D161" s="197">
        <v>2119200</v>
      </c>
      <c r="E161" s="198">
        <v>2214600</v>
      </c>
      <c r="F161" s="196"/>
      <c r="G161" s="197"/>
      <c r="H161" s="198"/>
      <c r="I161" s="196">
        <f t="shared" si="236"/>
        <v>2029900</v>
      </c>
      <c r="J161" s="188">
        <f t="shared" si="237"/>
        <v>2119200</v>
      </c>
      <c r="K161" s="189">
        <f t="shared" si="238"/>
        <v>2214600</v>
      </c>
      <c r="L161" s="196">
        <f t="shared" si="239"/>
        <v>0</v>
      </c>
      <c r="M161" s="188">
        <f t="shared" si="240"/>
        <v>0</v>
      </c>
      <c r="N161" s="189">
        <f t="shared" si="241"/>
        <v>0</v>
      </c>
      <c r="O161" s="229">
        <v>2029900</v>
      </c>
      <c r="P161" s="230">
        <v>2119200</v>
      </c>
      <c r="Q161" s="231">
        <v>2214600</v>
      </c>
      <c r="R161" s="196">
        <f t="shared" si="242"/>
        <v>0</v>
      </c>
      <c r="S161" s="188">
        <f t="shared" si="243"/>
        <v>0</v>
      </c>
      <c r="T161" s="189">
        <f t="shared" si="244"/>
        <v>0</v>
      </c>
    </row>
    <row r="162" spans="1:20" s="22" customFormat="1" ht="57" customHeight="1">
      <c r="A162" s="17" t="s">
        <v>136</v>
      </c>
      <c r="B162" s="59" t="s">
        <v>117</v>
      </c>
      <c r="C162" s="196">
        <v>20988300</v>
      </c>
      <c r="D162" s="197">
        <v>18752800</v>
      </c>
      <c r="E162" s="198">
        <v>18513400</v>
      </c>
      <c r="F162" s="196"/>
      <c r="G162" s="197"/>
      <c r="H162" s="198"/>
      <c r="I162" s="196">
        <f t="shared" si="236"/>
        <v>20988300</v>
      </c>
      <c r="J162" s="188">
        <f t="shared" si="237"/>
        <v>18752800</v>
      </c>
      <c r="K162" s="189">
        <f t="shared" si="238"/>
        <v>18513400</v>
      </c>
      <c r="L162" s="196">
        <f t="shared" si="239"/>
        <v>0</v>
      </c>
      <c r="M162" s="188">
        <f t="shared" si="240"/>
        <v>0</v>
      </c>
      <c r="N162" s="189">
        <f t="shared" si="241"/>
        <v>0</v>
      </c>
      <c r="O162" s="229">
        <v>20988300</v>
      </c>
      <c r="P162" s="230">
        <v>18752800</v>
      </c>
      <c r="Q162" s="231">
        <v>18513400</v>
      </c>
      <c r="R162" s="196">
        <f t="shared" si="242"/>
        <v>0</v>
      </c>
      <c r="S162" s="188">
        <f t="shared" si="243"/>
        <v>0</v>
      </c>
      <c r="T162" s="189">
        <f t="shared" si="244"/>
        <v>0</v>
      </c>
    </row>
    <row r="163" spans="1:20" s="22" customFormat="1" ht="57" customHeight="1">
      <c r="A163" s="17" t="s">
        <v>137</v>
      </c>
      <c r="B163" s="59" t="s">
        <v>119</v>
      </c>
      <c r="C163" s="196">
        <v>42178400</v>
      </c>
      <c r="D163" s="197">
        <v>39151700</v>
      </c>
      <c r="E163" s="198">
        <v>43351700</v>
      </c>
      <c r="F163" s="196"/>
      <c r="G163" s="197"/>
      <c r="H163" s="198"/>
      <c r="I163" s="196">
        <f t="shared" si="236"/>
        <v>42178400</v>
      </c>
      <c r="J163" s="188">
        <f t="shared" si="237"/>
        <v>39151700</v>
      </c>
      <c r="K163" s="189">
        <f t="shared" si="238"/>
        <v>43351700</v>
      </c>
      <c r="L163" s="196">
        <f t="shared" si="239"/>
        <v>0</v>
      </c>
      <c r="M163" s="188">
        <f t="shared" si="240"/>
        <v>0</v>
      </c>
      <c r="N163" s="189">
        <f t="shared" si="241"/>
        <v>0</v>
      </c>
      <c r="O163" s="229">
        <v>42178400</v>
      </c>
      <c r="P163" s="230">
        <v>39151700</v>
      </c>
      <c r="Q163" s="231">
        <v>43351700</v>
      </c>
      <c r="R163" s="196">
        <f t="shared" si="242"/>
        <v>0</v>
      </c>
      <c r="S163" s="188">
        <f t="shared" si="243"/>
        <v>0</v>
      </c>
      <c r="T163" s="189">
        <f t="shared" si="244"/>
        <v>0</v>
      </c>
    </row>
    <row r="164" spans="1:20" s="22" customFormat="1" ht="56.25" customHeight="1">
      <c r="A164" s="17" t="s">
        <v>87</v>
      </c>
      <c r="B164" s="59" t="s">
        <v>120</v>
      </c>
      <c r="C164" s="196">
        <v>140358600</v>
      </c>
      <c r="D164" s="197">
        <v>145969000</v>
      </c>
      <c r="E164" s="198">
        <v>151809600</v>
      </c>
      <c r="F164" s="196"/>
      <c r="G164" s="197"/>
      <c r="H164" s="198"/>
      <c r="I164" s="196">
        <f t="shared" si="236"/>
        <v>140358600</v>
      </c>
      <c r="J164" s="188">
        <f t="shared" si="237"/>
        <v>145969000</v>
      </c>
      <c r="K164" s="189">
        <f t="shared" si="238"/>
        <v>151809600</v>
      </c>
      <c r="L164" s="196">
        <f t="shared" si="239"/>
        <v>0</v>
      </c>
      <c r="M164" s="188">
        <f t="shared" si="240"/>
        <v>0</v>
      </c>
      <c r="N164" s="189">
        <f t="shared" si="241"/>
        <v>0</v>
      </c>
      <c r="O164" s="229">
        <v>140358600</v>
      </c>
      <c r="P164" s="230">
        <v>145969000</v>
      </c>
      <c r="Q164" s="231">
        <v>151809600</v>
      </c>
      <c r="R164" s="196">
        <f t="shared" si="242"/>
        <v>0</v>
      </c>
      <c r="S164" s="188">
        <f t="shared" si="243"/>
        <v>0</v>
      </c>
      <c r="T164" s="189">
        <f t="shared" si="244"/>
        <v>0</v>
      </c>
    </row>
    <row r="165" spans="1:20" s="22" customFormat="1" ht="74.25" customHeight="1">
      <c r="A165" s="17" t="s">
        <v>458</v>
      </c>
      <c r="B165" s="59" t="s">
        <v>301</v>
      </c>
      <c r="C165" s="196">
        <v>36200</v>
      </c>
      <c r="D165" s="197">
        <v>37600</v>
      </c>
      <c r="E165" s="198">
        <v>39100</v>
      </c>
      <c r="F165" s="196"/>
      <c r="G165" s="197"/>
      <c r="H165" s="198"/>
      <c r="I165" s="196">
        <f t="shared" si="236"/>
        <v>36200</v>
      </c>
      <c r="J165" s="188">
        <f t="shared" si="237"/>
        <v>37600</v>
      </c>
      <c r="K165" s="189">
        <f t="shared" si="238"/>
        <v>39100</v>
      </c>
      <c r="L165" s="196">
        <f t="shared" si="239"/>
        <v>0</v>
      </c>
      <c r="M165" s="188">
        <f t="shared" si="240"/>
        <v>0</v>
      </c>
      <c r="N165" s="189">
        <f t="shared" si="241"/>
        <v>0</v>
      </c>
      <c r="O165" s="229">
        <v>36200</v>
      </c>
      <c r="P165" s="230">
        <v>37600</v>
      </c>
      <c r="Q165" s="231">
        <v>39100</v>
      </c>
      <c r="R165" s="196">
        <f t="shared" si="242"/>
        <v>0</v>
      </c>
      <c r="S165" s="188">
        <f t="shared" si="243"/>
        <v>0</v>
      </c>
      <c r="T165" s="189">
        <f t="shared" si="244"/>
        <v>0</v>
      </c>
    </row>
    <row r="166" spans="1:20" s="22" customFormat="1" ht="33.75" customHeight="1">
      <c r="A166" s="17" t="s">
        <v>88</v>
      </c>
      <c r="B166" s="59" t="s">
        <v>121</v>
      </c>
      <c r="C166" s="196">
        <v>797306300</v>
      </c>
      <c r="D166" s="197">
        <v>797199900</v>
      </c>
      <c r="E166" s="198">
        <v>797199900</v>
      </c>
      <c r="F166" s="196"/>
      <c r="G166" s="197"/>
      <c r="H166" s="198"/>
      <c r="I166" s="196">
        <f t="shared" si="236"/>
        <v>797306300</v>
      </c>
      <c r="J166" s="188">
        <f t="shared" si="237"/>
        <v>797199900</v>
      </c>
      <c r="K166" s="189">
        <f t="shared" si="238"/>
        <v>797199900</v>
      </c>
      <c r="L166" s="196">
        <f t="shared" si="239"/>
        <v>0</v>
      </c>
      <c r="M166" s="188">
        <f t="shared" si="240"/>
        <v>0</v>
      </c>
      <c r="N166" s="189">
        <f t="shared" si="241"/>
        <v>0</v>
      </c>
      <c r="O166" s="229">
        <v>797306300</v>
      </c>
      <c r="P166" s="230">
        <v>797199900</v>
      </c>
      <c r="Q166" s="231">
        <v>797199900</v>
      </c>
      <c r="R166" s="196">
        <f t="shared" si="242"/>
        <v>0</v>
      </c>
      <c r="S166" s="188">
        <f t="shared" si="243"/>
        <v>0</v>
      </c>
      <c r="T166" s="189">
        <f t="shared" si="244"/>
        <v>0</v>
      </c>
    </row>
    <row r="167" spans="1:20" s="22" customFormat="1" ht="70.5" customHeight="1">
      <c r="A167" s="17" t="s">
        <v>387</v>
      </c>
      <c r="B167" s="59" t="s">
        <v>126</v>
      </c>
      <c r="C167" s="196">
        <v>753222000</v>
      </c>
      <c r="D167" s="197">
        <v>753222000</v>
      </c>
      <c r="E167" s="198">
        <v>753222000</v>
      </c>
      <c r="F167" s="196"/>
      <c r="G167" s="197"/>
      <c r="H167" s="198"/>
      <c r="I167" s="196">
        <f t="shared" si="236"/>
        <v>753222000</v>
      </c>
      <c r="J167" s="188">
        <f t="shared" si="237"/>
        <v>753222000</v>
      </c>
      <c r="K167" s="189">
        <f t="shared" si="238"/>
        <v>753222000</v>
      </c>
      <c r="L167" s="196">
        <f t="shared" si="239"/>
        <v>0</v>
      </c>
      <c r="M167" s="188">
        <f t="shared" si="240"/>
        <v>0</v>
      </c>
      <c r="N167" s="189">
        <f t="shared" si="241"/>
        <v>0</v>
      </c>
      <c r="O167" s="229">
        <v>753222000</v>
      </c>
      <c r="P167" s="230">
        <v>753222000</v>
      </c>
      <c r="Q167" s="231">
        <v>753222000</v>
      </c>
      <c r="R167" s="196">
        <f t="shared" si="242"/>
        <v>0</v>
      </c>
      <c r="S167" s="188">
        <f t="shared" si="243"/>
        <v>0</v>
      </c>
      <c r="T167" s="189">
        <f t="shared" si="244"/>
        <v>0</v>
      </c>
    </row>
    <row r="168" spans="1:20" s="22" customFormat="1" ht="35.25" customHeight="1">
      <c r="A168" s="17" t="s">
        <v>448</v>
      </c>
      <c r="B168" s="59" t="s">
        <v>449</v>
      </c>
      <c r="C168" s="196">
        <v>337602900</v>
      </c>
      <c r="D168" s="197">
        <v>337602900</v>
      </c>
      <c r="E168" s="198">
        <v>337602900</v>
      </c>
      <c r="F168" s="196"/>
      <c r="G168" s="197"/>
      <c r="H168" s="198"/>
      <c r="I168" s="196">
        <f t="shared" ref="I168" si="254">C168+F168</f>
        <v>337602900</v>
      </c>
      <c r="J168" s="188">
        <f t="shared" ref="J168" si="255">D168+G168</f>
        <v>337602900</v>
      </c>
      <c r="K168" s="189">
        <f t="shared" ref="K168" si="256">E168+H168</f>
        <v>337602900</v>
      </c>
      <c r="L168" s="196">
        <f t="shared" ref="L168" si="257">O168-C168</f>
        <v>0</v>
      </c>
      <c r="M168" s="188">
        <f t="shared" ref="M168" si="258">P168-D168</f>
        <v>0</v>
      </c>
      <c r="N168" s="189">
        <f t="shared" ref="N168" si="259">Q168-E168</f>
        <v>0</v>
      </c>
      <c r="O168" s="229">
        <v>337602900</v>
      </c>
      <c r="P168" s="230">
        <v>337602900</v>
      </c>
      <c r="Q168" s="231">
        <v>337602900</v>
      </c>
      <c r="R168" s="196">
        <f t="shared" ref="R168" si="260">L168-F168</f>
        <v>0</v>
      </c>
      <c r="S168" s="188">
        <f t="shared" ref="S168" si="261">M168-G168</f>
        <v>0</v>
      </c>
      <c r="T168" s="189">
        <f t="shared" ref="T168" si="262">N168-H168</f>
        <v>0</v>
      </c>
    </row>
    <row r="169" spans="1:20" s="22" customFormat="1" ht="32.25" customHeight="1">
      <c r="A169" s="17" t="s">
        <v>187</v>
      </c>
      <c r="B169" s="59" t="s">
        <v>188</v>
      </c>
      <c r="C169" s="196">
        <v>38199500</v>
      </c>
      <c r="D169" s="197">
        <v>35454800</v>
      </c>
      <c r="E169" s="198">
        <v>35385700</v>
      </c>
      <c r="F169" s="196"/>
      <c r="G169" s="197"/>
      <c r="H169" s="198"/>
      <c r="I169" s="196">
        <f t="shared" si="236"/>
        <v>38199500</v>
      </c>
      <c r="J169" s="188">
        <f t="shared" si="237"/>
        <v>35454800</v>
      </c>
      <c r="K169" s="189">
        <f t="shared" si="238"/>
        <v>35385700</v>
      </c>
      <c r="L169" s="196">
        <f t="shared" si="239"/>
        <v>0</v>
      </c>
      <c r="M169" s="188">
        <f t="shared" si="240"/>
        <v>0</v>
      </c>
      <c r="N169" s="189">
        <f t="shared" si="241"/>
        <v>0</v>
      </c>
      <c r="O169" s="229">
        <v>38199500</v>
      </c>
      <c r="P169" s="230">
        <v>35454800</v>
      </c>
      <c r="Q169" s="231">
        <v>35385700</v>
      </c>
      <c r="R169" s="196">
        <f t="shared" si="242"/>
        <v>0</v>
      </c>
      <c r="S169" s="188">
        <f t="shared" si="243"/>
        <v>0</v>
      </c>
      <c r="T169" s="189">
        <f t="shared" si="244"/>
        <v>0</v>
      </c>
    </row>
    <row r="170" spans="1:20" s="22" customFormat="1" ht="68.25" customHeight="1">
      <c r="A170" s="17" t="s">
        <v>190</v>
      </c>
      <c r="B170" s="59" t="s">
        <v>189</v>
      </c>
      <c r="C170" s="196">
        <v>8206000</v>
      </c>
      <c r="D170" s="197">
        <v>20344200</v>
      </c>
      <c r="E170" s="198">
        <v>59208800</v>
      </c>
      <c r="F170" s="196"/>
      <c r="G170" s="197"/>
      <c r="H170" s="198"/>
      <c r="I170" s="196">
        <f t="shared" si="236"/>
        <v>8206000</v>
      </c>
      <c r="J170" s="188">
        <f t="shared" si="237"/>
        <v>20344200</v>
      </c>
      <c r="K170" s="189">
        <f t="shared" si="238"/>
        <v>59208800</v>
      </c>
      <c r="L170" s="196">
        <f t="shared" si="239"/>
        <v>0</v>
      </c>
      <c r="M170" s="188">
        <f t="shared" si="240"/>
        <v>0</v>
      </c>
      <c r="N170" s="189">
        <f t="shared" si="241"/>
        <v>0</v>
      </c>
      <c r="O170" s="229">
        <v>8206000</v>
      </c>
      <c r="P170" s="230">
        <v>20344200</v>
      </c>
      <c r="Q170" s="231">
        <v>59208800</v>
      </c>
      <c r="R170" s="196">
        <f t="shared" si="242"/>
        <v>0</v>
      </c>
      <c r="S170" s="188">
        <f t="shared" si="243"/>
        <v>0</v>
      </c>
      <c r="T170" s="189">
        <f t="shared" si="244"/>
        <v>0</v>
      </c>
    </row>
    <row r="171" spans="1:20" ht="81.75" customHeight="1">
      <c r="A171" s="17" t="s">
        <v>234</v>
      </c>
      <c r="B171" s="165" t="s">
        <v>235</v>
      </c>
      <c r="C171" s="187">
        <v>382147800</v>
      </c>
      <c r="D171" s="188">
        <v>395505300</v>
      </c>
      <c r="E171" s="189">
        <v>409397100</v>
      </c>
      <c r="F171" s="196"/>
      <c r="G171" s="197"/>
      <c r="H171" s="198"/>
      <c r="I171" s="196">
        <f t="shared" si="236"/>
        <v>382147800</v>
      </c>
      <c r="J171" s="188">
        <f t="shared" si="237"/>
        <v>395505300</v>
      </c>
      <c r="K171" s="189">
        <f t="shared" si="238"/>
        <v>409397100</v>
      </c>
      <c r="L171" s="196">
        <f t="shared" si="239"/>
        <v>0</v>
      </c>
      <c r="M171" s="188">
        <f t="shared" si="240"/>
        <v>0</v>
      </c>
      <c r="N171" s="189">
        <f t="shared" si="241"/>
        <v>0</v>
      </c>
      <c r="O171" s="226">
        <v>382147800</v>
      </c>
      <c r="P171" s="227">
        <v>395505300</v>
      </c>
      <c r="Q171" s="228">
        <v>409397100</v>
      </c>
      <c r="R171" s="196">
        <f t="shared" si="242"/>
        <v>0</v>
      </c>
      <c r="S171" s="188">
        <f t="shared" si="243"/>
        <v>0</v>
      </c>
      <c r="T171" s="189">
        <f t="shared" si="244"/>
        <v>0</v>
      </c>
    </row>
    <row r="172" spans="1:20" s="22" customFormat="1" ht="44.25" customHeight="1">
      <c r="A172" s="17" t="s">
        <v>389</v>
      </c>
      <c r="B172" s="165" t="s">
        <v>423</v>
      </c>
      <c r="C172" s="196">
        <v>3999800</v>
      </c>
      <c r="D172" s="197">
        <v>0</v>
      </c>
      <c r="E172" s="198">
        <v>0</v>
      </c>
      <c r="F172" s="196"/>
      <c r="G172" s="197"/>
      <c r="H172" s="198"/>
      <c r="I172" s="196">
        <f t="shared" si="236"/>
        <v>3999800</v>
      </c>
      <c r="J172" s="188">
        <f t="shared" si="237"/>
        <v>0</v>
      </c>
      <c r="K172" s="189">
        <f t="shared" si="238"/>
        <v>0</v>
      </c>
      <c r="L172" s="196">
        <f t="shared" si="239"/>
        <v>0</v>
      </c>
      <c r="M172" s="188">
        <f t="shared" si="240"/>
        <v>0</v>
      </c>
      <c r="N172" s="189">
        <f t="shared" si="241"/>
        <v>0</v>
      </c>
      <c r="O172" s="229">
        <v>3999800</v>
      </c>
      <c r="P172" s="230">
        <v>0</v>
      </c>
      <c r="Q172" s="231">
        <v>0</v>
      </c>
      <c r="R172" s="196">
        <f t="shared" si="242"/>
        <v>0</v>
      </c>
      <c r="S172" s="188">
        <f t="shared" si="243"/>
        <v>0</v>
      </c>
      <c r="T172" s="189">
        <f t="shared" si="244"/>
        <v>0</v>
      </c>
    </row>
    <row r="173" spans="1:20" s="22" customFormat="1" ht="44.25" customHeight="1">
      <c r="A173" s="17" t="s">
        <v>186</v>
      </c>
      <c r="B173" s="165" t="s">
        <v>388</v>
      </c>
      <c r="C173" s="196">
        <v>1079671700</v>
      </c>
      <c r="D173" s="197">
        <v>1143585000</v>
      </c>
      <c r="E173" s="198">
        <v>1226016000</v>
      </c>
      <c r="F173" s="196"/>
      <c r="G173" s="197"/>
      <c r="H173" s="198"/>
      <c r="I173" s="196">
        <f t="shared" si="236"/>
        <v>1079671700</v>
      </c>
      <c r="J173" s="188">
        <f t="shared" si="237"/>
        <v>1143585000</v>
      </c>
      <c r="K173" s="189">
        <f t="shared" si="238"/>
        <v>1226016000</v>
      </c>
      <c r="L173" s="196">
        <f t="shared" si="239"/>
        <v>0</v>
      </c>
      <c r="M173" s="188">
        <f t="shared" si="240"/>
        <v>0</v>
      </c>
      <c r="N173" s="189">
        <f t="shared" si="241"/>
        <v>0</v>
      </c>
      <c r="O173" s="229">
        <v>1079671700</v>
      </c>
      <c r="P173" s="230">
        <v>1143585000</v>
      </c>
      <c r="Q173" s="231">
        <v>1226016000</v>
      </c>
      <c r="R173" s="196">
        <f t="shared" si="242"/>
        <v>0</v>
      </c>
      <c r="S173" s="188">
        <f t="shared" si="243"/>
        <v>0</v>
      </c>
      <c r="T173" s="189">
        <f t="shared" si="244"/>
        <v>0</v>
      </c>
    </row>
    <row r="174" spans="1:20" s="22" customFormat="1" ht="32.25" customHeight="1">
      <c r="A174" s="17" t="s">
        <v>92</v>
      </c>
      <c r="B174" s="165" t="s">
        <v>129</v>
      </c>
      <c r="C174" s="196">
        <v>121714000</v>
      </c>
      <c r="D174" s="197">
        <v>115457600</v>
      </c>
      <c r="E174" s="198">
        <v>119481800</v>
      </c>
      <c r="F174" s="196"/>
      <c r="G174" s="197"/>
      <c r="H174" s="198"/>
      <c r="I174" s="196">
        <f t="shared" si="236"/>
        <v>121714000</v>
      </c>
      <c r="J174" s="188">
        <f t="shared" si="237"/>
        <v>115457600</v>
      </c>
      <c r="K174" s="189">
        <f t="shared" si="238"/>
        <v>119481800</v>
      </c>
      <c r="L174" s="196">
        <f t="shared" si="239"/>
        <v>0</v>
      </c>
      <c r="M174" s="188">
        <f t="shared" si="240"/>
        <v>0</v>
      </c>
      <c r="N174" s="189">
        <f t="shared" si="241"/>
        <v>0</v>
      </c>
      <c r="O174" s="229">
        <v>121714000</v>
      </c>
      <c r="P174" s="230">
        <v>115457600</v>
      </c>
      <c r="Q174" s="231">
        <v>119481800</v>
      </c>
      <c r="R174" s="196">
        <f t="shared" si="242"/>
        <v>0</v>
      </c>
      <c r="S174" s="188">
        <f t="shared" si="243"/>
        <v>0</v>
      </c>
      <c r="T174" s="189">
        <f t="shared" si="244"/>
        <v>0</v>
      </c>
    </row>
    <row r="175" spans="1:20">
      <c r="A175" s="207"/>
      <c r="B175" s="211"/>
      <c r="C175" s="187"/>
      <c r="D175" s="188"/>
      <c r="E175" s="189"/>
      <c r="F175" s="187"/>
      <c r="G175" s="188"/>
      <c r="H175" s="189"/>
      <c r="I175" s="187"/>
      <c r="J175" s="188"/>
      <c r="K175" s="189"/>
      <c r="L175" s="187"/>
      <c r="M175" s="188"/>
      <c r="N175" s="189"/>
      <c r="O175" s="187"/>
      <c r="P175" s="188"/>
      <c r="Q175" s="189"/>
      <c r="R175" s="187"/>
      <c r="S175" s="188"/>
      <c r="T175" s="189"/>
    </row>
    <row r="176" spans="1:20" s="22" customFormat="1" ht="21" customHeight="1">
      <c r="A176" s="7" t="s">
        <v>54</v>
      </c>
      <c r="B176" s="59" t="s">
        <v>130</v>
      </c>
      <c r="C176" s="196">
        <v>5449591800</v>
      </c>
      <c r="D176" s="197">
        <v>3291594100</v>
      </c>
      <c r="E176" s="198">
        <v>1202361300</v>
      </c>
      <c r="F176" s="196">
        <f t="shared" ref="F176:K176" si="263">SUM(F177:F194)</f>
        <v>0</v>
      </c>
      <c r="G176" s="197">
        <f t="shared" si="263"/>
        <v>0</v>
      </c>
      <c r="H176" s="198">
        <f t="shared" si="263"/>
        <v>0</v>
      </c>
      <c r="I176" s="196">
        <f t="shared" si="263"/>
        <v>5449591800</v>
      </c>
      <c r="J176" s="197">
        <f t="shared" si="263"/>
        <v>3291594100</v>
      </c>
      <c r="K176" s="198">
        <f t="shared" si="263"/>
        <v>1202361300</v>
      </c>
      <c r="L176" s="196">
        <f t="shared" ref="L176:T176" si="264">SUM(L177:L193)</f>
        <v>0</v>
      </c>
      <c r="M176" s="197">
        <f t="shared" si="264"/>
        <v>0</v>
      </c>
      <c r="N176" s="198">
        <f t="shared" si="264"/>
        <v>0</v>
      </c>
      <c r="O176" s="196">
        <f t="shared" si="264"/>
        <v>2418866800</v>
      </c>
      <c r="P176" s="197">
        <f t="shared" si="264"/>
        <v>2456667100</v>
      </c>
      <c r="Q176" s="198">
        <f t="shared" si="264"/>
        <v>1202361300</v>
      </c>
      <c r="R176" s="196">
        <f t="shared" si="264"/>
        <v>0</v>
      </c>
      <c r="S176" s="197">
        <f t="shared" si="264"/>
        <v>0</v>
      </c>
      <c r="T176" s="198">
        <f t="shared" si="264"/>
        <v>0</v>
      </c>
    </row>
    <row r="177" spans="1:20" s="22" customFormat="1" ht="44.25" customHeight="1">
      <c r="A177" s="17" t="s">
        <v>93</v>
      </c>
      <c r="B177" s="59" t="s">
        <v>131</v>
      </c>
      <c r="C177" s="196">
        <v>134395500</v>
      </c>
      <c r="D177" s="197">
        <v>134395500</v>
      </c>
      <c r="E177" s="198">
        <v>134395500</v>
      </c>
      <c r="F177" s="196"/>
      <c r="G177" s="197"/>
      <c r="H177" s="198"/>
      <c r="I177" s="196">
        <f t="shared" ref="I177:I194" si="265">C177+F177</f>
        <v>134395500</v>
      </c>
      <c r="J177" s="188">
        <f t="shared" ref="J177:J194" si="266">D177+G177</f>
        <v>134395500</v>
      </c>
      <c r="K177" s="189">
        <f t="shared" ref="K177:K194" si="267">E177+H177</f>
        <v>134395500</v>
      </c>
      <c r="L177" s="196">
        <f t="shared" ref="L177:L193" si="268">O177-C177</f>
        <v>0</v>
      </c>
      <c r="M177" s="188">
        <f t="shared" ref="M177:M193" si="269">P177-D177</f>
        <v>0</v>
      </c>
      <c r="N177" s="189">
        <f t="shared" ref="N177:N193" si="270">Q177-E177</f>
        <v>0</v>
      </c>
      <c r="O177" s="229">
        <v>134395500</v>
      </c>
      <c r="P177" s="230">
        <v>134395500</v>
      </c>
      <c r="Q177" s="231">
        <v>134395500</v>
      </c>
      <c r="R177" s="196">
        <f t="shared" ref="R177:R193" si="271">L177-F177</f>
        <v>0</v>
      </c>
      <c r="S177" s="188">
        <f t="shared" ref="S177:S193" si="272">M177-G177</f>
        <v>0</v>
      </c>
      <c r="T177" s="189">
        <f t="shared" ref="T177:T193" si="273">N177-H177</f>
        <v>0</v>
      </c>
    </row>
    <row r="178" spans="1:20" s="22" customFormat="1" ht="54" customHeight="1">
      <c r="A178" s="17" t="s">
        <v>410</v>
      </c>
      <c r="B178" s="59" t="s">
        <v>169</v>
      </c>
      <c r="C178" s="196">
        <v>228259500</v>
      </c>
      <c r="D178" s="197">
        <v>59356800</v>
      </c>
      <c r="E178" s="198">
        <v>0</v>
      </c>
      <c r="F178" s="196"/>
      <c r="G178" s="197"/>
      <c r="H178" s="198"/>
      <c r="I178" s="196">
        <f t="shared" si="265"/>
        <v>228259500</v>
      </c>
      <c r="J178" s="188">
        <f t="shared" si="266"/>
        <v>59356800</v>
      </c>
      <c r="K178" s="189">
        <f t="shared" si="267"/>
        <v>0</v>
      </c>
      <c r="L178" s="196">
        <f t="shared" si="268"/>
        <v>0</v>
      </c>
      <c r="M178" s="188">
        <f t="shared" si="269"/>
        <v>0</v>
      </c>
      <c r="N178" s="189">
        <f t="shared" si="270"/>
        <v>0</v>
      </c>
      <c r="O178" s="229">
        <v>228259500</v>
      </c>
      <c r="P178" s="230">
        <v>59356800</v>
      </c>
      <c r="Q178" s="231">
        <v>0</v>
      </c>
      <c r="R178" s="196">
        <f t="shared" si="271"/>
        <v>0</v>
      </c>
      <c r="S178" s="188">
        <f t="shared" si="272"/>
        <v>0</v>
      </c>
      <c r="T178" s="189">
        <f t="shared" si="273"/>
        <v>0</v>
      </c>
    </row>
    <row r="179" spans="1:20" s="20" customFormat="1" ht="46.5" customHeight="1">
      <c r="A179" s="183" t="s">
        <v>163</v>
      </c>
      <c r="B179" s="142" t="s">
        <v>164</v>
      </c>
      <c r="C179" s="187">
        <v>162137600</v>
      </c>
      <c r="D179" s="188">
        <v>88058000</v>
      </c>
      <c r="E179" s="189">
        <v>0</v>
      </c>
      <c r="F179" s="196"/>
      <c r="G179" s="197"/>
      <c r="H179" s="198"/>
      <c r="I179" s="196">
        <f t="shared" si="265"/>
        <v>162137600</v>
      </c>
      <c r="J179" s="188">
        <f t="shared" si="266"/>
        <v>88058000</v>
      </c>
      <c r="K179" s="189">
        <f t="shared" si="267"/>
        <v>0</v>
      </c>
      <c r="L179" s="196">
        <f t="shared" si="268"/>
        <v>0</v>
      </c>
      <c r="M179" s="188">
        <f t="shared" si="269"/>
        <v>0</v>
      </c>
      <c r="N179" s="189">
        <f t="shared" si="270"/>
        <v>0</v>
      </c>
      <c r="O179" s="226">
        <v>162137600</v>
      </c>
      <c r="P179" s="227">
        <v>88058000</v>
      </c>
      <c r="Q179" s="228">
        <v>0</v>
      </c>
      <c r="R179" s="196">
        <f t="shared" si="271"/>
        <v>0</v>
      </c>
      <c r="S179" s="188">
        <f t="shared" si="272"/>
        <v>0</v>
      </c>
      <c r="T179" s="189">
        <f t="shared" si="273"/>
        <v>0</v>
      </c>
    </row>
    <row r="180" spans="1:20" s="22" customFormat="1" ht="154.5" customHeight="1">
      <c r="A180" s="17" t="s">
        <v>363</v>
      </c>
      <c r="B180" s="59" t="s">
        <v>166</v>
      </c>
      <c r="C180" s="196">
        <v>3764400</v>
      </c>
      <c r="D180" s="197">
        <v>3764400</v>
      </c>
      <c r="E180" s="198">
        <v>0</v>
      </c>
      <c r="F180" s="196"/>
      <c r="G180" s="197"/>
      <c r="H180" s="198"/>
      <c r="I180" s="196">
        <f t="shared" si="265"/>
        <v>3764400</v>
      </c>
      <c r="J180" s="188">
        <f t="shared" si="266"/>
        <v>3764400</v>
      </c>
      <c r="K180" s="189">
        <f t="shared" si="267"/>
        <v>0</v>
      </c>
      <c r="L180" s="196">
        <f t="shared" si="268"/>
        <v>0</v>
      </c>
      <c r="M180" s="188">
        <f t="shared" si="269"/>
        <v>0</v>
      </c>
      <c r="N180" s="189">
        <f t="shared" si="270"/>
        <v>0</v>
      </c>
      <c r="O180" s="229">
        <v>3764400</v>
      </c>
      <c r="P180" s="230">
        <v>3764400</v>
      </c>
      <c r="Q180" s="231">
        <v>0</v>
      </c>
      <c r="R180" s="196">
        <f t="shared" si="271"/>
        <v>0</v>
      </c>
      <c r="S180" s="188">
        <f t="shared" si="272"/>
        <v>0</v>
      </c>
      <c r="T180" s="189">
        <f t="shared" si="273"/>
        <v>0</v>
      </c>
    </row>
    <row r="181" spans="1:20" s="22" customFormat="1" ht="51.75" customHeight="1">
      <c r="A181" s="17" t="s">
        <v>459</v>
      </c>
      <c r="B181" s="59" t="s">
        <v>460</v>
      </c>
      <c r="C181" s="196">
        <v>12017500</v>
      </c>
      <c r="D181" s="197">
        <v>12002100</v>
      </c>
      <c r="E181" s="198">
        <v>0</v>
      </c>
      <c r="F181" s="196"/>
      <c r="G181" s="197"/>
      <c r="H181" s="198"/>
      <c r="I181" s="196">
        <f t="shared" ref="I181" si="274">C181+F181</f>
        <v>12017500</v>
      </c>
      <c r="J181" s="188">
        <f t="shared" ref="J181" si="275">D181+G181</f>
        <v>12002100</v>
      </c>
      <c r="K181" s="189">
        <f t="shared" ref="K181" si="276">E181+H181</f>
        <v>0</v>
      </c>
      <c r="L181" s="196">
        <f t="shared" ref="L181" si="277">O181-C181</f>
        <v>0</v>
      </c>
      <c r="M181" s="188">
        <f t="shared" ref="M181" si="278">P181-D181</f>
        <v>0</v>
      </c>
      <c r="N181" s="189">
        <f t="shared" ref="N181" si="279">Q181-E181</f>
        <v>0</v>
      </c>
      <c r="O181" s="229">
        <v>12017500</v>
      </c>
      <c r="P181" s="230">
        <v>12002100</v>
      </c>
      <c r="Q181" s="231">
        <v>0</v>
      </c>
      <c r="R181" s="196">
        <f t="shared" ref="R181" si="280">L181-F181</f>
        <v>0</v>
      </c>
      <c r="S181" s="188">
        <f t="shared" ref="S181" si="281">M181-G181</f>
        <v>0</v>
      </c>
      <c r="T181" s="189">
        <f t="shared" ref="T181" si="282">N181-H181</f>
        <v>0</v>
      </c>
    </row>
    <row r="182" spans="1:20" s="22" customFormat="1" ht="59.25" customHeight="1">
      <c r="A182" s="17" t="s">
        <v>367</v>
      </c>
      <c r="B182" s="59" t="s">
        <v>366</v>
      </c>
      <c r="C182" s="196">
        <v>920826700</v>
      </c>
      <c r="D182" s="197">
        <v>920826700</v>
      </c>
      <c r="E182" s="198">
        <v>944603200</v>
      </c>
      <c r="F182" s="196"/>
      <c r="G182" s="197"/>
      <c r="H182" s="198"/>
      <c r="I182" s="196">
        <f t="shared" si="265"/>
        <v>920826700</v>
      </c>
      <c r="J182" s="188">
        <f t="shared" si="266"/>
        <v>920826700</v>
      </c>
      <c r="K182" s="189">
        <f t="shared" si="267"/>
        <v>944603200</v>
      </c>
      <c r="L182" s="196">
        <f t="shared" si="268"/>
        <v>0</v>
      </c>
      <c r="M182" s="188">
        <f t="shared" si="269"/>
        <v>0</v>
      </c>
      <c r="N182" s="189">
        <f t="shared" si="270"/>
        <v>0</v>
      </c>
      <c r="O182" s="229">
        <v>920826700</v>
      </c>
      <c r="P182" s="230">
        <v>920826700</v>
      </c>
      <c r="Q182" s="231">
        <v>944603200</v>
      </c>
      <c r="R182" s="196">
        <f t="shared" si="271"/>
        <v>0</v>
      </c>
      <c r="S182" s="188">
        <f t="shared" si="272"/>
        <v>0</v>
      </c>
      <c r="T182" s="189">
        <f t="shared" si="273"/>
        <v>0</v>
      </c>
    </row>
    <row r="183" spans="1:20" s="22" customFormat="1" ht="59.25" customHeight="1">
      <c r="A183" s="17" t="s">
        <v>439</v>
      </c>
      <c r="B183" s="59" t="s">
        <v>440</v>
      </c>
      <c r="C183" s="196">
        <v>7571500</v>
      </c>
      <c r="D183" s="197">
        <v>0</v>
      </c>
      <c r="E183" s="198">
        <v>0</v>
      </c>
      <c r="F183" s="196"/>
      <c r="G183" s="197"/>
      <c r="H183" s="198"/>
      <c r="I183" s="196">
        <f t="shared" ref="I183" si="283">C183+F183</f>
        <v>7571500</v>
      </c>
      <c r="J183" s="188">
        <f t="shared" ref="J183" si="284">D183+G183</f>
        <v>0</v>
      </c>
      <c r="K183" s="189">
        <f t="shared" ref="K183" si="285">E183+H183</f>
        <v>0</v>
      </c>
      <c r="L183" s="196">
        <f t="shared" ref="L183" si="286">O183-C183</f>
        <v>0</v>
      </c>
      <c r="M183" s="188">
        <f t="shared" ref="M183" si="287">P183-D183</f>
        <v>0</v>
      </c>
      <c r="N183" s="189">
        <f t="shared" ref="N183" si="288">Q183-E183</f>
        <v>0</v>
      </c>
      <c r="O183" s="229">
        <v>7571500</v>
      </c>
      <c r="P183" s="230">
        <v>0</v>
      </c>
      <c r="Q183" s="231">
        <v>0</v>
      </c>
      <c r="R183" s="196">
        <f t="shared" ref="R183" si="289">L183-F183</f>
        <v>0</v>
      </c>
      <c r="S183" s="188">
        <f t="shared" ref="S183" si="290">M183-G183</f>
        <v>0</v>
      </c>
      <c r="T183" s="189">
        <f t="shared" ref="T183" si="291">N183-H183</f>
        <v>0</v>
      </c>
    </row>
    <row r="184" spans="1:20" s="22" customFormat="1" ht="47.25" customHeight="1">
      <c r="A184" s="17" t="s">
        <v>411</v>
      </c>
      <c r="B184" s="59" t="s">
        <v>424</v>
      </c>
      <c r="C184" s="187">
        <v>126800</v>
      </c>
      <c r="D184" s="188">
        <v>126800</v>
      </c>
      <c r="E184" s="189">
        <v>0</v>
      </c>
      <c r="F184" s="196"/>
      <c r="G184" s="197"/>
      <c r="H184" s="198"/>
      <c r="I184" s="196">
        <f t="shared" si="265"/>
        <v>126800</v>
      </c>
      <c r="J184" s="188">
        <f t="shared" si="266"/>
        <v>126800</v>
      </c>
      <c r="K184" s="189">
        <f t="shared" si="267"/>
        <v>0</v>
      </c>
      <c r="L184" s="196">
        <f t="shared" si="268"/>
        <v>0</v>
      </c>
      <c r="M184" s="188">
        <f t="shared" si="269"/>
        <v>0</v>
      </c>
      <c r="N184" s="189">
        <f t="shared" si="270"/>
        <v>0</v>
      </c>
      <c r="O184" s="226">
        <v>126800</v>
      </c>
      <c r="P184" s="227">
        <v>126800</v>
      </c>
      <c r="Q184" s="228">
        <v>0</v>
      </c>
      <c r="R184" s="196">
        <f t="shared" si="271"/>
        <v>0</v>
      </c>
      <c r="S184" s="188">
        <f t="shared" si="272"/>
        <v>0</v>
      </c>
      <c r="T184" s="189">
        <f t="shared" si="273"/>
        <v>0</v>
      </c>
    </row>
    <row r="185" spans="1:20" s="22" customFormat="1" ht="104.25" customHeight="1">
      <c r="A185" s="17" t="s">
        <v>450</v>
      </c>
      <c r="B185" s="59" t="s">
        <v>451</v>
      </c>
      <c r="C185" s="187">
        <v>120936700</v>
      </c>
      <c r="D185" s="188">
        <v>122017700</v>
      </c>
      <c r="E185" s="189">
        <v>122722700</v>
      </c>
      <c r="F185" s="196"/>
      <c r="G185" s="197"/>
      <c r="H185" s="198"/>
      <c r="I185" s="196">
        <f t="shared" ref="I185" si="292">C185+F185</f>
        <v>120936700</v>
      </c>
      <c r="J185" s="188">
        <f t="shared" ref="J185" si="293">D185+G185</f>
        <v>122017700</v>
      </c>
      <c r="K185" s="189">
        <f t="shared" ref="K185" si="294">E185+H185</f>
        <v>122722700</v>
      </c>
      <c r="L185" s="196">
        <f t="shared" ref="L185" si="295">O185-C185</f>
        <v>0</v>
      </c>
      <c r="M185" s="188">
        <f t="shared" ref="M185" si="296">P185-D185</f>
        <v>0</v>
      </c>
      <c r="N185" s="189">
        <f t="shared" ref="N185" si="297">Q185-E185</f>
        <v>0</v>
      </c>
      <c r="O185" s="226">
        <v>120936700</v>
      </c>
      <c r="P185" s="227">
        <v>122017700</v>
      </c>
      <c r="Q185" s="228">
        <v>122722700</v>
      </c>
      <c r="R185" s="196">
        <f t="shared" ref="R185" si="298">L185-F185</f>
        <v>0</v>
      </c>
      <c r="S185" s="188">
        <f t="shared" ref="S185" si="299">M185-G185</f>
        <v>0</v>
      </c>
      <c r="T185" s="189">
        <f t="shared" ref="T185" si="300">N185-H185</f>
        <v>0</v>
      </c>
    </row>
    <row r="186" spans="1:20" s="22" customFormat="1" ht="34.5" customHeight="1">
      <c r="A186" s="17" t="s">
        <v>452</v>
      </c>
      <c r="B186" s="59" t="s">
        <v>453</v>
      </c>
      <c r="C186" s="187">
        <v>604201500</v>
      </c>
      <c r="D186" s="188">
        <v>1022000000</v>
      </c>
      <c r="E186" s="189">
        <v>0</v>
      </c>
      <c r="F186" s="196"/>
      <c r="G186" s="197"/>
      <c r="H186" s="198"/>
      <c r="I186" s="196">
        <f t="shared" ref="I186" si="301">C186+F186</f>
        <v>604201500</v>
      </c>
      <c r="J186" s="188">
        <f t="shared" ref="J186" si="302">D186+G186</f>
        <v>1022000000</v>
      </c>
      <c r="K186" s="189">
        <f t="shared" ref="K186" si="303">E186+H186</f>
        <v>0</v>
      </c>
      <c r="L186" s="196">
        <f t="shared" ref="L186" si="304">O186-C186</f>
        <v>0</v>
      </c>
      <c r="M186" s="188">
        <f t="shared" ref="M186" si="305">P186-D186</f>
        <v>0</v>
      </c>
      <c r="N186" s="189">
        <f t="shared" ref="N186" si="306">Q186-E186</f>
        <v>0</v>
      </c>
      <c r="O186" s="226">
        <v>604201500</v>
      </c>
      <c r="P186" s="227">
        <v>1022000000</v>
      </c>
      <c r="Q186" s="228"/>
      <c r="R186" s="196">
        <f t="shared" ref="R186" si="307">L186-F186</f>
        <v>0</v>
      </c>
      <c r="S186" s="188">
        <f t="shared" ref="S186" si="308">M186-G186</f>
        <v>0</v>
      </c>
      <c r="T186" s="189">
        <f t="shared" ref="T186" si="309">N186-H186</f>
        <v>0</v>
      </c>
    </row>
    <row r="187" spans="1:20" s="22" customFormat="1" ht="66" customHeight="1">
      <c r="A187" s="17" t="s">
        <v>345</v>
      </c>
      <c r="B187" s="59" t="s">
        <v>344</v>
      </c>
      <c r="C187" s="196">
        <v>81825800</v>
      </c>
      <c r="D187" s="197">
        <v>93519600</v>
      </c>
      <c r="E187" s="198">
        <v>0</v>
      </c>
      <c r="F187" s="196"/>
      <c r="G187" s="197"/>
      <c r="H187" s="198"/>
      <c r="I187" s="196">
        <f t="shared" si="265"/>
        <v>81825800</v>
      </c>
      <c r="J187" s="188">
        <f t="shared" si="266"/>
        <v>93519600</v>
      </c>
      <c r="K187" s="189">
        <f t="shared" si="267"/>
        <v>0</v>
      </c>
      <c r="L187" s="196">
        <f t="shared" si="268"/>
        <v>0</v>
      </c>
      <c r="M187" s="188">
        <f t="shared" si="269"/>
        <v>0</v>
      </c>
      <c r="N187" s="189">
        <f t="shared" si="270"/>
        <v>0</v>
      </c>
      <c r="O187" s="229">
        <v>81825800</v>
      </c>
      <c r="P187" s="230">
        <v>93519600</v>
      </c>
      <c r="Q187" s="231">
        <v>0</v>
      </c>
      <c r="R187" s="196">
        <f t="shared" si="271"/>
        <v>0</v>
      </c>
      <c r="S187" s="188">
        <f t="shared" si="272"/>
        <v>0</v>
      </c>
      <c r="T187" s="189">
        <f t="shared" si="273"/>
        <v>0</v>
      </c>
    </row>
    <row r="188" spans="1:20" s="22" customFormat="1" ht="60" customHeight="1">
      <c r="A188" s="17" t="s">
        <v>441</v>
      </c>
      <c r="B188" s="59" t="s">
        <v>360</v>
      </c>
      <c r="C188" s="196">
        <v>106250000</v>
      </c>
      <c r="D188" s="197">
        <v>0</v>
      </c>
      <c r="E188" s="198">
        <v>0</v>
      </c>
      <c r="F188" s="196"/>
      <c r="G188" s="197"/>
      <c r="H188" s="198"/>
      <c r="I188" s="196">
        <f t="shared" si="265"/>
        <v>106250000</v>
      </c>
      <c r="J188" s="188">
        <f t="shared" si="266"/>
        <v>0</v>
      </c>
      <c r="K188" s="189">
        <f t="shared" si="267"/>
        <v>0</v>
      </c>
      <c r="L188" s="196">
        <f t="shared" si="268"/>
        <v>0</v>
      </c>
      <c r="M188" s="188">
        <f t="shared" si="269"/>
        <v>0</v>
      </c>
      <c r="N188" s="189">
        <f t="shared" si="270"/>
        <v>0</v>
      </c>
      <c r="O188" s="229">
        <v>106250000</v>
      </c>
      <c r="P188" s="230">
        <v>0</v>
      </c>
      <c r="Q188" s="231">
        <v>0</v>
      </c>
      <c r="R188" s="196">
        <f t="shared" si="271"/>
        <v>0</v>
      </c>
      <c r="S188" s="188">
        <f t="shared" si="272"/>
        <v>0</v>
      </c>
      <c r="T188" s="189">
        <f t="shared" si="273"/>
        <v>0</v>
      </c>
    </row>
    <row r="189" spans="1:20" s="22" customFormat="1" ht="42.75" customHeight="1">
      <c r="A189" s="17" t="s">
        <v>315</v>
      </c>
      <c r="B189" s="223" t="s">
        <v>316</v>
      </c>
      <c r="C189" s="196">
        <v>253800</v>
      </c>
      <c r="D189" s="197">
        <v>0</v>
      </c>
      <c r="E189" s="198">
        <v>0</v>
      </c>
      <c r="F189" s="196"/>
      <c r="G189" s="197"/>
      <c r="H189" s="198"/>
      <c r="I189" s="196">
        <f t="shared" si="265"/>
        <v>253800</v>
      </c>
      <c r="J189" s="188">
        <f t="shared" si="266"/>
        <v>0</v>
      </c>
      <c r="K189" s="189">
        <f t="shared" si="267"/>
        <v>0</v>
      </c>
      <c r="L189" s="196">
        <f t="shared" si="268"/>
        <v>0</v>
      </c>
      <c r="M189" s="188">
        <f t="shared" si="269"/>
        <v>0</v>
      </c>
      <c r="N189" s="189">
        <f t="shared" si="270"/>
        <v>0</v>
      </c>
      <c r="O189" s="229">
        <v>253800</v>
      </c>
      <c r="P189" s="230">
        <v>0</v>
      </c>
      <c r="Q189" s="231">
        <v>0</v>
      </c>
      <c r="R189" s="196">
        <f t="shared" si="271"/>
        <v>0</v>
      </c>
      <c r="S189" s="188">
        <f t="shared" si="272"/>
        <v>0</v>
      </c>
      <c r="T189" s="189">
        <f t="shared" si="273"/>
        <v>0</v>
      </c>
    </row>
    <row r="190" spans="1:20" s="22" customFormat="1" ht="30.75" customHeight="1">
      <c r="A190" s="17" t="s">
        <v>252</v>
      </c>
      <c r="B190" s="223" t="s">
        <v>253</v>
      </c>
      <c r="C190" s="196">
        <v>5700000</v>
      </c>
      <c r="D190" s="197">
        <v>0</v>
      </c>
      <c r="E190" s="198">
        <v>0</v>
      </c>
      <c r="F190" s="196"/>
      <c r="G190" s="197"/>
      <c r="H190" s="198"/>
      <c r="I190" s="196">
        <f t="shared" si="265"/>
        <v>5700000</v>
      </c>
      <c r="J190" s="188">
        <f t="shared" si="266"/>
        <v>0</v>
      </c>
      <c r="K190" s="189">
        <f t="shared" si="267"/>
        <v>0</v>
      </c>
      <c r="L190" s="196">
        <f t="shared" si="268"/>
        <v>0</v>
      </c>
      <c r="M190" s="188">
        <f t="shared" si="269"/>
        <v>0</v>
      </c>
      <c r="N190" s="189">
        <f t="shared" si="270"/>
        <v>0</v>
      </c>
      <c r="O190" s="229">
        <v>5700000</v>
      </c>
      <c r="P190" s="230">
        <v>0</v>
      </c>
      <c r="Q190" s="231">
        <v>0</v>
      </c>
      <c r="R190" s="196">
        <f t="shared" si="271"/>
        <v>0</v>
      </c>
      <c r="S190" s="188">
        <f t="shared" si="272"/>
        <v>0</v>
      </c>
      <c r="T190" s="189">
        <f t="shared" si="273"/>
        <v>0</v>
      </c>
    </row>
    <row r="191" spans="1:20" s="22" customFormat="1" ht="29.25" customHeight="1">
      <c r="A191" s="17" t="s">
        <v>230</v>
      </c>
      <c r="B191" s="59" t="s">
        <v>231</v>
      </c>
      <c r="C191" s="196">
        <v>30000000</v>
      </c>
      <c r="D191" s="197">
        <v>0</v>
      </c>
      <c r="E191" s="198">
        <v>0</v>
      </c>
      <c r="F191" s="196"/>
      <c r="G191" s="197"/>
      <c r="H191" s="198"/>
      <c r="I191" s="196">
        <f t="shared" si="265"/>
        <v>30000000</v>
      </c>
      <c r="J191" s="188">
        <f t="shared" si="266"/>
        <v>0</v>
      </c>
      <c r="K191" s="189">
        <f t="shared" si="267"/>
        <v>0</v>
      </c>
      <c r="L191" s="196">
        <f t="shared" si="268"/>
        <v>0</v>
      </c>
      <c r="M191" s="188">
        <f t="shared" si="269"/>
        <v>0</v>
      </c>
      <c r="N191" s="189">
        <f t="shared" si="270"/>
        <v>0</v>
      </c>
      <c r="O191" s="229">
        <v>30000000</v>
      </c>
      <c r="P191" s="230">
        <v>0</v>
      </c>
      <c r="Q191" s="231">
        <v>0</v>
      </c>
      <c r="R191" s="196">
        <f t="shared" si="271"/>
        <v>0</v>
      </c>
      <c r="S191" s="188">
        <f t="shared" si="272"/>
        <v>0</v>
      </c>
      <c r="T191" s="189">
        <f t="shared" si="273"/>
        <v>0</v>
      </c>
    </row>
    <row r="192" spans="1:20" s="22" customFormat="1" ht="58.5" customHeight="1">
      <c r="A192" s="17" t="s">
        <v>168</v>
      </c>
      <c r="B192" s="59" t="s">
        <v>167</v>
      </c>
      <c r="C192" s="196">
        <v>362900</v>
      </c>
      <c r="D192" s="197">
        <v>362900</v>
      </c>
      <c r="E192" s="198">
        <v>403300</v>
      </c>
      <c r="F192" s="196"/>
      <c r="G192" s="197"/>
      <c r="H192" s="198"/>
      <c r="I192" s="196">
        <f t="shared" si="265"/>
        <v>362900</v>
      </c>
      <c r="J192" s="188">
        <f t="shared" si="266"/>
        <v>362900</v>
      </c>
      <c r="K192" s="189">
        <f t="shared" si="267"/>
        <v>403300</v>
      </c>
      <c r="L192" s="196">
        <f t="shared" si="268"/>
        <v>0</v>
      </c>
      <c r="M192" s="188">
        <f t="shared" si="269"/>
        <v>0</v>
      </c>
      <c r="N192" s="189">
        <f t="shared" si="270"/>
        <v>0</v>
      </c>
      <c r="O192" s="229">
        <v>362900</v>
      </c>
      <c r="P192" s="230">
        <v>362900</v>
      </c>
      <c r="Q192" s="231">
        <v>403300</v>
      </c>
      <c r="R192" s="196">
        <f t="shared" si="271"/>
        <v>0</v>
      </c>
      <c r="S192" s="188">
        <f t="shared" si="272"/>
        <v>0</v>
      </c>
      <c r="T192" s="189">
        <f t="shared" si="273"/>
        <v>0</v>
      </c>
    </row>
    <row r="193" spans="1:20" s="22" customFormat="1" ht="55.5" customHeight="1">
      <c r="A193" s="17" t="s">
        <v>319</v>
      </c>
      <c r="B193" s="59" t="s">
        <v>318</v>
      </c>
      <c r="C193" s="187">
        <v>236600</v>
      </c>
      <c r="D193" s="188">
        <v>236600</v>
      </c>
      <c r="E193" s="189">
        <v>236600</v>
      </c>
      <c r="F193" s="196"/>
      <c r="G193" s="197"/>
      <c r="H193" s="198"/>
      <c r="I193" s="196">
        <f t="shared" si="265"/>
        <v>236600</v>
      </c>
      <c r="J193" s="188">
        <f t="shared" si="266"/>
        <v>236600</v>
      </c>
      <c r="K193" s="189">
        <f t="shared" si="267"/>
        <v>236600</v>
      </c>
      <c r="L193" s="196">
        <f t="shared" si="268"/>
        <v>0</v>
      </c>
      <c r="M193" s="188">
        <f t="shared" si="269"/>
        <v>0</v>
      </c>
      <c r="N193" s="189">
        <f t="shared" si="270"/>
        <v>0</v>
      </c>
      <c r="O193" s="226">
        <v>236600</v>
      </c>
      <c r="P193" s="227">
        <v>236600</v>
      </c>
      <c r="Q193" s="228">
        <v>236600</v>
      </c>
      <c r="R193" s="196">
        <f t="shared" si="271"/>
        <v>0</v>
      </c>
      <c r="S193" s="188">
        <f t="shared" si="272"/>
        <v>0</v>
      </c>
      <c r="T193" s="189">
        <f t="shared" si="273"/>
        <v>0</v>
      </c>
    </row>
    <row r="194" spans="1:20" s="22" customFormat="1" ht="55.5" customHeight="1">
      <c r="A194" s="17" t="s">
        <v>473</v>
      </c>
      <c r="B194" s="59" t="s">
        <v>474</v>
      </c>
      <c r="C194" s="187">
        <v>3030725000</v>
      </c>
      <c r="D194" s="188">
        <v>834927000</v>
      </c>
      <c r="E194" s="189">
        <v>0</v>
      </c>
      <c r="F194" s="187"/>
      <c r="G194" s="188"/>
      <c r="H194" s="189"/>
      <c r="I194" s="196">
        <f t="shared" si="265"/>
        <v>3030725000</v>
      </c>
      <c r="J194" s="188">
        <f t="shared" si="266"/>
        <v>834927000</v>
      </c>
      <c r="K194" s="189">
        <f t="shared" si="267"/>
        <v>0</v>
      </c>
      <c r="L194" s="196"/>
      <c r="M194" s="188"/>
      <c r="N194" s="189"/>
      <c r="O194" s="226"/>
      <c r="P194" s="227"/>
      <c r="Q194" s="228"/>
      <c r="R194" s="196"/>
      <c r="S194" s="188"/>
      <c r="T194" s="189"/>
    </row>
    <row r="195" spans="1:20" s="22" customFormat="1">
      <c r="A195" s="209"/>
      <c r="B195" s="210"/>
      <c r="C195" s="187"/>
      <c r="D195" s="188"/>
      <c r="E195" s="189"/>
      <c r="F195" s="187"/>
      <c r="G195" s="188"/>
      <c r="H195" s="189"/>
      <c r="I195" s="187"/>
      <c r="J195" s="188"/>
      <c r="K195" s="189"/>
      <c r="L195" s="187"/>
      <c r="M195" s="188"/>
      <c r="N195" s="189"/>
      <c r="O195" s="187"/>
      <c r="P195" s="188"/>
      <c r="Q195" s="189"/>
      <c r="R195" s="187"/>
      <c r="S195" s="188"/>
      <c r="T195" s="189"/>
    </row>
    <row r="196" spans="1:20" s="22" customFormat="1" ht="34.5" customHeight="1">
      <c r="A196" s="170" t="s">
        <v>266</v>
      </c>
      <c r="B196" s="153" t="s">
        <v>267</v>
      </c>
      <c r="C196" s="187">
        <v>6025066375.21</v>
      </c>
      <c r="D196" s="188">
        <v>4579480583.7799997</v>
      </c>
      <c r="E196" s="189">
        <v>5340248535.8100004</v>
      </c>
      <c r="F196" s="187">
        <f t="shared" ref="F196:R197" si="310">F197</f>
        <v>0</v>
      </c>
      <c r="G196" s="188">
        <f t="shared" si="310"/>
        <v>0</v>
      </c>
      <c r="H196" s="189">
        <f t="shared" si="310"/>
        <v>0</v>
      </c>
      <c r="I196" s="187">
        <f t="shared" si="310"/>
        <v>6025066375.21</v>
      </c>
      <c r="J196" s="188">
        <f t="shared" si="310"/>
        <v>4579480583.7799997</v>
      </c>
      <c r="K196" s="189">
        <f t="shared" si="310"/>
        <v>5340248535.8100004</v>
      </c>
      <c r="L196" s="187">
        <f t="shared" si="310"/>
        <v>0</v>
      </c>
      <c r="M196" s="188">
        <f t="shared" si="310"/>
        <v>0</v>
      </c>
      <c r="N196" s="189">
        <f t="shared" si="310"/>
        <v>0</v>
      </c>
      <c r="O196" s="187">
        <f t="shared" si="310"/>
        <v>6025066375.21</v>
      </c>
      <c r="P196" s="188">
        <f t="shared" si="310"/>
        <v>4579480583.7799997</v>
      </c>
      <c r="Q196" s="189">
        <f t="shared" si="310"/>
        <v>5340248535.8100004</v>
      </c>
      <c r="R196" s="187">
        <f t="shared" si="310"/>
        <v>0</v>
      </c>
      <c r="S196" s="188">
        <f t="shared" ref="R196:T197" si="311">S197</f>
        <v>0</v>
      </c>
      <c r="T196" s="189">
        <f t="shared" si="311"/>
        <v>0</v>
      </c>
    </row>
    <row r="197" spans="1:20" s="22" customFormat="1" ht="32.25" customHeight="1">
      <c r="A197" s="7" t="s">
        <v>279</v>
      </c>
      <c r="B197" s="59" t="s">
        <v>280</v>
      </c>
      <c r="C197" s="196">
        <v>6025066375.21</v>
      </c>
      <c r="D197" s="197">
        <v>4579480583.7799997</v>
      </c>
      <c r="E197" s="198">
        <v>5340248535.8100004</v>
      </c>
      <c r="F197" s="196">
        <f t="shared" si="310"/>
        <v>0</v>
      </c>
      <c r="G197" s="197">
        <f t="shared" si="310"/>
        <v>0</v>
      </c>
      <c r="H197" s="198">
        <f t="shared" si="310"/>
        <v>0</v>
      </c>
      <c r="I197" s="196">
        <f t="shared" si="310"/>
        <v>6025066375.21</v>
      </c>
      <c r="J197" s="197">
        <f t="shared" si="310"/>
        <v>4579480583.7799997</v>
      </c>
      <c r="K197" s="198">
        <f t="shared" si="310"/>
        <v>5340248535.8100004</v>
      </c>
      <c r="L197" s="196">
        <f t="shared" si="310"/>
        <v>0</v>
      </c>
      <c r="M197" s="197">
        <f t="shared" si="310"/>
        <v>0</v>
      </c>
      <c r="N197" s="198">
        <f t="shared" si="310"/>
        <v>0</v>
      </c>
      <c r="O197" s="196">
        <f t="shared" si="310"/>
        <v>6025066375.21</v>
      </c>
      <c r="P197" s="197">
        <f t="shared" si="310"/>
        <v>4579480583.7799997</v>
      </c>
      <c r="Q197" s="198">
        <f t="shared" si="310"/>
        <v>5340248535.8100004</v>
      </c>
      <c r="R197" s="196">
        <f t="shared" si="311"/>
        <v>0</v>
      </c>
      <c r="S197" s="197">
        <f t="shared" si="311"/>
        <v>0</v>
      </c>
      <c r="T197" s="198">
        <f t="shared" si="311"/>
        <v>0</v>
      </c>
    </row>
    <row r="198" spans="1:20" s="22" customFormat="1" ht="83.25" customHeight="1">
      <c r="A198" s="17" t="s">
        <v>268</v>
      </c>
      <c r="B198" s="59" t="s">
        <v>269</v>
      </c>
      <c r="C198" s="196">
        <v>6025066375.21</v>
      </c>
      <c r="D198" s="197">
        <v>4579480583.7799997</v>
      </c>
      <c r="E198" s="198">
        <v>5340248535.8100004</v>
      </c>
      <c r="F198" s="187"/>
      <c r="G198" s="188"/>
      <c r="H198" s="189"/>
      <c r="I198" s="196">
        <f>C198+F198</f>
        <v>6025066375.21</v>
      </c>
      <c r="J198" s="188">
        <f>D198+G198</f>
        <v>4579480583.7799997</v>
      </c>
      <c r="K198" s="189">
        <f>E198+H198</f>
        <v>5340248535.8100004</v>
      </c>
      <c r="L198" s="196">
        <f>O198-C198</f>
        <v>0</v>
      </c>
      <c r="M198" s="188">
        <f>P198-D198</f>
        <v>0</v>
      </c>
      <c r="N198" s="189">
        <f>Q198-E198</f>
        <v>0</v>
      </c>
      <c r="O198" s="196">
        <v>6025066375.21</v>
      </c>
      <c r="P198" s="197">
        <v>4579480583.7799997</v>
      </c>
      <c r="Q198" s="198">
        <v>5340248535.8100004</v>
      </c>
      <c r="R198" s="196">
        <f>L198-F198</f>
        <v>0</v>
      </c>
      <c r="S198" s="188">
        <f>M198-G198</f>
        <v>0</v>
      </c>
      <c r="T198" s="189">
        <f>N198-H198</f>
        <v>0</v>
      </c>
    </row>
    <row r="199" spans="1:20" s="22" customFormat="1">
      <c r="A199" s="209"/>
      <c r="B199" s="210"/>
      <c r="C199" s="187"/>
      <c r="D199" s="188"/>
      <c r="E199" s="189"/>
      <c r="F199" s="187"/>
      <c r="G199" s="188"/>
      <c r="H199" s="189"/>
      <c r="I199" s="187"/>
      <c r="J199" s="188"/>
      <c r="K199" s="189"/>
      <c r="L199" s="187"/>
      <c r="M199" s="188"/>
      <c r="N199" s="189"/>
      <c r="O199" s="187"/>
      <c r="P199" s="188"/>
      <c r="Q199" s="189"/>
      <c r="R199" s="187"/>
      <c r="S199" s="188"/>
      <c r="T199" s="189"/>
    </row>
    <row r="200" spans="1:20" s="22" customFormat="1" ht="19.5" customHeight="1">
      <c r="A200" s="170" t="s">
        <v>256</v>
      </c>
      <c r="B200" s="171" t="s">
        <v>257</v>
      </c>
      <c r="C200" s="187">
        <v>1073804576.6099999</v>
      </c>
      <c r="D200" s="188">
        <v>150000000</v>
      </c>
      <c r="E200" s="189">
        <v>150000000</v>
      </c>
      <c r="F200" s="187">
        <f>F201</f>
        <v>0</v>
      </c>
      <c r="G200" s="188">
        <f t="shared" ref="G200:S201" si="312">G201</f>
        <v>0</v>
      </c>
      <c r="H200" s="189">
        <f t="shared" si="312"/>
        <v>0</v>
      </c>
      <c r="I200" s="187">
        <f>I201</f>
        <v>1073804576.6099999</v>
      </c>
      <c r="J200" s="188">
        <f t="shared" si="312"/>
        <v>150000000</v>
      </c>
      <c r="K200" s="189">
        <f t="shared" si="312"/>
        <v>150000000</v>
      </c>
      <c r="L200" s="187">
        <f>L201</f>
        <v>0</v>
      </c>
      <c r="M200" s="188">
        <f t="shared" si="312"/>
        <v>0</v>
      </c>
      <c r="N200" s="189">
        <f t="shared" si="312"/>
        <v>0</v>
      </c>
      <c r="O200" s="187">
        <f>O201</f>
        <v>150000000</v>
      </c>
      <c r="P200" s="188">
        <f t="shared" si="312"/>
        <v>150000000</v>
      </c>
      <c r="Q200" s="189">
        <f t="shared" si="312"/>
        <v>150000000</v>
      </c>
      <c r="R200" s="187">
        <f>R201</f>
        <v>0</v>
      </c>
      <c r="S200" s="188">
        <f t="shared" si="312"/>
        <v>0</v>
      </c>
      <c r="T200" s="189">
        <f t="shared" ref="S200:T201" si="313">T201</f>
        <v>0</v>
      </c>
    </row>
    <row r="201" spans="1:20" s="22" customFormat="1" ht="30" customHeight="1">
      <c r="A201" s="7" t="s">
        <v>258</v>
      </c>
      <c r="B201" s="8" t="s">
        <v>281</v>
      </c>
      <c r="C201" s="187">
        <v>1073804576.6099999</v>
      </c>
      <c r="D201" s="188">
        <v>150000000</v>
      </c>
      <c r="E201" s="189">
        <v>150000000</v>
      </c>
      <c r="F201" s="187">
        <f>SUM(F202:F203)</f>
        <v>0</v>
      </c>
      <c r="G201" s="188">
        <f t="shared" ref="G201:H201" si="314">SUM(G202:G203)</f>
        <v>0</v>
      </c>
      <c r="H201" s="189">
        <f t="shared" si="314"/>
        <v>0</v>
      </c>
      <c r="I201" s="187">
        <f>SUM(I202:I203)</f>
        <v>1073804576.6099999</v>
      </c>
      <c r="J201" s="188">
        <f t="shared" ref="J201" si="315">SUM(J202:J203)</f>
        <v>150000000</v>
      </c>
      <c r="K201" s="189">
        <f t="shared" ref="K201" si="316">SUM(K202:K203)</f>
        <v>150000000</v>
      </c>
      <c r="L201" s="187">
        <f>L202</f>
        <v>0</v>
      </c>
      <c r="M201" s="188">
        <f t="shared" si="312"/>
        <v>0</v>
      </c>
      <c r="N201" s="189">
        <f t="shared" si="312"/>
        <v>0</v>
      </c>
      <c r="O201" s="187">
        <f>O202</f>
        <v>150000000</v>
      </c>
      <c r="P201" s="188">
        <f t="shared" si="312"/>
        <v>150000000</v>
      </c>
      <c r="Q201" s="189">
        <f t="shared" si="312"/>
        <v>150000000</v>
      </c>
      <c r="R201" s="187">
        <f>R202</f>
        <v>0</v>
      </c>
      <c r="S201" s="188">
        <f t="shared" si="313"/>
        <v>0</v>
      </c>
      <c r="T201" s="189">
        <f t="shared" si="313"/>
        <v>0</v>
      </c>
    </row>
    <row r="202" spans="1:20" s="22" customFormat="1" ht="51" customHeight="1">
      <c r="A202" s="17" t="s">
        <v>428</v>
      </c>
      <c r="B202" s="59" t="s">
        <v>429</v>
      </c>
      <c r="C202" s="187">
        <v>150000000</v>
      </c>
      <c r="D202" s="188">
        <v>150000000</v>
      </c>
      <c r="E202" s="189">
        <v>150000000</v>
      </c>
      <c r="F202" s="187"/>
      <c r="G202" s="188"/>
      <c r="H202" s="189"/>
      <c r="I202" s="196">
        <f t="shared" ref="I202:K203" si="317">C202+F202</f>
        <v>150000000</v>
      </c>
      <c r="J202" s="188">
        <f t="shared" si="317"/>
        <v>150000000</v>
      </c>
      <c r="K202" s="189">
        <f t="shared" si="317"/>
        <v>150000000</v>
      </c>
      <c r="L202" s="196">
        <f>O202-C202</f>
        <v>0</v>
      </c>
      <c r="M202" s="188">
        <f>P202-D202</f>
        <v>0</v>
      </c>
      <c r="N202" s="189">
        <f>Q202-E202</f>
        <v>0</v>
      </c>
      <c r="O202" s="187">
        <v>150000000</v>
      </c>
      <c r="P202" s="188">
        <v>150000000</v>
      </c>
      <c r="Q202" s="189">
        <v>150000000</v>
      </c>
      <c r="R202" s="196">
        <f>L202-F202</f>
        <v>0</v>
      </c>
      <c r="S202" s="188">
        <f>M202-G202</f>
        <v>0</v>
      </c>
      <c r="T202" s="189">
        <f>N202-H202</f>
        <v>0</v>
      </c>
    </row>
    <row r="203" spans="1:20" s="22" customFormat="1" ht="28.5" customHeight="1">
      <c r="A203" s="17" t="s">
        <v>258</v>
      </c>
      <c r="B203" s="59" t="s">
        <v>259</v>
      </c>
      <c r="C203" s="187">
        <v>923804576.6099999</v>
      </c>
      <c r="D203" s="188">
        <v>0</v>
      </c>
      <c r="E203" s="189">
        <v>0</v>
      </c>
      <c r="F203" s="187"/>
      <c r="G203" s="188"/>
      <c r="H203" s="189"/>
      <c r="I203" s="196">
        <f t="shared" si="317"/>
        <v>923804576.6099999</v>
      </c>
      <c r="J203" s="188">
        <f t="shared" si="317"/>
        <v>0</v>
      </c>
      <c r="K203" s="189">
        <f t="shared" si="317"/>
        <v>0</v>
      </c>
      <c r="L203" s="239"/>
      <c r="M203" s="237"/>
      <c r="N203" s="238"/>
      <c r="O203" s="236"/>
      <c r="P203" s="237"/>
      <c r="Q203" s="238"/>
      <c r="R203" s="239"/>
      <c r="S203" s="237"/>
      <c r="T203" s="238"/>
    </row>
    <row r="204" spans="1:20" s="22" customFormat="1" ht="13.5" customHeight="1">
      <c r="A204" s="240"/>
      <c r="B204" s="59"/>
      <c r="C204" s="187"/>
      <c r="D204" s="188"/>
      <c r="E204" s="189"/>
      <c r="F204" s="187"/>
      <c r="G204" s="188"/>
      <c r="H204" s="189"/>
      <c r="I204" s="196"/>
      <c r="J204" s="188"/>
      <c r="K204" s="189"/>
      <c r="L204" s="239"/>
      <c r="M204" s="237"/>
      <c r="N204" s="238"/>
      <c r="O204" s="236"/>
      <c r="P204" s="237"/>
      <c r="Q204" s="238"/>
      <c r="R204" s="239"/>
      <c r="S204" s="237"/>
      <c r="T204" s="238"/>
    </row>
    <row r="205" spans="1:20" s="22" customFormat="1" ht="61.5" customHeight="1">
      <c r="A205" s="139" t="s">
        <v>467</v>
      </c>
      <c r="B205" s="9" t="s">
        <v>468</v>
      </c>
      <c r="C205" s="187">
        <v>32166168.029999997</v>
      </c>
      <c r="D205" s="188">
        <v>0</v>
      </c>
      <c r="E205" s="189">
        <v>0</v>
      </c>
      <c r="F205" s="187">
        <f>F206</f>
        <v>289230357.66000003</v>
      </c>
      <c r="G205" s="188">
        <f t="shared" ref="G205:K205" si="318">G206</f>
        <v>0</v>
      </c>
      <c r="H205" s="189">
        <f t="shared" si="318"/>
        <v>0</v>
      </c>
      <c r="I205" s="187">
        <f>I206</f>
        <v>321396525.69</v>
      </c>
      <c r="J205" s="188">
        <f t="shared" si="318"/>
        <v>0</v>
      </c>
      <c r="K205" s="189">
        <f t="shared" si="318"/>
        <v>0</v>
      </c>
      <c r="L205" s="239"/>
      <c r="M205" s="237"/>
      <c r="N205" s="238"/>
      <c r="O205" s="236"/>
      <c r="P205" s="237"/>
      <c r="Q205" s="238"/>
      <c r="R205" s="239"/>
      <c r="S205" s="237"/>
      <c r="T205" s="238"/>
    </row>
    <row r="206" spans="1:20" s="22" customFormat="1" ht="68.25" customHeight="1">
      <c r="A206" s="7" t="s">
        <v>469</v>
      </c>
      <c r="B206" s="9" t="s">
        <v>470</v>
      </c>
      <c r="C206" s="187">
        <v>32166168.029999997</v>
      </c>
      <c r="D206" s="188">
        <v>0</v>
      </c>
      <c r="E206" s="189">
        <v>0</v>
      </c>
      <c r="F206" s="187">
        <v>289230357.66000003</v>
      </c>
      <c r="G206" s="188"/>
      <c r="H206" s="189"/>
      <c r="I206" s="196">
        <f>C206+F206</f>
        <v>321396525.69</v>
      </c>
      <c r="J206" s="188">
        <f>D206+G206</f>
        <v>0</v>
      </c>
      <c r="K206" s="189">
        <f>E206+H206</f>
        <v>0</v>
      </c>
      <c r="L206" s="239"/>
      <c r="M206" s="237"/>
      <c r="N206" s="238"/>
      <c r="O206" s="236"/>
      <c r="P206" s="237"/>
      <c r="Q206" s="238"/>
      <c r="R206" s="239"/>
      <c r="S206" s="237"/>
      <c r="T206" s="238"/>
    </row>
    <row r="207" spans="1:20" s="22" customFormat="1" ht="13.5" customHeight="1">
      <c r="A207" s="240"/>
      <c r="B207" s="59"/>
      <c r="C207" s="187"/>
      <c r="D207" s="188"/>
      <c r="E207" s="189"/>
      <c r="F207" s="187"/>
      <c r="G207" s="188"/>
      <c r="H207" s="189"/>
      <c r="I207" s="196"/>
      <c r="J207" s="188"/>
      <c r="K207" s="189"/>
      <c r="L207" s="239"/>
      <c r="M207" s="237"/>
      <c r="N207" s="238"/>
      <c r="O207" s="236"/>
      <c r="P207" s="237"/>
      <c r="Q207" s="238"/>
      <c r="R207" s="239"/>
      <c r="S207" s="237"/>
      <c r="T207" s="238"/>
    </row>
    <row r="208" spans="1:20" s="22" customFormat="1" ht="33" customHeight="1">
      <c r="A208" s="139" t="s">
        <v>463</v>
      </c>
      <c r="B208" s="9" t="s">
        <v>464</v>
      </c>
      <c r="C208" s="187">
        <v>-1564445.5</v>
      </c>
      <c r="D208" s="188">
        <v>0</v>
      </c>
      <c r="E208" s="189">
        <v>0</v>
      </c>
      <c r="F208" s="187">
        <f>F209</f>
        <v>0</v>
      </c>
      <c r="G208" s="188">
        <f t="shared" ref="G208:K208" si="319">G209</f>
        <v>0</v>
      </c>
      <c r="H208" s="189">
        <f t="shared" si="319"/>
        <v>0</v>
      </c>
      <c r="I208" s="187">
        <f>I209</f>
        <v>-1564445.5</v>
      </c>
      <c r="J208" s="188">
        <f t="shared" si="319"/>
        <v>0</v>
      </c>
      <c r="K208" s="189">
        <f t="shared" si="319"/>
        <v>0</v>
      </c>
      <c r="L208" s="239"/>
      <c r="M208" s="237"/>
      <c r="N208" s="238"/>
      <c r="O208" s="236"/>
      <c r="P208" s="237"/>
      <c r="Q208" s="238"/>
      <c r="R208" s="239"/>
      <c r="S208" s="237"/>
      <c r="T208" s="238"/>
    </row>
    <row r="209" spans="1:20" s="22" customFormat="1" ht="44.25" customHeight="1">
      <c r="A209" s="7" t="s">
        <v>465</v>
      </c>
      <c r="B209" s="8" t="s">
        <v>466</v>
      </c>
      <c r="C209" s="187">
        <v>-1564445.5</v>
      </c>
      <c r="D209" s="188">
        <v>0</v>
      </c>
      <c r="E209" s="189">
        <v>0</v>
      </c>
      <c r="F209" s="187"/>
      <c r="G209" s="188"/>
      <c r="H209" s="189"/>
      <c r="I209" s="196">
        <f>C209+F209</f>
        <v>-1564445.5</v>
      </c>
      <c r="J209" s="188">
        <f>D209+G209</f>
        <v>0</v>
      </c>
      <c r="K209" s="189">
        <f>E209+H209</f>
        <v>0</v>
      </c>
      <c r="L209" s="239"/>
      <c r="M209" s="237"/>
      <c r="N209" s="238"/>
      <c r="O209" s="236"/>
      <c r="P209" s="237"/>
      <c r="Q209" s="238"/>
      <c r="R209" s="239"/>
      <c r="S209" s="237"/>
      <c r="T209" s="238"/>
    </row>
    <row r="210" spans="1:20">
      <c r="A210" s="241"/>
      <c r="B210" s="242"/>
      <c r="C210" s="243"/>
      <c r="D210" s="244"/>
      <c r="E210" s="245"/>
      <c r="F210" s="243"/>
      <c r="G210" s="244"/>
      <c r="H210" s="245"/>
      <c r="I210" s="243"/>
      <c r="J210" s="244"/>
      <c r="K210" s="245"/>
      <c r="L210" s="199"/>
      <c r="M210" s="200"/>
      <c r="N210" s="201"/>
      <c r="O210" s="199"/>
      <c r="P210" s="200"/>
      <c r="Q210" s="201"/>
      <c r="R210" s="199"/>
      <c r="S210" s="200"/>
      <c r="T210" s="201"/>
    </row>
    <row r="211" spans="1:20" s="22" customFormat="1" ht="27.75" customHeight="1">
      <c r="A211" s="178" t="s">
        <v>66</v>
      </c>
      <c r="B211" s="179"/>
      <c r="C211" s="215">
        <v>126095244113.35001</v>
      </c>
      <c r="D211" s="216">
        <v>118383966445.78</v>
      </c>
      <c r="E211" s="217">
        <v>122705205267.89999</v>
      </c>
      <c r="F211" s="215">
        <f t="shared" ref="F211:T211" si="320">F12+F69</f>
        <v>1106310357.6600001</v>
      </c>
      <c r="G211" s="216">
        <f t="shared" si="320"/>
        <v>0</v>
      </c>
      <c r="H211" s="217">
        <f t="shared" si="320"/>
        <v>0</v>
      </c>
      <c r="I211" s="215">
        <f t="shared" si="320"/>
        <v>127201554471.01001</v>
      </c>
      <c r="J211" s="216">
        <f t="shared" si="320"/>
        <v>118383966445.78</v>
      </c>
      <c r="K211" s="217">
        <f t="shared" si="320"/>
        <v>122705205267.89999</v>
      </c>
      <c r="L211" s="215">
        <f t="shared" si="320"/>
        <v>-4474649200</v>
      </c>
      <c r="M211" s="216">
        <f t="shared" si="320"/>
        <v>-6129365882</v>
      </c>
      <c r="N211" s="217">
        <f t="shared" si="320"/>
        <v>-7602334850.0900002</v>
      </c>
      <c r="O211" s="215">
        <f t="shared" si="320"/>
        <v>117424816014.20999</v>
      </c>
      <c r="P211" s="216">
        <f t="shared" si="320"/>
        <v>111419673563.78</v>
      </c>
      <c r="Q211" s="217">
        <f t="shared" si="320"/>
        <v>115102870417.81</v>
      </c>
      <c r="R211" s="215">
        <f t="shared" si="320"/>
        <v>-5291729200</v>
      </c>
      <c r="S211" s="216">
        <f t="shared" si="320"/>
        <v>-6129365882</v>
      </c>
      <c r="T211" s="217">
        <f t="shared" si="320"/>
        <v>-7602334850.0900002</v>
      </c>
    </row>
    <row r="213" spans="1:20">
      <c r="C213" s="21"/>
      <c r="D213" s="21"/>
      <c r="E213" s="21"/>
      <c r="F213" s="21"/>
      <c r="G213" s="21"/>
      <c r="H213" s="21"/>
      <c r="I213" s="21"/>
      <c r="J213" s="21"/>
      <c r="K213" s="21"/>
      <c r="L213" s="21"/>
      <c r="M213" s="21"/>
      <c r="N213" s="21"/>
      <c r="O213" s="21"/>
      <c r="P213" s="21"/>
      <c r="Q213" s="21"/>
      <c r="R213" s="21"/>
      <c r="S213" s="21"/>
      <c r="T213" s="21"/>
    </row>
  </sheetData>
  <mergeCells count="14">
    <mergeCell ref="L8:N8"/>
    <mergeCell ref="O8:Q8"/>
    <mergeCell ref="R8:T8"/>
    <mergeCell ref="C8:E8"/>
    <mergeCell ref="A8:A9"/>
    <mergeCell ref="B8:B9"/>
    <mergeCell ref="A6:K6"/>
    <mergeCell ref="J5:K5"/>
    <mergeCell ref="F8:H8"/>
    <mergeCell ref="I8:K8"/>
    <mergeCell ref="J1:K1"/>
    <mergeCell ref="J2:K2"/>
    <mergeCell ref="J3:K3"/>
    <mergeCell ref="J4:K4"/>
  </mergeCells>
  <pageMargins left="0.55118110236220474" right="0.39370078740157483" top="0.98425196850393704" bottom="0.74803149606299213" header="0.51181102362204722" footer="0.35433070866141736"/>
  <pageSetup paperSize="9" scale="47" firstPageNumber="44" fitToHeight="0" orientation="landscape" r:id="rId1"/>
  <headerFooter scaleWithDoc="0" alignWithMargins="0">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6</vt:i4>
      </vt:variant>
    </vt:vector>
  </HeadingPairs>
  <TitlesOfParts>
    <vt:vector size="9" baseType="lpstr">
      <vt:lpstr>для руководства</vt:lpstr>
      <vt:lpstr>доходы по федер бюдж</vt:lpstr>
      <vt:lpstr>доходы</vt:lpstr>
      <vt:lpstr>'для руководства'!Заголовки_для_печати</vt:lpstr>
      <vt:lpstr>доходы!Заголовки_для_печати</vt:lpstr>
      <vt:lpstr>'доходы по федер бюдж'!Заголовки_для_печати</vt:lpstr>
      <vt:lpstr>'для руководства'!Область_печати</vt:lpstr>
      <vt:lpstr>доходы!Область_печати</vt:lpstr>
      <vt:lpstr>'доходы по федер бюдж'!Область_печати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Пунягов</dc:creator>
  <cp:lastModifiedBy>minfin user</cp:lastModifiedBy>
  <cp:lastPrinted>2022-11-27T07:19:39Z</cp:lastPrinted>
  <dcterms:created xsi:type="dcterms:W3CDTF">2004-09-13T07:20:24Z</dcterms:created>
  <dcterms:modified xsi:type="dcterms:W3CDTF">2022-11-27T07:21:21Z</dcterms:modified>
</cp:coreProperties>
</file>