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 (2)" sheetId="10" r:id="rId1"/>
  </sheets>
  <definedNames>
    <definedName name="_xlnm.Print_Titles" localSheetId="0">'Лист1 (2)'!$6:$8</definedName>
    <definedName name="_xlnm.Print_Area" localSheetId="0">'Лист1 (2)'!$A$1:$J$48</definedName>
  </definedNames>
  <calcPr calcId="124519"/>
</workbook>
</file>

<file path=xl/calcChain.xml><?xml version="1.0" encoding="utf-8"?>
<calcChain xmlns="http://schemas.openxmlformats.org/spreadsheetml/2006/main">
  <c r="H34" i="10"/>
  <c r="H38"/>
  <c r="G30"/>
  <c r="J43"/>
  <c r="J42"/>
  <c r="J41"/>
  <c r="J40"/>
  <c r="H41"/>
  <c r="G41"/>
  <c r="H42"/>
  <c r="G42"/>
  <c r="J22"/>
  <c r="J21"/>
  <c r="H22"/>
  <c r="G22"/>
  <c r="J29"/>
  <c r="J20" l="1"/>
  <c r="I20"/>
  <c r="H17"/>
  <c r="H16" s="1"/>
  <c r="G16"/>
  <c r="G17"/>
  <c r="F21" l="1"/>
  <c r="F22"/>
  <c r="F42"/>
  <c r="F41"/>
  <c r="F17"/>
  <c r="F16" s="1"/>
  <c r="F15" s="1"/>
  <c r="F14" s="1"/>
  <c r="F23"/>
  <c r="H12"/>
  <c r="G12"/>
  <c r="F12"/>
  <c r="H10"/>
  <c r="G10"/>
  <c r="F10"/>
  <c r="I42" l="1"/>
  <c r="I41"/>
  <c r="E41"/>
  <c r="E42"/>
  <c r="E17" l="1"/>
  <c r="I34"/>
  <c r="I47"/>
  <c r="J38"/>
  <c r="I38"/>
  <c r="I28"/>
  <c r="I27"/>
  <c r="I26"/>
  <c r="I25"/>
  <c r="I24"/>
  <c r="I19"/>
  <c r="J18"/>
  <c r="I18"/>
  <c r="I17"/>
  <c r="H23"/>
  <c r="I23" s="1"/>
  <c r="G23"/>
  <c r="E22"/>
  <c r="E23"/>
  <c r="J34" l="1"/>
  <c r="J17"/>
  <c r="J13" l="1"/>
  <c r="I13"/>
  <c r="J11"/>
  <c r="I11"/>
  <c r="F37"/>
  <c r="F36" s="1"/>
  <c r="F35" s="1"/>
  <c r="G46"/>
  <c r="G45" s="1"/>
  <c r="H46"/>
  <c r="G40"/>
  <c r="F40"/>
  <c r="H37"/>
  <c r="G37"/>
  <c r="G36" s="1"/>
  <c r="G35" s="1"/>
  <c r="H33"/>
  <c r="G33"/>
  <c r="G32" s="1"/>
  <c r="G31" s="1"/>
  <c r="F33"/>
  <c r="F32" s="1"/>
  <c r="F31" s="1"/>
  <c r="E46"/>
  <c r="E45" s="1"/>
  <c r="D46"/>
  <c r="D45" s="1"/>
  <c r="C46"/>
  <c r="C45" s="1"/>
  <c r="E40"/>
  <c r="D43"/>
  <c r="D40" s="1"/>
  <c r="C43"/>
  <c r="C40" s="1"/>
  <c r="C37"/>
  <c r="C36" s="1"/>
  <c r="C35" s="1"/>
  <c r="C33"/>
  <c r="C32" s="1"/>
  <c r="C31" s="1"/>
  <c r="D23"/>
  <c r="D22" s="1"/>
  <c r="D21" s="1"/>
  <c r="C23"/>
  <c r="C22" s="1"/>
  <c r="C21" s="1"/>
  <c r="D17"/>
  <c r="D16" s="1"/>
  <c r="D29" s="1"/>
  <c r="C17"/>
  <c r="C16" s="1"/>
  <c r="C29" s="1"/>
  <c r="E12"/>
  <c r="D12"/>
  <c r="C12"/>
  <c r="E10"/>
  <c r="D10"/>
  <c r="C10"/>
  <c r="H36" l="1"/>
  <c r="J37"/>
  <c r="I37"/>
  <c r="H32"/>
  <c r="J33"/>
  <c r="I33"/>
  <c r="H40"/>
  <c r="I43"/>
  <c r="H45"/>
  <c r="I16"/>
  <c r="G21"/>
  <c r="J16"/>
  <c r="F9"/>
  <c r="E9"/>
  <c r="I10"/>
  <c r="G9"/>
  <c r="F30"/>
  <c r="I12"/>
  <c r="H9"/>
  <c r="J10"/>
  <c r="G39"/>
  <c r="J12"/>
  <c r="F46"/>
  <c r="F45" s="1"/>
  <c r="F39" s="1"/>
  <c r="D9"/>
  <c r="C9"/>
  <c r="E21"/>
  <c r="E39"/>
  <c r="D38"/>
  <c r="D37" s="1"/>
  <c r="D36" s="1"/>
  <c r="D35" s="1"/>
  <c r="E16"/>
  <c r="D14"/>
  <c r="D34"/>
  <c r="D15"/>
  <c r="C14"/>
  <c r="C15"/>
  <c r="E37"/>
  <c r="E36" s="1"/>
  <c r="E35" s="1"/>
  <c r="C30"/>
  <c r="D39"/>
  <c r="C39"/>
  <c r="H39" l="1"/>
  <c r="J39" s="1"/>
  <c r="G14"/>
  <c r="G15"/>
  <c r="H35"/>
  <c r="I36"/>
  <c r="J36"/>
  <c r="I46"/>
  <c r="H31"/>
  <c r="I32"/>
  <c r="J32"/>
  <c r="I40"/>
  <c r="I45"/>
  <c r="I39"/>
  <c r="I29"/>
  <c r="F48"/>
  <c r="E15"/>
  <c r="E14"/>
  <c r="I9"/>
  <c r="J9"/>
  <c r="G48"/>
  <c r="C48"/>
  <c r="D33"/>
  <c r="D32" s="1"/>
  <c r="D31" s="1"/>
  <c r="D30" s="1"/>
  <c r="D48" s="1"/>
  <c r="E33"/>
  <c r="E32" s="1"/>
  <c r="E31" s="1"/>
  <c r="E30" s="1"/>
  <c r="I31" l="1"/>
  <c r="J31"/>
  <c r="I35"/>
  <c r="J35"/>
  <c r="H30"/>
  <c r="H21"/>
  <c r="H15" s="1"/>
  <c r="I22"/>
  <c r="E48"/>
  <c r="I30" l="1"/>
  <c r="J30"/>
  <c r="I21"/>
  <c r="H14"/>
  <c r="I14" l="1"/>
  <c r="J14"/>
  <c r="H48"/>
  <c r="H54" s="1"/>
  <c r="I15"/>
  <c r="J15"/>
  <c r="I48" l="1"/>
  <c r="J48"/>
</calcChain>
</file>

<file path=xl/sharedStrings.xml><?xml version="1.0" encoding="utf-8"?>
<sst xmlns="http://schemas.openxmlformats.org/spreadsheetml/2006/main" count="86" uniqueCount="85">
  <si>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</si>
  <si>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</si>
  <si>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</si>
  <si>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</si>
  <si>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</si>
  <si>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</si>
  <si>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</si>
  <si>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</si>
  <si>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</si>
  <si>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</si>
  <si>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</si>
  <si>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</si>
  <si>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</si>
  <si>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</si>
  <si>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</si>
  <si>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</si>
  <si>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</si>
  <si>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</si>
  <si>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</si>
  <si>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</si>
  <si>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</si>
  <si>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</si>
  <si>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</si>
  <si>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</si>
  <si>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</si>
  <si>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</si>
  <si>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</si>
  <si>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</si>
  <si>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</si>
  <si>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</si>
  <si>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</si>
  <si>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</si>
  <si>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</si>
  <si>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</si>
  <si>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</si>
  <si>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</si>
  <si>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</si>
  <si>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</si>
  <si>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</si>
  <si>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Предлагаемые изменения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</si>
  <si>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</si>
  <si>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</si>
  <si>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Получение бюджетных кредитов из других бюджетов бюджетной системы Российской Федерации в валюте Российской Федерации</t>
  </si>
  <si>
    <t>Получение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</si>
  <si>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</si>
  <si>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</si>
  <si>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Операции по управлению остатками средств на единых счетах бюджетов</t>
  </si>
  <si>
    <t>000 01 06 10 00 00 0000 000</t>
  </si>
  <si>
    <t>000 01 06 10 02 00 0000 500</t>
  </si>
  <si>
    <t>000 01 06 10 02 02 0000 550</t>
  </si>
  <si>
    <t>Утверждено
тыс. рублей</t>
  </si>
  <si>
    <t>к уточненной сводной бюджетной росписи на год</t>
  </si>
  <si>
    <t xml:space="preserve"> рублей</t>
  </si>
  <si>
    <t>Уточненная сводная бюджетная роспись на 2022 год по состоянию на 31.03.2022</t>
  </si>
  <si>
    <t>Привлечение из федерального бюджета бюджетных кредитов на пополнение остатков средств на счете бюджета</t>
  </si>
  <si>
    <t>000 01 03 01 00 02 2500 710</t>
  </si>
  <si>
    <t>Привлечение из федерального бюджета бюджетных кредитов на финансовое обеспечение реализации инфраструктурных проектов</t>
  </si>
  <si>
    <t>000 01 03 01 00 02 2700 710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</si>
  <si>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г.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</si>
  <si>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3 августа 2017 г.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</si>
  <si>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г.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</si>
  <si>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г.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</si>
  <si>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г.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</si>
  <si>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</si>
  <si>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000 01 03 01 00 02 2500 810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</si>
  <si>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</si>
  <si>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бюджета субъекта Российской Федерации, казначейских счетах для осуществления и отражения операций с денежными средствами бюджетных и автономных учреждений, единых счетах бюджетов государственных внебюджетных фондов,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</si>
  <si>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Привлечение из федерального бюджета бюджетных кредитов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</si>
  <si>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000 01 03 01 00 02 2900 710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</si>
  <si>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</si>
  <si>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</si>
  <si>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</si>
  <si>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</si>
  <si>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</si>
  <si>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000 01 06 05 02 02 0000 540</t>
  </si>
  <si>
    <t>Предоставление бюджетных кредитов для погашения долговых обязательств муниципальных образований в виде обязательств по муниципальным ценным бумагам муниципальных образований и кредитам, полученным  муниципальными образованиями от кредитных организаций, иностранных банков и международных финансовых организаций</t>
  </si>
  <si>
    <t>000 01 06 05 02 02 2900 540</t>
  </si>
  <si>
    <t>Утверждено на год 
(в ред. 29.06.2022 
№ 589-36-ОЗ)</t>
  </si>
  <si>
    <t>Уточненная сводная бюджетная роспись на 2022 год по состоянию на 30.09.2022</t>
  </si>
  <si>
    <t>План кассовых поступлений и выплат на 9 месяцев 2022 года</t>
  </si>
  <si>
    <t>Исполнено на 30.09.2021</t>
  </si>
  <si>
    <t>Исполнение 9 месяцев, в процентах</t>
  </si>
  <si>
    <t>к плану на9 месяцев</t>
  </si>
  <si>
    <t>Отчет об исполнении областного бюджета по источникам финансирования дефицита областного бюджета за за 9 месяцев 2022 года</t>
  </si>
  <si>
    <t>Приложение № 2 к пояснительной записке к отчету об исполнении областного бюджета за 9 месяцев 2022 года  по форме приложения № 4 к областному закону "Об областном бюджете на 2022 год и на плановый период 2023 и 2024 годов"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</si>
</sst>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_р_._-;\-* #,##0.0_р_._-;_-* &quot;-&quot;?_р_._-;_-@_-"/>
    <numFmt numFmtId="165" formatCode="_-* #,##0.00_р_._-;\-* #,##0.00_р_._-;_-* &quot;-&quot;?_р_._-;_-@_-"/>
  </numFmts>
  <fonts count="12">
    <font>
      <sz val="10"/>
      <name val="Arial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 Cy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FF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23">
      <alignment horizontal="center" vertical="center" wrapText="1"/>
    </xf>
    <xf numFmtId="0" fontId="4" fillId="0" borderId="23">
      <alignment horizontal="center" vertical="center" wrapText="1"/>
    </xf>
    <xf numFmtId="0" fontId="6" fillId="0" borderId="23">
      <alignment horizontal="center" vertical="center" wrapText="1"/>
    </xf>
    <xf numFmtId="4" fontId="7" fillId="3" borderId="23">
      <alignment horizontal="right" vertical="top" shrinkToFit="1"/>
    </xf>
    <xf numFmtId="0" fontId="4" fillId="0" borderId="0"/>
    <xf numFmtId="0" fontId="6" fillId="4" borderId="24">
      <alignment horizontal="center" vertical="center" wrapText="1"/>
    </xf>
  </cellStyleXfs>
  <cellXfs count="110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Alignment="1">
      <alignment horizontal="justify" vertical="center" wrapText="1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/>
    <xf numFmtId="0" fontId="8" fillId="0" borderId="0" xfId="1" applyFont="1" applyFill="1"/>
    <xf numFmtId="0" fontId="8" fillId="0" borderId="0" xfId="0" applyFont="1" applyFill="1" applyAlignment="1">
      <alignment horizontal="right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49" fontId="5" fillId="2" borderId="23" xfId="6" applyNumberFormat="1" applyFont="1" applyFill="1" applyAlignment="1" applyProtection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vertical="center"/>
    </xf>
    <xf numFmtId="164" fontId="2" fillId="0" borderId="19" xfId="0" applyNumberFormat="1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vertical="center"/>
    </xf>
    <xf numFmtId="164" fontId="8" fillId="0" borderId="18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center" vertical="center" wrapText="1"/>
    </xf>
    <xf numFmtId="164" fontId="8" fillId="0" borderId="20" xfId="0" applyNumberFormat="1" applyFont="1" applyFill="1" applyBorder="1" applyAlignment="1">
      <alignment vertical="center"/>
    </xf>
    <xf numFmtId="164" fontId="8" fillId="0" borderId="2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vertical="center"/>
    </xf>
    <xf numFmtId="164" fontId="2" fillId="0" borderId="22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 indent="2"/>
    </xf>
    <xf numFmtId="164" fontId="8" fillId="0" borderId="12" xfId="0" applyNumberFormat="1" applyFont="1" applyFill="1" applyBorder="1" applyAlignment="1">
      <alignment vertical="center"/>
    </xf>
    <xf numFmtId="164" fontId="8" fillId="0" borderId="17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 indent="1"/>
    </xf>
    <xf numFmtId="0" fontId="8" fillId="0" borderId="4" xfId="0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vertical="center"/>
    </xf>
    <xf numFmtId="164" fontId="8" fillId="0" borderId="19" xfId="0" applyNumberFormat="1" applyFont="1" applyFill="1" applyBorder="1" applyAlignment="1">
      <alignment vertical="center"/>
    </xf>
    <xf numFmtId="0" fontId="8" fillId="0" borderId="3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vertical="center"/>
    </xf>
    <xf numFmtId="164" fontId="8" fillId="0" borderId="13" xfId="0" applyNumberFormat="1" applyFont="1" applyFill="1" applyBorder="1" applyAlignment="1">
      <alignment vertical="center"/>
    </xf>
    <xf numFmtId="164" fontId="8" fillId="0" borderId="26" xfId="0" applyNumberFormat="1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165" fontId="0" fillId="0" borderId="10" xfId="0" applyNumberFormat="1" applyFill="1" applyBorder="1" applyAlignment="1">
      <alignment vertical="center"/>
    </xf>
    <xf numFmtId="165" fontId="0" fillId="0" borderId="27" xfId="0" applyNumberForma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165" fontId="2" fillId="0" borderId="13" xfId="0" applyNumberFormat="1" applyFont="1" applyFill="1" applyBorder="1" applyAlignment="1">
      <alignment vertical="center"/>
    </xf>
    <xf numFmtId="165" fontId="8" fillId="0" borderId="4" xfId="0" applyNumberFormat="1" applyFont="1" applyFill="1" applyBorder="1" applyAlignment="1">
      <alignment vertical="center"/>
    </xf>
    <xf numFmtId="165" fontId="8" fillId="0" borderId="5" xfId="0" applyNumberFormat="1" applyFont="1" applyFill="1" applyBorder="1" applyAlignment="1">
      <alignment vertical="center"/>
    </xf>
    <xf numFmtId="165" fontId="2" fillId="0" borderId="2" xfId="0" applyNumberFormat="1" applyFont="1" applyFill="1" applyBorder="1" applyAlignment="1">
      <alignment vertical="center"/>
    </xf>
    <xf numFmtId="165" fontId="0" fillId="2" borderId="28" xfId="0" applyNumberForma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165" fontId="0" fillId="0" borderId="20" xfId="0" applyNumberFormat="1" applyFill="1" applyBorder="1" applyAlignment="1">
      <alignment vertical="center"/>
    </xf>
    <xf numFmtId="165" fontId="0" fillId="0" borderId="29" xfId="0" applyNumberFormat="1" applyFill="1" applyBorder="1" applyAlignment="1">
      <alignment vertical="center"/>
    </xf>
    <xf numFmtId="165" fontId="0" fillId="2" borderId="30" xfId="0" applyNumberFormat="1" applyFill="1" applyBorder="1" applyAlignment="1">
      <alignment vertical="center"/>
    </xf>
    <xf numFmtId="164" fontId="2" fillId="0" borderId="26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 indent="3"/>
    </xf>
    <xf numFmtId="0" fontId="11" fillId="2" borderId="3" xfId="0" applyFont="1" applyFill="1" applyBorder="1" applyAlignment="1">
      <alignment horizontal="left" vertical="center" wrapText="1" indent="3"/>
    </xf>
    <xf numFmtId="164" fontId="2" fillId="0" borderId="3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left" vertical="center" wrapText="1" indent="2"/>
    </xf>
    <xf numFmtId="0" fontId="11" fillId="0" borderId="4" xfId="0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vertical="center"/>
    </xf>
    <xf numFmtId="165" fontId="11" fillId="2" borderId="4" xfId="0" applyNumberFormat="1" applyFont="1" applyFill="1" applyBorder="1" applyAlignment="1">
      <alignment vertical="center"/>
    </xf>
    <xf numFmtId="43" fontId="0" fillId="0" borderId="0" xfId="0" applyNumberFormat="1" applyFill="1"/>
    <xf numFmtId="165" fontId="0" fillId="0" borderId="0" xfId="0" applyNumberFormat="1" applyFill="1"/>
    <xf numFmtId="0" fontId="3" fillId="0" borderId="0" xfId="0" applyFont="1" applyFill="1"/>
    <xf numFmtId="0" fontId="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165" fontId="8" fillId="2" borderId="3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wrapText="1"/>
    </xf>
    <xf numFmtId="0" fontId="5" fillId="2" borderId="0" xfId="7" applyNumberFormat="1" applyFont="1" applyFill="1" applyAlignment="1" applyProtection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6" fillId="4" borderId="24" xfId="8" applyNumberFormat="1" applyFont="1" applyAlignment="1" applyProtection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" fillId="0" borderId="23" xfId="5" applyNumberFormat="1" applyFont="1" applyProtection="1">
      <alignment horizontal="center" vertical="center" wrapText="1"/>
    </xf>
    <xf numFmtId="0" fontId="5" fillId="0" borderId="23" xfId="5" applyFo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5" fillId="2" borderId="24" xfId="8" applyNumberFormat="1" applyFont="1" applyFill="1" applyBorder="1" applyAlignment="1" applyProtection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5" fillId="2" borderId="23" xfId="4" applyNumberFormat="1" applyFont="1" applyFill="1" applyProtection="1">
      <alignment horizontal="center" vertical="center" wrapText="1"/>
    </xf>
    <xf numFmtId="0" fontId="5" fillId="2" borderId="23" xfId="4" applyFont="1" applyFill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 indent="2"/>
    </xf>
    <xf numFmtId="0" fontId="8" fillId="2" borderId="3" xfId="0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vertical="center"/>
    </xf>
    <xf numFmtId="164" fontId="8" fillId="2" borderId="18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vertical="center"/>
    </xf>
  </cellXfs>
  <cellStyles count="9">
    <cellStyle name="st65" xfId="5"/>
    <cellStyle name="xl23" xfId="8"/>
    <cellStyle name="xl24" xfId="7"/>
    <cellStyle name="xl50" xfId="3"/>
    <cellStyle name="xl53" xfId="4"/>
    <cellStyle name="xl64" xfId="6"/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7"/>
  <sheetViews>
    <sheetView tabSelected="1" view="pageBreakPreview" topLeftCell="A44" zoomScaleSheetLayoutView="100" workbookViewId="0">
      <selection activeCell="B53" sqref="B53"/>
    </sheetView>
  </sheetViews>
  <sheetFormatPr defaultColWidth="9.140625" defaultRowHeight="12.75"/>
  <cols>
    <col min="1" max="1" width="70" style="2" customWidth="1"/>
    <col min="2" max="2" width="32.28515625" style="2" customWidth="1"/>
    <col min="3" max="3" width="16.5703125" style="2" hidden="1" customWidth="1"/>
    <col min="4" max="4" width="15.42578125" style="2" hidden="1" customWidth="1"/>
    <col min="5" max="5" width="24.85546875" style="2" customWidth="1"/>
    <col min="6" max="7" width="22.85546875" style="2" customWidth="1"/>
    <col min="8" max="8" width="24.28515625" style="2" customWidth="1"/>
    <col min="9" max="9" width="16.140625" style="2" customWidth="1"/>
    <col min="10" max="10" width="15.5703125" style="2" customWidth="1"/>
    <col min="11" max="11" width="27.85546875" style="2" customWidth="1"/>
    <col min="12" max="12" width="33.85546875" style="2" customWidth="1"/>
    <col min="13" max="16384" width="9.140625" style="2"/>
  </cols>
  <sheetData>
    <row r="1" spans="1:21" ht="49.5" customHeight="1">
      <c r="A1" s="4"/>
      <c r="B1" s="5"/>
      <c r="C1" s="5"/>
      <c r="D1" s="4"/>
      <c r="E1" s="4"/>
      <c r="F1" s="93" t="s">
        <v>84</v>
      </c>
      <c r="G1" s="94"/>
      <c r="H1" s="94"/>
      <c r="I1" s="94"/>
      <c r="J1" s="94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5">
      <c r="A2" s="4"/>
      <c r="B2" s="5"/>
      <c r="C2" s="5"/>
      <c r="D2" s="4"/>
      <c r="E2" s="4"/>
      <c r="F2" s="5"/>
      <c r="G2" s="5"/>
      <c r="H2" s="5"/>
      <c r="I2" s="4"/>
      <c r="J2" s="4"/>
    </row>
    <row r="3" spans="1:21" ht="15">
      <c r="A3" s="4"/>
      <c r="B3" s="6"/>
      <c r="C3" s="4"/>
      <c r="D3" s="4"/>
      <c r="E3" s="4"/>
      <c r="F3" s="4"/>
      <c r="G3" s="4"/>
      <c r="H3" s="4"/>
      <c r="I3" s="4"/>
      <c r="J3" s="4"/>
    </row>
    <row r="4" spans="1:21" ht="18.75">
      <c r="A4" s="90" t="s">
        <v>83</v>
      </c>
      <c r="B4" s="90"/>
      <c r="C4" s="90"/>
      <c r="D4" s="90"/>
      <c r="E4" s="91"/>
      <c r="F4" s="91"/>
      <c r="G4" s="91"/>
      <c r="H4" s="92"/>
      <c r="I4" s="92"/>
      <c r="J4" s="92"/>
    </row>
    <row r="5" spans="1:21" ht="30.75" customHeight="1">
      <c r="A5" s="7"/>
      <c r="B5" s="7"/>
      <c r="C5" s="7"/>
      <c r="D5" s="8"/>
      <c r="E5" s="8"/>
      <c r="F5" s="8"/>
      <c r="G5" s="8"/>
      <c r="H5" s="8"/>
      <c r="I5" s="4"/>
      <c r="J5" s="8" t="s">
        <v>52</v>
      </c>
    </row>
    <row r="6" spans="1:21" ht="40.5" customHeight="1">
      <c r="A6" s="99" t="s">
        <v>0</v>
      </c>
      <c r="B6" s="99" t="s">
        <v>33</v>
      </c>
      <c r="C6" s="7"/>
      <c r="D6" s="7"/>
      <c r="E6" s="101" t="s">
        <v>77</v>
      </c>
      <c r="F6" s="101" t="s">
        <v>78</v>
      </c>
      <c r="G6" s="95" t="s">
        <v>79</v>
      </c>
      <c r="H6" s="103" t="s">
        <v>80</v>
      </c>
      <c r="I6" s="97" t="s">
        <v>81</v>
      </c>
      <c r="J6" s="98"/>
    </row>
    <row r="7" spans="1:21" ht="75.75" customHeight="1">
      <c r="A7" s="100"/>
      <c r="B7" s="100"/>
      <c r="C7" s="9" t="s">
        <v>50</v>
      </c>
      <c r="D7" s="10" t="s">
        <v>39</v>
      </c>
      <c r="E7" s="102"/>
      <c r="F7" s="102" t="s">
        <v>53</v>
      </c>
      <c r="G7" s="96"/>
      <c r="H7" s="104"/>
      <c r="I7" s="11" t="s">
        <v>51</v>
      </c>
      <c r="J7" s="11" t="s">
        <v>82</v>
      </c>
    </row>
    <row r="8" spans="1:21" ht="15">
      <c r="A8" s="12">
        <v>1</v>
      </c>
      <c r="B8" s="12">
        <v>2</v>
      </c>
      <c r="C8" s="13">
        <v>3</v>
      </c>
      <c r="D8" s="14"/>
      <c r="E8" s="15">
        <v>3</v>
      </c>
      <c r="F8" s="15">
        <v>4</v>
      </c>
      <c r="G8" s="15">
        <v>5</v>
      </c>
      <c r="H8" s="15">
        <v>6</v>
      </c>
      <c r="I8" s="16">
        <v>7</v>
      </c>
      <c r="J8" s="16">
        <v>8</v>
      </c>
    </row>
    <row r="9" spans="1:21" ht="28.5">
      <c r="A9" s="17" t="s">
        <v>1</v>
      </c>
      <c r="B9" s="18" t="s">
        <v>2</v>
      </c>
      <c r="C9" s="19">
        <f>C10-C12</f>
        <v>7335599.5</v>
      </c>
      <c r="D9" s="20">
        <f>D10-D12</f>
        <v>0</v>
      </c>
      <c r="E9" s="62">
        <f>E10+E12</f>
        <v>-409459258.88000107</v>
      </c>
      <c r="F9" s="62">
        <f t="shared" ref="F9:H9" si="0">F10+F12</f>
        <v>-409459258.27999878</v>
      </c>
      <c r="G9" s="62">
        <f t="shared" si="0"/>
        <v>-14850000000</v>
      </c>
      <c r="H9" s="21">
        <f t="shared" si="0"/>
        <v>-14850000000</v>
      </c>
      <c r="I9" s="21">
        <f>H9/F9*100</f>
        <v>3626.734455188503</v>
      </c>
      <c r="J9" s="21">
        <f>H9/G9*100</f>
        <v>100</v>
      </c>
    </row>
    <row r="10" spans="1:21" ht="30">
      <c r="A10" s="22" t="s">
        <v>3</v>
      </c>
      <c r="B10" s="23" t="s">
        <v>4</v>
      </c>
      <c r="C10" s="24">
        <f t="shared" ref="C10:H10" si="1">C11</f>
        <v>22835599.5</v>
      </c>
      <c r="D10" s="25">
        <f t="shared" si="1"/>
        <v>0</v>
      </c>
      <c r="E10" s="57">
        <f t="shared" si="1"/>
        <v>28374895741.119999</v>
      </c>
      <c r="F10" s="57">
        <f t="shared" si="1"/>
        <v>31374895741.720001</v>
      </c>
      <c r="G10" s="57">
        <f t="shared" si="1"/>
        <v>12900000000</v>
      </c>
      <c r="H10" s="57">
        <f t="shared" si="1"/>
        <v>12900000000</v>
      </c>
      <c r="I10" s="55">
        <f t="shared" ref="I10:I13" si="2">H10/F10*100</f>
        <v>41.115674474884514</v>
      </c>
      <c r="J10" s="55">
        <f t="shared" ref="J10:J13" si="3">H10/G10*100</f>
        <v>100</v>
      </c>
    </row>
    <row r="11" spans="1:21" ht="30">
      <c r="A11" s="27" t="s">
        <v>34</v>
      </c>
      <c r="B11" s="23" t="s">
        <v>5</v>
      </c>
      <c r="C11" s="24">
        <v>22835599.5</v>
      </c>
      <c r="D11" s="25"/>
      <c r="E11" s="57">
        <v>28374895741.119999</v>
      </c>
      <c r="F11" s="57">
        <v>31374895741.720001</v>
      </c>
      <c r="G11" s="57">
        <v>12900000000</v>
      </c>
      <c r="H11" s="57">
        <v>12900000000</v>
      </c>
      <c r="I11" s="55">
        <f t="shared" si="2"/>
        <v>41.115674474884514</v>
      </c>
      <c r="J11" s="55">
        <f t="shared" si="3"/>
        <v>100</v>
      </c>
    </row>
    <row r="12" spans="1:21" ht="30">
      <c r="A12" s="22" t="s">
        <v>6</v>
      </c>
      <c r="B12" s="23" t="s">
        <v>7</v>
      </c>
      <c r="C12" s="24">
        <f t="shared" ref="C12:H12" si="4">C13</f>
        <v>15500000</v>
      </c>
      <c r="D12" s="25">
        <f t="shared" si="4"/>
        <v>0</v>
      </c>
      <c r="E12" s="57">
        <f t="shared" si="4"/>
        <v>-28784355000</v>
      </c>
      <c r="F12" s="57">
        <f t="shared" si="4"/>
        <v>-31784355000</v>
      </c>
      <c r="G12" s="57">
        <f t="shared" si="4"/>
        <v>-27750000000</v>
      </c>
      <c r="H12" s="57">
        <f t="shared" si="4"/>
        <v>-27750000000</v>
      </c>
      <c r="I12" s="55">
        <f t="shared" si="2"/>
        <v>87.307104391452967</v>
      </c>
      <c r="J12" s="55">
        <f t="shared" si="3"/>
        <v>100</v>
      </c>
    </row>
    <row r="13" spans="1:21" ht="30">
      <c r="A13" s="28" t="s">
        <v>35</v>
      </c>
      <c r="B13" s="29" t="s">
        <v>8</v>
      </c>
      <c r="C13" s="30">
        <v>15500000</v>
      </c>
      <c r="D13" s="31"/>
      <c r="E13" s="63">
        <v>-28784355000</v>
      </c>
      <c r="F13" s="63">
        <v>-31784355000</v>
      </c>
      <c r="G13" s="63">
        <v>-27750000000</v>
      </c>
      <c r="H13" s="63">
        <v>-27750000000</v>
      </c>
      <c r="I13" s="56">
        <f t="shared" si="2"/>
        <v>87.307104391452967</v>
      </c>
      <c r="J13" s="56">
        <f t="shared" si="3"/>
        <v>100</v>
      </c>
    </row>
    <row r="14" spans="1:21" ht="28.5">
      <c r="A14" s="32" t="s">
        <v>40</v>
      </c>
      <c r="B14" s="33" t="s">
        <v>9</v>
      </c>
      <c r="C14" s="34">
        <f>C16-C21</f>
        <v>577474150</v>
      </c>
      <c r="D14" s="35">
        <f>D16-D21</f>
        <v>577474150</v>
      </c>
      <c r="E14" s="62">
        <f>E16+E21</f>
        <v>9973891850</v>
      </c>
      <c r="F14" s="62">
        <f>F15</f>
        <v>9973891850</v>
      </c>
      <c r="G14" s="62">
        <f t="shared" ref="G14:H14" si="5">G16+G21</f>
        <v>10599366000</v>
      </c>
      <c r="H14" s="62">
        <f t="shared" si="5"/>
        <v>10599366000</v>
      </c>
      <c r="I14" s="54">
        <f t="shared" ref="I14:I48" si="6">H14/F14*100</f>
        <v>106.27111421906986</v>
      </c>
      <c r="J14" s="54">
        <f t="shared" ref="J14:J48" si="7">H14/G14*100</f>
        <v>100</v>
      </c>
    </row>
    <row r="15" spans="1:21" ht="30">
      <c r="A15" s="22" t="s">
        <v>41</v>
      </c>
      <c r="B15" s="23" t="s">
        <v>28</v>
      </c>
      <c r="C15" s="24">
        <f>C16-C21</f>
        <v>577474150</v>
      </c>
      <c r="D15" s="25">
        <f>D16-D21</f>
        <v>577474150</v>
      </c>
      <c r="E15" s="57">
        <f>E16+E21</f>
        <v>9973891850</v>
      </c>
      <c r="F15" s="57">
        <f>F16+F21</f>
        <v>9973891850</v>
      </c>
      <c r="G15" s="57">
        <f>G16+G21</f>
        <v>10599366000</v>
      </c>
      <c r="H15" s="57">
        <f>H16+H21</f>
        <v>10599366000</v>
      </c>
      <c r="I15" s="55">
        <f t="shared" si="6"/>
        <v>106.27111421906986</v>
      </c>
      <c r="J15" s="55">
        <f t="shared" si="7"/>
        <v>100</v>
      </c>
    </row>
    <row r="16" spans="1:21" ht="30">
      <c r="A16" s="22" t="s">
        <v>42</v>
      </c>
      <c r="B16" s="23" t="s">
        <v>29</v>
      </c>
      <c r="C16" s="24">
        <f t="shared" ref="C16:E17" si="8">C17</f>
        <v>25904950.800000001</v>
      </c>
      <c r="D16" s="25">
        <f t="shared" si="8"/>
        <v>0</v>
      </c>
      <c r="E16" s="57">
        <f t="shared" si="8"/>
        <v>26585721000</v>
      </c>
      <c r="F16" s="57">
        <f>F17</f>
        <v>26585721000</v>
      </c>
      <c r="G16" s="57">
        <f>G17</f>
        <v>15599366000</v>
      </c>
      <c r="H16" s="57">
        <f>H17</f>
        <v>15599366000</v>
      </c>
      <c r="I16" s="55">
        <f t="shared" si="6"/>
        <v>58.675730479530721</v>
      </c>
      <c r="J16" s="55">
        <f t="shared" si="7"/>
        <v>100</v>
      </c>
    </row>
    <row r="17" spans="1:12" ht="45">
      <c r="A17" s="27" t="s">
        <v>43</v>
      </c>
      <c r="B17" s="23" t="s">
        <v>30</v>
      </c>
      <c r="C17" s="24">
        <f t="shared" si="8"/>
        <v>25904950.800000001</v>
      </c>
      <c r="D17" s="25">
        <f t="shared" si="8"/>
        <v>0</v>
      </c>
      <c r="E17" s="57">
        <f>E18+E19+E20</f>
        <v>26585721000</v>
      </c>
      <c r="F17" s="57">
        <f>F18+F19+F20</f>
        <v>26585721000</v>
      </c>
      <c r="G17" s="57">
        <f>G18+G19+G20</f>
        <v>15599366000</v>
      </c>
      <c r="H17" s="57">
        <f>H18+H19+H20</f>
        <v>15599366000</v>
      </c>
      <c r="I17" s="55">
        <f t="shared" si="6"/>
        <v>58.675730479530721</v>
      </c>
      <c r="J17" s="55">
        <f t="shared" si="7"/>
        <v>100</v>
      </c>
    </row>
    <row r="18" spans="1:12" ht="30">
      <c r="A18" s="36" t="s">
        <v>54</v>
      </c>
      <c r="B18" s="23" t="s">
        <v>55</v>
      </c>
      <c r="C18" s="24">
        <v>25904950.800000001</v>
      </c>
      <c r="D18" s="25"/>
      <c r="E18" s="57">
        <v>15784355000</v>
      </c>
      <c r="F18" s="57">
        <v>15784355000</v>
      </c>
      <c r="G18" s="57">
        <v>5000000000</v>
      </c>
      <c r="H18" s="57">
        <v>5000000000</v>
      </c>
      <c r="I18" s="55">
        <f t="shared" si="6"/>
        <v>31.676935801304516</v>
      </c>
      <c r="J18" s="55">
        <f t="shared" si="7"/>
        <v>100</v>
      </c>
    </row>
    <row r="19" spans="1:12" ht="30">
      <c r="A19" s="36" t="s">
        <v>56</v>
      </c>
      <c r="B19" s="23" t="s">
        <v>57</v>
      </c>
      <c r="C19" s="24"/>
      <c r="D19" s="25"/>
      <c r="E19" s="57">
        <v>202000000</v>
      </c>
      <c r="F19" s="57">
        <v>202000000</v>
      </c>
      <c r="G19" s="57">
        <v>0</v>
      </c>
      <c r="H19" s="57">
        <v>0</v>
      </c>
      <c r="I19" s="55">
        <f t="shared" si="6"/>
        <v>0</v>
      </c>
      <c r="J19" s="55">
        <v>0</v>
      </c>
    </row>
    <row r="20" spans="1:12" ht="120">
      <c r="A20" s="36" t="s">
        <v>67</v>
      </c>
      <c r="B20" s="23" t="s">
        <v>68</v>
      </c>
      <c r="C20" s="24"/>
      <c r="D20" s="25"/>
      <c r="E20" s="57">
        <v>10599366000</v>
      </c>
      <c r="F20" s="57">
        <v>10599366000</v>
      </c>
      <c r="G20" s="57">
        <v>10599366000</v>
      </c>
      <c r="H20" s="57">
        <v>10599366000</v>
      </c>
      <c r="I20" s="55">
        <f t="shared" ref="I20" si="9">H20/F20*100</f>
        <v>100</v>
      </c>
      <c r="J20" s="55">
        <f t="shared" ref="J20:J22" si="10">H20/G20*100</f>
        <v>100</v>
      </c>
    </row>
    <row r="21" spans="1:12" ht="45">
      <c r="A21" s="22" t="s">
        <v>44</v>
      </c>
      <c r="B21" s="23" t="s">
        <v>31</v>
      </c>
      <c r="C21" s="24">
        <f>C22</f>
        <v>-551569199.20000005</v>
      </c>
      <c r="D21" s="25">
        <f>D22</f>
        <v>-577474150</v>
      </c>
      <c r="E21" s="57">
        <f>E22</f>
        <v>-16611829150</v>
      </c>
      <c r="F21" s="57">
        <f>F22</f>
        <v>-16611829150</v>
      </c>
      <c r="G21" s="57">
        <f t="shared" ref="G21:H21" si="11">G22</f>
        <v>-5000000000</v>
      </c>
      <c r="H21" s="57">
        <f t="shared" si="11"/>
        <v>-5000000000</v>
      </c>
      <c r="I21" s="55">
        <f t="shared" si="6"/>
        <v>30.099033374660007</v>
      </c>
      <c r="J21" s="55">
        <f t="shared" si="10"/>
        <v>100</v>
      </c>
    </row>
    <row r="22" spans="1:12" ht="45">
      <c r="A22" s="27" t="s">
        <v>45</v>
      </c>
      <c r="B22" s="23" t="s">
        <v>32</v>
      </c>
      <c r="C22" s="24">
        <f>C23+C24+C25+C26+C28</f>
        <v>-551569199.20000005</v>
      </c>
      <c r="D22" s="25">
        <f>D23+D24+D25+D26+D28</f>
        <v>-577474150</v>
      </c>
      <c r="E22" s="57">
        <f>E23+E29</f>
        <v>-16611829150</v>
      </c>
      <c r="F22" s="57">
        <f>F23+F29</f>
        <v>-16611829150</v>
      </c>
      <c r="G22" s="57">
        <f t="shared" ref="G22:H22" si="12">G23+G29</f>
        <v>-5000000000</v>
      </c>
      <c r="H22" s="57">
        <f t="shared" si="12"/>
        <v>-5000000000</v>
      </c>
      <c r="I22" s="55">
        <f t="shared" si="6"/>
        <v>30.099033374660007</v>
      </c>
      <c r="J22" s="55">
        <f t="shared" si="10"/>
        <v>100</v>
      </c>
      <c r="L22" s="79"/>
    </row>
    <row r="23" spans="1:12" ht="45">
      <c r="A23" s="105" t="s">
        <v>45</v>
      </c>
      <c r="B23" s="106"/>
      <c r="C23" s="107">
        <f>C18</f>
        <v>25904950.800000001</v>
      </c>
      <c r="D23" s="108">
        <f>D18</f>
        <v>0</v>
      </c>
      <c r="E23" s="86">
        <f>E24+E25+E26+E27+E28</f>
        <v>-827474150</v>
      </c>
      <c r="F23" s="86">
        <f>F24+F25+F26+F27+F28</f>
        <v>-827474150</v>
      </c>
      <c r="G23" s="86">
        <f t="shared" ref="G23:H23" si="13">G24+G25+G26+G27+G28</f>
        <v>0</v>
      </c>
      <c r="H23" s="86">
        <f t="shared" si="13"/>
        <v>0</v>
      </c>
      <c r="I23" s="109">
        <f t="shared" si="6"/>
        <v>0</v>
      </c>
      <c r="J23" s="21">
        <v>0</v>
      </c>
    </row>
    <row r="24" spans="1:12" ht="63.75">
      <c r="A24" s="72" t="s">
        <v>58</v>
      </c>
      <c r="B24" s="58"/>
      <c r="C24" s="59">
        <v>-15000000</v>
      </c>
      <c r="D24" s="60">
        <v>-15000000</v>
      </c>
      <c r="E24" s="66">
        <v>-15000000</v>
      </c>
      <c r="F24" s="66">
        <v>-15000000</v>
      </c>
      <c r="G24" s="66">
        <v>0</v>
      </c>
      <c r="H24" s="66">
        <v>0</v>
      </c>
      <c r="I24" s="21">
        <f t="shared" si="6"/>
        <v>0</v>
      </c>
      <c r="J24" s="21">
        <v>0</v>
      </c>
    </row>
    <row r="25" spans="1:12" ht="63.75">
      <c r="A25" s="72" t="s">
        <v>59</v>
      </c>
      <c r="B25" s="58"/>
      <c r="C25" s="59">
        <v>-253824200</v>
      </c>
      <c r="D25" s="60">
        <v>-253824200</v>
      </c>
      <c r="E25" s="66">
        <v>-253824200</v>
      </c>
      <c r="F25" s="66">
        <v>-253824200</v>
      </c>
      <c r="G25" s="66">
        <v>0</v>
      </c>
      <c r="H25" s="66">
        <v>0</v>
      </c>
      <c r="I25" s="21">
        <f t="shared" si="6"/>
        <v>0</v>
      </c>
      <c r="J25" s="21">
        <v>0</v>
      </c>
    </row>
    <row r="26" spans="1:12" ht="63.75">
      <c r="A26" s="72" t="s">
        <v>60</v>
      </c>
      <c r="B26" s="58"/>
      <c r="C26" s="59">
        <v>-289969600</v>
      </c>
      <c r="D26" s="60">
        <v>-289969600</v>
      </c>
      <c r="E26" s="66">
        <v>-289969600</v>
      </c>
      <c r="F26" s="66">
        <v>-289969600</v>
      </c>
      <c r="G26" s="66">
        <v>0</v>
      </c>
      <c r="H26" s="66">
        <v>0</v>
      </c>
      <c r="I26" s="21">
        <f t="shared" si="6"/>
        <v>0</v>
      </c>
      <c r="J26" s="21">
        <v>0</v>
      </c>
    </row>
    <row r="27" spans="1:12" ht="76.5">
      <c r="A27" s="72" t="s">
        <v>61</v>
      </c>
      <c r="B27" s="67"/>
      <c r="C27" s="68"/>
      <c r="D27" s="69"/>
      <c r="E27" s="70">
        <v>-18680350</v>
      </c>
      <c r="F27" s="70">
        <v>-18680350</v>
      </c>
      <c r="G27" s="70"/>
      <c r="H27" s="70"/>
      <c r="I27" s="71">
        <f t="shared" si="6"/>
        <v>0</v>
      </c>
      <c r="J27" s="71">
        <v>0</v>
      </c>
    </row>
    <row r="28" spans="1:12" ht="76.5">
      <c r="A28" s="73" t="s">
        <v>62</v>
      </c>
      <c r="B28" s="58"/>
      <c r="C28" s="59">
        <v>-18680350</v>
      </c>
      <c r="D28" s="60">
        <v>-18680350</v>
      </c>
      <c r="E28" s="66">
        <v>-250000000</v>
      </c>
      <c r="F28" s="66">
        <v>-250000000</v>
      </c>
      <c r="G28" s="66">
        <v>0</v>
      </c>
      <c r="H28" s="66">
        <v>0</v>
      </c>
      <c r="I28" s="74">
        <f t="shared" si="6"/>
        <v>0</v>
      </c>
      <c r="J28" s="74">
        <v>0</v>
      </c>
    </row>
    <row r="29" spans="1:12" ht="25.5">
      <c r="A29" s="75" t="s">
        <v>63</v>
      </c>
      <c r="B29" s="76" t="s">
        <v>64</v>
      </c>
      <c r="C29" s="77">
        <f t="shared" ref="C29:D29" si="14">-C16</f>
        <v>-25904950.800000001</v>
      </c>
      <c r="D29" s="77">
        <f t="shared" si="14"/>
        <v>0</v>
      </c>
      <c r="E29" s="77">
        <v>-15784355000</v>
      </c>
      <c r="F29" s="77">
        <v>-15784355000</v>
      </c>
      <c r="G29" s="77">
        <v>-5000000000</v>
      </c>
      <c r="H29" s="77">
        <v>-5000000000</v>
      </c>
      <c r="I29" s="78">
        <f t="shared" si="6"/>
        <v>31.676935801304516</v>
      </c>
      <c r="J29" s="55">
        <f t="shared" ref="J29" si="15">H29/G29*100</f>
        <v>100</v>
      </c>
    </row>
    <row r="30" spans="1:12" ht="14.25">
      <c r="A30" s="17" t="s">
        <v>36</v>
      </c>
      <c r="B30" s="18" t="s">
        <v>10</v>
      </c>
      <c r="C30" s="19">
        <f>C35-C31</f>
        <v>829796.70000001788</v>
      </c>
      <c r="D30" s="20">
        <f>D35-D31</f>
        <v>-572426416.5</v>
      </c>
      <c r="E30" s="62">
        <f>E35+E31</f>
        <v>1668434269.6399841</v>
      </c>
      <c r="F30" s="62">
        <f>F35+F31</f>
        <v>2188966865.6999817</v>
      </c>
      <c r="G30" s="62">
        <f t="shared" ref="G30:H30" si="16">G35+G31</f>
        <v>16652030322.199997</v>
      </c>
      <c r="H30" s="62">
        <f t="shared" si="16"/>
        <v>-1201383399.9599915</v>
      </c>
      <c r="I30" s="21">
        <f t="shared" si="6"/>
        <v>-54.883580870275829</v>
      </c>
      <c r="J30" s="21">
        <f t="shared" si="7"/>
        <v>-7.2146361537568326</v>
      </c>
      <c r="K30" s="62"/>
    </row>
    <row r="31" spans="1:12" ht="15">
      <c r="A31" s="22" t="s">
        <v>11</v>
      </c>
      <c r="B31" s="39" t="s">
        <v>12</v>
      </c>
      <c r="C31" s="24">
        <f t="shared" ref="C31:H33" si="17">C32</f>
        <v>143277897.90000001</v>
      </c>
      <c r="D31" s="25">
        <f t="shared" si="17"/>
        <v>2816344.6</v>
      </c>
      <c r="E31" s="57">
        <f t="shared" si="17"/>
        <v>-175667929055.07001</v>
      </c>
      <c r="F31" s="57">
        <f t="shared" si="17"/>
        <v>-185946230286.41</v>
      </c>
      <c r="G31" s="57">
        <f t="shared" si="17"/>
        <v>-119741197654.59</v>
      </c>
      <c r="H31" s="57">
        <f t="shared" si="17"/>
        <v>-131108064468.78</v>
      </c>
      <c r="I31" s="55">
        <f t="shared" si="6"/>
        <v>70.508589642735075</v>
      </c>
      <c r="J31" s="55">
        <f t="shared" si="7"/>
        <v>109.49286213670528</v>
      </c>
    </row>
    <row r="32" spans="1:12" ht="15">
      <c r="A32" s="22" t="s">
        <v>13</v>
      </c>
      <c r="B32" s="23" t="s">
        <v>14</v>
      </c>
      <c r="C32" s="24">
        <f t="shared" si="17"/>
        <v>143277897.90000001</v>
      </c>
      <c r="D32" s="25">
        <f t="shared" si="17"/>
        <v>2816344.6</v>
      </c>
      <c r="E32" s="57">
        <f t="shared" si="17"/>
        <v>-175667929055.07001</v>
      </c>
      <c r="F32" s="57">
        <f t="shared" si="17"/>
        <v>-185946230286.41</v>
      </c>
      <c r="G32" s="57">
        <f t="shared" si="17"/>
        <v>-119741197654.59</v>
      </c>
      <c r="H32" s="57">
        <f t="shared" si="17"/>
        <v>-131108064468.78</v>
      </c>
      <c r="I32" s="55">
        <f t="shared" si="6"/>
        <v>70.508589642735075</v>
      </c>
      <c r="J32" s="55">
        <f t="shared" si="7"/>
        <v>109.49286213670528</v>
      </c>
    </row>
    <row r="33" spans="1:12" ht="15">
      <c r="A33" s="22" t="s">
        <v>15</v>
      </c>
      <c r="B33" s="23" t="s">
        <v>16</v>
      </c>
      <c r="C33" s="24">
        <f t="shared" si="17"/>
        <v>143277897.90000001</v>
      </c>
      <c r="D33" s="25">
        <f t="shared" si="17"/>
        <v>2816344.6</v>
      </c>
      <c r="E33" s="57">
        <f t="shared" si="17"/>
        <v>-175667929055.07001</v>
      </c>
      <c r="F33" s="57">
        <f t="shared" si="17"/>
        <v>-185946230286.41</v>
      </c>
      <c r="G33" s="57">
        <f t="shared" si="17"/>
        <v>-119741197654.59</v>
      </c>
      <c r="H33" s="86">
        <f t="shared" si="17"/>
        <v>-131108064468.78</v>
      </c>
      <c r="I33" s="55">
        <f t="shared" si="6"/>
        <v>70.508589642735075</v>
      </c>
      <c r="J33" s="55">
        <f t="shared" si="7"/>
        <v>109.49286213670528</v>
      </c>
      <c r="K33" s="80"/>
    </row>
    <row r="34" spans="1:12" ht="30">
      <c r="A34" s="27" t="s">
        <v>37</v>
      </c>
      <c r="B34" s="23" t="s">
        <v>17</v>
      </c>
      <c r="C34" s="24">
        <v>143277897.90000001</v>
      </c>
      <c r="D34" s="25">
        <f>206994.2+811269.2+25000+9830.6-20449.5+428436.9+1044916.5+259577+50769.7+D11+D16+D40</f>
        <v>2816344.6</v>
      </c>
      <c r="E34" s="57">
        <v>-175667929055.07001</v>
      </c>
      <c r="F34" s="57">
        <v>-185946230286.41</v>
      </c>
      <c r="G34" s="57">
        <v>-119741197654.59</v>
      </c>
      <c r="H34" s="86">
        <f>-(101003415356.88+12900000000+10599366000+5000000000+1605283111.9)</f>
        <v>-131108064468.78</v>
      </c>
      <c r="I34" s="55">
        <f t="shared" si="6"/>
        <v>70.508589642735075</v>
      </c>
      <c r="J34" s="55">
        <f t="shared" si="7"/>
        <v>109.49286213670528</v>
      </c>
    </row>
    <row r="35" spans="1:12" ht="15">
      <c r="A35" s="22" t="s">
        <v>18</v>
      </c>
      <c r="B35" s="23" t="s">
        <v>19</v>
      </c>
      <c r="C35" s="24">
        <f t="shared" ref="C35:H37" si="18">C36</f>
        <v>144107694.60000002</v>
      </c>
      <c r="D35" s="25">
        <f t="shared" si="18"/>
        <v>-569610071.89999998</v>
      </c>
      <c r="E35" s="57">
        <f t="shared" si="18"/>
        <v>177336363324.70999</v>
      </c>
      <c r="F35" s="57">
        <f t="shared" si="18"/>
        <v>188135197152.10999</v>
      </c>
      <c r="G35" s="57">
        <f t="shared" si="18"/>
        <v>136393227976.78999</v>
      </c>
      <c r="H35" s="86">
        <f t="shared" si="18"/>
        <v>129906681068.82001</v>
      </c>
      <c r="I35" s="55">
        <f t="shared" si="6"/>
        <v>69.049642509896017</v>
      </c>
      <c r="J35" s="55">
        <f t="shared" si="7"/>
        <v>95.244230960591537</v>
      </c>
    </row>
    <row r="36" spans="1:12" ht="15">
      <c r="A36" s="22" t="s">
        <v>20</v>
      </c>
      <c r="B36" s="23" t="s">
        <v>21</v>
      </c>
      <c r="C36" s="24">
        <f t="shared" si="18"/>
        <v>144107694.60000002</v>
      </c>
      <c r="D36" s="25">
        <f t="shared" si="18"/>
        <v>-569610071.89999998</v>
      </c>
      <c r="E36" s="57">
        <f t="shared" si="18"/>
        <v>177336363324.70999</v>
      </c>
      <c r="F36" s="57">
        <f t="shared" si="18"/>
        <v>188135197152.10999</v>
      </c>
      <c r="G36" s="57">
        <f t="shared" si="18"/>
        <v>136393227976.78999</v>
      </c>
      <c r="H36" s="86">
        <f t="shared" si="18"/>
        <v>129906681068.82001</v>
      </c>
      <c r="I36" s="55">
        <f t="shared" si="6"/>
        <v>69.049642509896017</v>
      </c>
      <c r="J36" s="55">
        <f t="shared" si="7"/>
        <v>95.244230960591537</v>
      </c>
    </row>
    <row r="37" spans="1:12" ht="15">
      <c r="A37" s="22" t="s">
        <v>22</v>
      </c>
      <c r="B37" s="23" t="s">
        <v>23</v>
      </c>
      <c r="C37" s="24">
        <f t="shared" si="18"/>
        <v>144107694.60000002</v>
      </c>
      <c r="D37" s="25">
        <f t="shared" si="18"/>
        <v>-569610071.89999998</v>
      </c>
      <c r="E37" s="57">
        <f t="shared" si="18"/>
        <v>177336363324.70999</v>
      </c>
      <c r="F37" s="57">
        <f t="shared" si="18"/>
        <v>188135197152.10999</v>
      </c>
      <c r="G37" s="57">
        <f t="shared" si="18"/>
        <v>136393227976.78999</v>
      </c>
      <c r="H37" s="86">
        <f t="shared" si="18"/>
        <v>129906681068.82001</v>
      </c>
      <c r="I37" s="55">
        <f t="shared" si="6"/>
        <v>69.049642509896017</v>
      </c>
      <c r="J37" s="55">
        <f t="shared" si="7"/>
        <v>95.244230960591537</v>
      </c>
    </row>
    <row r="38" spans="1:12" ht="30">
      <c r="A38" s="40" t="s">
        <v>38</v>
      </c>
      <c r="B38" s="41" t="s">
        <v>24</v>
      </c>
      <c r="C38" s="37">
        <v>144107694.60000002</v>
      </c>
      <c r="D38" s="38">
        <f>4945950.8+811269.2+25000+9830.6-20449.5+428436.9+1044916.5+259577+50769.7+D12+D21-D45</f>
        <v>-569610071.89999998</v>
      </c>
      <c r="E38" s="64">
        <v>177336363324.70999</v>
      </c>
      <c r="F38" s="64">
        <v>188135197152.10999</v>
      </c>
      <c r="G38" s="64">
        <v>136393227976.78999</v>
      </c>
      <c r="H38" s="87">
        <f>95557315068.82+27750000000+5000000000+1599366000</f>
        <v>129906681068.82001</v>
      </c>
      <c r="I38" s="56">
        <f t="shared" si="6"/>
        <v>69.049642509896017</v>
      </c>
      <c r="J38" s="56">
        <f t="shared" si="7"/>
        <v>95.244230960591537</v>
      </c>
      <c r="L38" s="79"/>
    </row>
    <row r="39" spans="1:12" ht="34.5" customHeight="1">
      <c r="A39" s="43" t="s">
        <v>25</v>
      </c>
      <c r="B39" s="44" t="s">
        <v>26</v>
      </c>
      <c r="C39" s="45">
        <f>C40+C45</f>
        <v>1282495</v>
      </c>
      <c r="D39" s="46">
        <f t="shared" ref="D39:E39" si="19">D40+D45</f>
        <v>-308776.90000000002</v>
      </c>
      <c r="E39" s="61">
        <f t="shared" si="19"/>
        <v>-1668434269.6400001</v>
      </c>
      <c r="F39" s="61">
        <f t="shared" ref="F39:H39" si="20">F40+F45</f>
        <v>-1668434269.6400001</v>
      </c>
      <c r="G39" s="47">
        <f t="shared" si="20"/>
        <v>-1599366000</v>
      </c>
      <c r="H39" s="61">
        <f t="shared" si="20"/>
        <v>5917111.9000000954</v>
      </c>
      <c r="I39" s="47">
        <f t="shared" si="6"/>
        <v>-0.35465058514273007</v>
      </c>
      <c r="J39" s="21">
        <f t="shared" si="7"/>
        <v>-0.36996609281428361</v>
      </c>
    </row>
    <row r="40" spans="1:12" ht="30">
      <c r="A40" s="22" t="s">
        <v>69</v>
      </c>
      <c r="B40" s="58" t="s">
        <v>70</v>
      </c>
      <c r="C40" s="19">
        <f t="shared" ref="C40:H40" si="21">C43</f>
        <v>1282495</v>
      </c>
      <c r="D40" s="20">
        <f t="shared" si="21"/>
        <v>0</v>
      </c>
      <c r="E40" s="62">
        <f t="shared" si="21"/>
        <v>-1599366000</v>
      </c>
      <c r="F40" s="62">
        <f t="shared" si="21"/>
        <v>-1599366000</v>
      </c>
      <c r="G40" s="21">
        <f t="shared" si="21"/>
        <v>-1599366000</v>
      </c>
      <c r="H40" s="62">
        <f t="shared" si="21"/>
        <v>-1599366000</v>
      </c>
      <c r="I40" s="55">
        <f t="shared" si="6"/>
        <v>100</v>
      </c>
      <c r="J40" s="55">
        <f t="shared" si="7"/>
        <v>100</v>
      </c>
    </row>
    <row r="41" spans="1:12" ht="30">
      <c r="A41" s="22" t="s">
        <v>71</v>
      </c>
      <c r="B41" s="58" t="s">
        <v>72</v>
      </c>
      <c r="C41" s="19"/>
      <c r="D41" s="20"/>
      <c r="E41" s="62">
        <f>E42</f>
        <v>-1599366000</v>
      </c>
      <c r="F41" s="62">
        <f>F42</f>
        <v>-1599366000</v>
      </c>
      <c r="G41" s="62">
        <f t="shared" ref="G41:H41" si="22">G42</f>
        <v>-1599366000</v>
      </c>
      <c r="H41" s="62">
        <f t="shared" si="22"/>
        <v>-1599366000</v>
      </c>
      <c r="I41" s="55">
        <f t="shared" ref="I41:I42" si="23">H41/F41*100</f>
        <v>100</v>
      </c>
      <c r="J41" s="55">
        <f t="shared" si="7"/>
        <v>100</v>
      </c>
    </row>
    <row r="42" spans="1:12" ht="45">
      <c r="A42" s="22" t="s">
        <v>73</v>
      </c>
      <c r="B42" s="58" t="s">
        <v>74</v>
      </c>
      <c r="C42" s="19"/>
      <c r="D42" s="20"/>
      <c r="E42" s="62">
        <f>E43</f>
        <v>-1599366000</v>
      </c>
      <c r="F42" s="62">
        <f>F43</f>
        <v>-1599366000</v>
      </c>
      <c r="G42" s="62">
        <f t="shared" ref="G42:H42" si="24">G43</f>
        <v>-1599366000</v>
      </c>
      <c r="H42" s="62">
        <f t="shared" si="24"/>
        <v>-1599366000</v>
      </c>
      <c r="I42" s="55">
        <f t="shared" si="23"/>
        <v>100</v>
      </c>
      <c r="J42" s="55">
        <f t="shared" si="7"/>
        <v>100</v>
      </c>
    </row>
    <row r="43" spans="1:12" ht="81" customHeight="1">
      <c r="A43" s="40" t="s">
        <v>75</v>
      </c>
      <c r="B43" s="58" t="s">
        <v>76</v>
      </c>
      <c r="C43" s="24">
        <f t="shared" ref="C43:D43" si="25">C44</f>
        <v>1282495</v>
      </c>
      <c r="D43" s="25">
        <f t="shared" si="25"/>
        <v>0</v>
      </c>
      <c r="E43" s="57">
        <v>-1599366000</v>
      </c>
      <c r="F43" s="57">
        <v>-1599366000</v>
      </c>
      <c r="G43" s="26">
        <v>-1599366000</v>
      </c>
      <c r="H43" s="57">
        <v>-1599366000</v>
      </c>
      <c r="I43" s="55">
        <f t="shared" si="6"/>
        <v>100</v>
      </c>
      <c r="J43" s="55">
        <f t="shared" si="7"/>
        <v>100</v>
      </c>
    </row>
    <row r="44" spans="1:12" ht="15">
      <c r="A44" s="40"/>
      <c r="B44" s="41"/>
      <c r="C44" s="37">
        <v>1282495</v>
      </c>
      <c r="D44" s="38"/>
      <c r="E44" s="64"/>
      <c r="F44" s="64"/>
      <c r="G44" s="42"/>
      <c r="H44" s="64"/>
      <c r="I44" s="56"/>
      <c r="J44" s="56"/>
    </row>
    <row r="45" spans="1:12" ht="28.5">
      <c r="A45" s="17" t="s">
        <v>46</v>
      </c>
      <c r="B45" s="48" t="s">
        <v>47</v>
      </c>
      <c r="C45" s="49">
        <f>C46</f>
        <v>0</v>
      </c>
      <c r="D45" s="50">
        <f t="shared" ref="D45:H46" si="26">D46</f>
        <v>-308776.90000000002</v>
      </c>
      <c r="E45" s="65">
        <f t="shared" si="26"/>
        <v>-69068269.640000001</v>
      </c>
      <c r="F45" s="65">
        <f t="shared" si="26"/>
        <v>-69068269.640000001</v>
      </c>
      <c r="G45" s="54">
        <f t="shared" si="26"/>
        <v>0</v>
      </c>
      <c r="H45" s="65">
        <f t="shared" si="26"/>
        <v>1605283111.9000001</v>
      </c>
      <c r="I45" s="54">
        <f t="shared" si="6"/>
        <v>-2324.197667419658</v>
      </c>
      <c r="J45" s="54">
        <v>0</v>
      </c>
    </row>
    <row r="46" spans="1:12" ht="101.25" customHeight="1">
      <c r="A46" s="22" t="s">
        <v>65</v>
      </c>
      <c r="B46" s="51" t="s">
        <v>48</v>
      </c>
      <c r="C46" s="24">
        <f>C47</f>
        <v>0</v>
      </c>
      <c r="D46" s="25">
        <f t="shared" si="26"/>
        <v>-308776.90000000002</v>
      </c>
      <c r="E46" s="57">
        <f t="shared" si="26"/>
        <v>-69068269.640000001</v>
      </c>
      <c r="F46" s="57">
        <f t="shared" si="26"/>
        <v>-69068269.640000001</v>
      </c>
      <c r="G46" s="26">
        <f t="shared" si="26"/>
        <v>0</v>
      </c>
      <c r="H46" s="57">
        <f t="shared" si="26"/>
        <v>1605283111.9000001</v>
      </c>
      <c r="I46" s="55">
        <f t="shared" si="6"/>
        <v>-2324.197667419658</v>
      </c>
      <c r="J46" s="55">
        <v>0</v>
      </c>
    </row>
    <row r="47" spans="1:12" ht="160.5" customHeight="1">
      <c r="A47" s="22" t="s">
        <v>66</v>
      </c>
      <c r="B47" s="52" t="s">
        <v>49</v>
      </c>
      <c r="C47" s="24"/>
      <c r="D47" s="25">
        <v>-308776.90000000002</v>
      </c>
      <c r="E47" s="64">
        <v>-69068269.640000001</v>
      </c>
      <c r="F47" s="64">
        <v>-69068269.640000001</v>
      </c>
      <c r="G47" s="42">
        <v>0</v>
      </c>
      <c r="H47" s="64">
        <v>1605283111.9000001</v>
      </c>
      <c r="I47" s="56">
        <f t="shared" si="6"/>
        <v>-2324.197667419658</v>
      </c>
      <c r="J47" s="56">
        <v>0</v>
      </c>
    </row>
    <row r="48" spans="1:12" ht="15">
      <c r="A48" s="1" t="s">
        <v>27</v>
      </c>
      <c r="B48" s="53"/>
      <c r="C48" s="45">
        <f t="shared" ref="C48:H48" si="27">C9+C14+C30+C39</f>
        <v>586922041.20000005</v>
      </c>
      <c r="D48" s="46">
        <f t="shared" si="27"/>
        <v>4738956.5999999996</v>
      </c>
      <c r="E48" s="61">
        <f t="shared" si="27"/>
        <v>9564432591.1199837</v>
      </c>
      <c r="F48" s="61">
        <f t="shared" si="27"/>
        <v>10084965187.779984</v>
      </c>
      <c r="G48" s="61">
        <f t="shared" si="27"/>
        <v>10802030322.199997</v>
      </c>
      <c r="H48" s="61">
        <f t="shared" si="27"/>
        <v>-5446100288.0599918</v>
      </c>
      <c r="I48" s="47">
        <f t="shared" si="6"/>
        <v>-54.002172408676898</v>
      </c>
      <c r="J48" s="47">
        <f t="shared" si="7"/>
        <v>-50.417376415499739</v>
      </c>
    </row>
    <row r="49" spans="1:10" ht="15">
      <c r="A49" s="82"/>
      <c r="B49" s="83"/>
      <c r="C49" s="84"/>
      <c r="D49" s="84"/>
      <c r="E49" s="85"/>
      <c r="F49" s="85"/>
      <c r="G49" s="85"/>
      <c r="H49" s="85"/>
      <c r="I49" s="84"/>
      <c r="J49" s="84"/>
    </row>
    <row r="50" spans="1:10" ht="39" customHeight="1">
      <c r="A50" s="88"/>
      <c r="B50" s="89"/>
      <c r="C50" s="89"/>
      <c r="D50" s="89"/>
      <c r="E50" s="89"/>
      <c r="F50" s="89"/>
      <c r="G50" s="89"/>
      <c r="H50" s="89"/>
      <c r="I50" s="89"/>
      <c r="J50" s="89"/>
    </row>
    <row r="51" spans="1:10" ht="14.25">
      <c r="A51" s="81"/>
      <c r="H51" s="61">
        <v>5446100288.0600004</v>
      </c>
    </row>
    <row r="52" spans="1:10">
      <c r="F52" s="79"/>
    </row>
    <row r="53" spans="1:10" ht="14.25">
      <c r="H53" s="61"/>
    </row>
    <row r="54" spans="1:10">
      <c r="H54" s="79">
        <f>H48+H51</f>
        <v>8.58306884765625E-6</v>
      </c>
    </row>
    <row r="57" spans="1:10">
      <c r="H57" s="80"/>
    </row>
  </sheetData>
  <mergeCells count="10">
    <mergeCell ref="A50:J50"/>
    <mergeCell ref="A4:J4"/>
    <mergeCell ref="F1:J1"/>
    <mergeCell ref="G6:G7"/>
    <mergeCell ref="I6:J6"/>
    <mergeCell ref="A6:A7"/>
    <mergeCell ref="B6:B7"/>
    <mergeCell ref="E6:E7"/>
    <mergeCell ref="F6:F7"/>
    <mergeCell ref="H6:H7"/>
  </mergeCells>
  <pageMargins left="0.59055118110236227" right="0.39370078740157483" top="0.78740157480314965" bottom="0.78740157480314965" header="0.62992125984251968" footer="0.51181102362204722"/>
  <pageSetup paperSize="9" scale="59" fitToWidth="0" fitToHeight="0" orientation="landscape" r:id="rId1"/>
  <headerFooter alignWithMargins="0">
    <oddFooter>&amp;R&amp;P</oddFooter>
  </headerFooter>
  <colBreaks count="1" manualBreakCount="1">
    <brk id="10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(2)</vt:lpstr>
      <vt:lpstr>'Лист1 (2)'!Заголовки_для_печати</vt:lpstr>
      <vt:lpstr>'Лист1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Pavlenko</cp:lastModifiedBy>
  <cp:lastPrinted>2022-10-24T06:31:54Z</cp:lastPrinted>
  <dcterms:created xsi:type="dcterms:W3CDTF">1996-10-08T23:32:33Z</dcterms:created>
  <dcterms:modified xsi:type="dcterms:W3CDTF">2022-10-24T06:31:57Z</dcterms:modified>
</cp:coreProperties>
</file>