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уч" sheetId="1" r:id="rId1"/>
    <sheet name="дети" sheetId="2" state="hidden" r:id="rId2"/>
  </sheets>
  <definedNames>
    <definedName name="_xlnm.Print_Area" localSheetId="1">дети!$A$1:$H$42</definedName>
    <definedName name="_xlnm.Print_Area" localSheetId="0">уч!$A$1:$H$44</definedName>
  </definedNames>
  <calcPr calcId="125725"/>
</workbook>
</file>

<file path=xl/calcChain.xml><?xml version="1.0" encoding="utf-8"?>
<calcChain xmlns="http://schemas.openxmlformats.org/spreadsheetml/2006/main">
  <c r="D7" i="1"/>
  <c r="F7"/>
  <c r="H7"/>
  <c r="C8"/>
  <c r="D8" s="1"/>
  <c r="E8"/>
  <c r="E9" s="1"/>
  <c r="G8"/>
  <c r="H8" s="1"/>
  <c r="B34"/>
  <c r="D36"/>
  <c r="F36"/>
  <c r="H36"/>
  <c r="C37"/>
  <c r="D37" s="1"/>
  <c r="E37"/>
  <c r="F37" s="1"/>
  <c r="G37"/>
  <c r="G38" s="1"/>
  <c r="B43"/>
  <c r="D40" i="2"/>
  <c r="D39"/>
  <c r="D38"/>
  <c r="D37"/>
  <c r="D36"/>
  <c r="H35"/>
  <c r="G35"/>
  <c r="G36" s="1"/>
  <c r="E35"/>
  <c r="E36" s="1"/>
  <c r="D35"/>
  <c r="H34"/>
  <c r="F34"/>
  <c r="D34"/>
  <c r="D41" s="1"/>
  <c r="B32"/>
  <c r="B42" s="1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G6"/>
  <c r="G7" s="1"/>
  <c r="F6"/>
  <c r="E6"/>
  <c r="E7" s="1"/>
  <c r="D6"/>
  <c r="H5"/>
  <c r="F5"/>
  <c r="D5"/>
  <c r="F8" i="1" l="1"/>
  <c r="D32" i="2"/>
  <c r="H6"/>
  <c r="F35"/>
  <c r="G9" i="1"/>
  <c r="G10" s="1"/>
  <c r="H10" s="1"/>
  <c r="C38"/>
  <c r="B44"/>
  <c r="C9"/>
  <c r="G39"/>
  <c r="H38"/>
  <c r="F9"/>
  <c r="E10"/>
  <c r="G11"/>
  <c r="H37"/>
  <c r="E38"/>
  <c r="H9"/>
  <c r="E37" i="2"/>
  <c r="F36"/>
  <c r="E8"/>
  <c r="F7"/>
  <c r="G8"/>
  <c r="H7"/>
  <c r="G37"/>
  <c r="H36"/>
  <c r="D42"/>
  <c r="D9" i="1" l="1"/>
  <c r="C10"/>
  <c r="D38"/>
  <c r="C39"/>
  <c r="H11"/>
  <c r="G12"/>
  <c r="F10"/>
  <c r="E11"/>
  <c r="H39"/>
  <c r="G40"/>
  <c r="F38"/>
  <c r="E39"/>
  <c r="F37" i="2"/>
  <c r="E38"/>
  <c r="H8"/>
  <c r="G9"/>
  <c r="E9"/>
  <c r="F8"/>
  <c r="H37"/>
  <c r="G38"/>
  <c r="D10" i="1" l="1"/>
  <c r="C11"/>
  <c r="D39"/>
  <c r="C40"/>
  <c r="H12"/>
  <c r="G13"/>
  <c r="F11"/>
  <c r="E12"/>
  <c r="E40"/>
  <c r="F39"/>
  <c r="H40"/>
  <c r="G41"/>
  <c r="E39" i="2"/>
  <c r="F38"/>
  <c r="G39"/>
  <c r="H38"/>
  <c r="G10"/>
  <c r="H9"/>
  <c r="E10"/>
  <c r="F9"/>
  <c r="D11" i="1" l="1"/>
  <c r="C12"/>
  <c r="D40"/>
  <c r="C41"/>
  <c r="H41"/>
  <c r="H43" s="1"/>
  <c r="G42"/>
  <c r="H42" s="1"/>
  <c r="H13"/>
  <c r="G14"/>
  <c r="E13"/>
  <c r="F12"/>
  <c r="E41"/>
  <c r="F40"/>
  <c r="G11" i="2"/>
  <c r="H10"/>
  <c r="E40"/>
  <c r="F40" s="1"/>
  <c r="F39"/>
  <c r="F10"/>
  <c r="E11"/>
  <c r="G40"/>
  <c r="H40" s="1"/>
  <c r="H39"/>
  <c r="H41" s="1"/>
  <c r="F41"/>
  <c r="D12" i="1" l="1"/>
  <c r="C13"/>
  <c r="C42"/>
  <c r="D42" s="1"/>
  <c r="D41"/>
  <c r="H14"/>
  <c r="G15"/>
  <c r="F13"/>
  <c r="E14"/>
  <c r="E42"/>
  <c r="F42" s="1"/>
  <c r="F43" s="1"/>
  <c r="F41"/>
  <c r="E12" i="2"/>
  <c r="F11"/>
  <c r="H11"/>
  <c r="G12"/>
  <c r="C14" i="1" l="1"/>
  <c r="D13"/>
  <c r="D43"/>
  <c r="H15"/>
  <c r="G16"/>
  <c r="F14"/>
  <c r="E15"/>
  <c r="E13" i="2"/>
  <c r="F12"/>
  <c r="G13"/>
  <c r="H12"/>
  <c r="D14" i="1" l="1"/>
  <c r="C15"/>
  <c r="H16"/>
  <c r="G17"/>
  <c r="E16"/>
  <c r="F15"/>
  <c r="G14" i="2"/>
  <c r="H13"/>
  <c r="F13"/>
  <c r="E14"/>
  <c r="C16" i="1" l="1"/>
  <c r="D15"/>
  <c r="G18"/>
  <c r="H17"/>
  <c r="E17"/>
  <c r="F16"/>
  <c r="G15" i="2"/>
  <c r="H14"/>
  <c r="E15"/>
  <c r="F14"/>
  <c r="D16" i="1" l="1"/>
  <c r="C17"/>
  <c r="G19"/>
  <c r="H18"/>
  <c r="F17"/>
  <c r="E18"/>
  <c r="G16" i="2"/>
  <c r="H15"/>
  <c r="F15"/>
  <c r="E16"/>
  <c r="C18" i="1" l="1"/>
  <c r="D17"/>
  <c r="H19"/>
  <c r="G20"/>
  <c r="F18"/>
  <c r="E19"/>
  <c r="H16" i="2"/>
  <c r="G17"/>
  <c r="F16"/>
  <c r="E17"/>
  <c r="D18" i="1" l="1"/>
  <c r="C19"/>
  <c r="H20"/>
  <c r="G21"/>
  <c r="F19"/>
  <c r="E20"/>
  <c r="G18" i="2"/>
  <c r="H17"/>
  <c r="E18"/>
  <c r="F17"/>
  <c r="D19" i="1" l="1"/>
  <c r="C20"/>
  <c r="H21"/>
  <c r="G22"/>
  <c r="E21"/>
  <c r="F20"/>
  <c r="F18" i="2"/>
  <c r="E19"/>
  <c r="G19"/>
  <c r="H18"/>
  <c r="D20" i="1" l="1"/>
  <c r="C21"/>
  <c r="G23"/>
  <c r="H22"/>
  <c r="E22"/>
  <c r="F21"/>
  <c r="H19" i="2"/>
  <c r="G20"/>
  <c r="E20"/>
  <c r="F19"/>
  <c r="D21" i="1" l="1"/>
  <c r="C22"/>
  <c r="H23"/>
  <c r="G24"/>
  <c r="F22"/>
  <c r="E23"/>
  <c r="F20" i="2"/>
  <c r="E21"/>
  <c r="G21"/>
  <c r="H20"/>
  <c r="C23" i="1" l="1"/>
  <c r="D22"/>
  <c r="G25"/>
  <c r="H24"/>
  <c r="E24"/>
  <c r="F23"/>
  <c r="H21" i="2"/>
  <c r="G22"/>
  <c r="F21"/>
  <c r="E22"/>
  <c r="D23" i="1" l="1"/>
  <c r="C24"/>
  <c r="G26"/>
  <c r="H25"/>
  <c r="E25"/>
  <c r="F24"/>
  <c r="H22" i="2"/>
  <c r="G23"/>
  <c r="E23"/>
  <c r="F22"/>
  <c r="D24" i="1" l="1"/>
  <c r="C25"/>
  <c r="G27"/>
  <c r="H26"/>
  <c r="F25"/>
  <c r="E26"/>
  <c r="F23" i="2"/>
  <c r="E24"/>
  <c r="G24"/>
  <c r="H23"/>
  <c r="C26" i="1" l="1"/>
  <c r="D25"/>
  <c r="H27"/>
  <c r="G28"/>
  <c r="F26"/>
  <c r="E27"/>
  <c r="F24" i="2"/>
  <c r="E25"/>
  <c r="H24"/>
  <c r="G25"/>
  <c r="D26" i="1" l="1"/>
  <c r="C27"/>
  <c r="H28"/>
  <c r="G29"/>
  <c r="E28"/>
  <c r="F27"/>
  <c r="E26" i="2"/>
  <c r="F25"/>
  <c r="H25"/>
  <c r="G26"/>
  <c r="D27" i="1" l="1"/>
  <c r="C28"/>
  <c r="H29"/>
  <c r="G30"/>
  <c r="F28"/>
  <c r="E29"/>
  <c r="H26" i="2"/>
  <c r="G27"/>
  <c r="F26"/>
  <c r="E27"/>
  <c r="D28" i="1" l="1"/>
  <c r="C29"/>
  <c r="G31"/>
  <c r="H30"/>
  <c r="F29"/>
  <c r="E30"/>
  <c r="H27" i="2"/>
  <c r="G28"/>
  <c r="E28"/>
  <c r="F27"/>
  <c r="C30" i="1" l="1"/>
  <c r="D29"/>
  <c r="G32"/>
  <c r="H31"/>
  <c r="F30"/>
  <c r="E31"/>
  <c r="G29" i="2"/>
  <c r="H28"/>
  <c r="E29"/>
  <c r="F28"/>
  <c r="D30" i="1" l="1"/>
  <c r="C31"/>
  <c r="H32"/>
  <c r="G33"/>
  <c r="H33" s="1"/>
  <c r="H34" s="1"/>
  <c r="H44" s="1"/>
  <c r="E32"/>
  <c r="F31"/>
  <c r="G30" i="2"/>
  <c r="H29"/>
  <c r="F29"/>
  <c r="E30"/>
  <c r="C32" i="1" l="1"/>
  <c r="D31"/>
  <c r="E33"/>
  <c r="F33" s="1"/>
  <c r="F34" s="1"/>
  <c r="F44" s="1"/>
  <c r="F32"/>
  <c r="H30" i="2"/>
  <c r="G31"/>
  <c r="H31" s="1"/>
  <c r="E31"/>
  <c r="F31" s="1"/>
  <c r="F32" s="1"/>
  <c r="F42" s="1"/>
  <c r="F30"/>
  <c r="H32" l="1"/>
  <c r="H42" s="1"/>
  <c r="C33" i="1"/>
  <c r="D33" s="1"/>
  <c r="D34" s="1"/>
  <c r="D44" s="1"/>
  <c r="D32"/>
</calcChain>
</file>

<file path=xl/sharedStrings.xml><?xml version="1.0" encoding="utf-8"?>
<sst xmlns="http://schemas.openxmlformats.org/spreadsheetml/2006/main" count="38" uniqueCount="23">
  <si>
    <t>Расстояние поездки в зонах</t>
  </si>
  <si>
    <t>Количество учащихся, проехавших каждую зону</t>
  </si>
  <si>
    <t>2023 год, тариф (рублей)</t>
  </si>
  <si>
    <t>2023 год объем субсидии  (рублей)</t>
  </si>
  <si>
    <t>2024 год, тариф (рублей)</t>
  </si>
  <si>
    <t>2024 год объем субсидии  (рублей)</t>
  </si>
  <si>
    <t>2025 год, тариф (рублей)</t>
  </si>
  <si>
    <t>2025 год объем субсидии  (рублей)</t>
  </si>
  <si>
    <t>Итого:</t>
  </si>
  <si>
    <t>Х</t>
  </si>
  <si>
    <t>По маршруту Архангельск-Северодвинск</t>
  </si>
  <si>
    <t>Общий итог:</t>
  </si>
  <si>
    <t>Расчёт средств субсидии областного бюджета на компенсацию потерь в доходах, возникающих в результате предоставления 50% скидки на проезд железнодорожным транспортом  общего пользования в поездах пригородного сообщения детям в возрасте от 5 до 7 лет</t>
  </si>
  <si>
    <t>Количество детей проехавших каждую зону</t>
  </si>
  <si>
    <t>2022 год</t>
  </si>
  <si>
    <t>2023 год</t>
  </si>
  <si>
    <t>2024 год</t>
  </si>
  <si>
    <t>Тариф (рублей)</t>
  </si>
  <si>
    <t>Объем субсидии (рублей)</t>
  </si>
  <si>
    <t>Расчёт средств субсидии областного бюджета на компенсацию потерь в доходах, возникающих в результате предоставления 50% скидки на проезд железнодорожным транспортом  общего пользования в поездах пригородного сообщения учащимся и воспитанникам образовательных организаций старше семи лет, студентам (курсантам), обучающимся по очной форме обучения в профессиональных образовательных организациях и образовательных организациях высшего образования на 2023 год и плановый период 2024 и 2025 годов</t>
  </si>
  <si>
    <t>ВСЕГО</t>
  </si>
  <si>
    <t>Приложение № 23</t>
  </si>
  <si>
    <t>к пояснительной записке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</si>
</sst>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 Light"/>
      <scheme val="major"/>
    </font>
    <font>
      <b/>
      <sz val="11"/>
      <color theme="1"/>
      <name val="Times New Roman"/>
    </font>
    <font>
      <sz val="12"/>
      <color theme="1"/>
      <name val="Times New Roman"/>
    </font>
    <font>
      <sz val="10"/>
      <color theme="1"/>
      <name val="Times New Roman"/>
    </font>
    <font>
      <sz val="12"/>
      <name val="Times New Roman"/>
    </font>
    <font>
      <b/>
      <sz val="11"/>
      <color theme="1"/>
      <name val="Calibri Light"/>
      <scheme val="major"/>
    </font>
    <font>
      <b/>
      <sz val="12"/>
      <color theme="1"/>
      <name val="Times New Roman"/>
    </font>
    <font>
      <b/>
      <sz val="12"/>
      <name val="Times New Roman"/>
    </font>
    <font>
      <b/>
      <sz val="14"/>
      <color theme="1"/>
      <name val="Times New Roman"/>
    </font>
    <font>
      <sz val="25"/>
      <color indexed="5"/>
      <name val="Calibri Light"/>
      <scheme val="maj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1" fillId="0" borderId="0" applyFont="0" applyFill="0" applyBorder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" fontId="5" fillId="0" borderId="1" xfId="1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7" fillId="0" borderId="3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2" fontId="8" fillId="0" borderId="1" xfId="1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6" xfId="0" applyFont="1" applyBorder="1" applyAlignment="1">
      <alignment vertical="top" wrapText="1"/>
    </xf>
    <xf numFmtId="3" fontId="1" fillId="0" borderId="0" xfId="0" applyNumberFormat="1" applyFont="1" applyAlignment="1">
      <alignment horizontal="center"/>
    </xf>
    <xf numFmtId="0" fontId="10" fillId="0" borderId="0" xfId="0" applyFont="1" applyAlignment="1">
      <alignment wrapText="1"/>
    </xf>
    <xf numFmtId="1" fontId="8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2" fontId="7" fillId="2" borderId="3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top" wrapText="1"/>
    </xf>
    <xf numFmtId="3" fontId="1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0" xfId="0" applyFont="1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0"/>
  <sheetViews>
    <sheetView tabSelected="1" view="pageBreakPreview" zoomScale="118" zoomScaleNormal="85" zoomScaleSheetLayoutView="118" workbookViewId="0">
      <selection activeCell="F2" sqref="F2"/>
    </sheetView>
  </sheetViews>
  <sheetFormatPr defaultColWidth="9.140625" defaultRowHeight="15"/>
  <cols>
    <col min="1" max="1" width="10.7109375" style="2" customWidth="1"/>
    <col min="2" max="2" width="14.42578125" style="2" customWidth="1"/>
    <col min="3" max="3" width="12.42578125" style="1" customWidth="1"/>
    <col min="4" max="4" width="14.85546875" style="1" customWidth="1"/>
    <col min="5" max="5" width="11.7109375" style="1" customWidth="1"/>
    <col min="6" max="6" width="14.5703125" style="1" customWidth="1"/>
    <col min="7" max="7" width="12.42578125" style="1" customWidth="1"/>
    <col min="8" max="8" width="15" style="1" customWidth="1"/>
    <col min="9" max="9" width="9.140625" style="1" bestFit="1"/>
    <col min="10" max="16384" width="9.140625" style="1"/>
  </cols>
  <sheetData>
    <row r="1" spans="1:8">
      <c r="G1" s="1" t="s">
        <v>21</v>
      </c>
    </row>
    <row r="2" spans="1:8">
      <c r="G2" s="1" t="s">
        <v>22</v>
      </c>
    </row>
    <row r="4" spans="1:8" ht="112.5" customHeight="1">
      <c r="A4" s="36" t="s">
        <v>19</v>
      </c>
      <c r="B4" s="36"/>
      <c r="C4" s="36"/>
      <c r="D4" s="36"/>
      <c r="E4" s="36"/>
      <c r="F4" s="36"/>
      <c r="G4" s="36"/>
      <c r="H4" s="36"/>
    </row>
    <row r="5" spans="1:8" ht="98.25" customHeight="1">
      <c r="A5" s="3" t="s">
        <v>0</v>
      </c>
      <c r="B5" s="4" t="s">
        <v>1</v>
      </c>
      <c r="C5" s="3" t="s">
        <v>2</v>
      </c>
      <c r="D5" s="5" t="s">
        <v>3</v>
      </c>
      <c r="E5" s="3" t="s">
        <v>4</v>
      </c>
      <c r="F5" s="5" t="s">
        <v>5</v>
      </c>
      <c r="G5" s="5" t="s">
        <v>6</v>
      </c>
      <c r="H5" s="6" t="s">
        <v>7</v>
      </c>
    </row>
    <row r="6" spans="1:8" ht="16.899999999999999" customHeight="1">
      <c r="A6" s="7">
        <v>1</v>
      </c>
      <c r="B6" s="8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9">
        <v>8</v>
      </c>
    </row>
    <row r="7" spans="1:8" ht="18" customHeight="1">
      <c r="A7" s="3">
        <v>1</v>
      </c>
      <c r="B7" s="3">
        <v>5321</v>
      </c>
      <c r="C7" s="10">
        <v>34</v>
      </c>
      <c r="D7" s="11">
        <f t="shared" ref="D7:D33" si="0">C7*B7*0.5</f>
        <v>90457</v>
      </c>
      <c r="E7" s="10">
        <v>35</v>
      </c>
      <c r="F7" s="11">
        <f t="shared" ref="F7:F33" si="1">B7*E7*0.5</f>
        <v>93117.5</v>
      </c>
      <c r="G7" s="10">
        <v>36</v>
      </c>
      <c r="H7" s="11">
        <f t="shared" ref="H7:H33" si="2">(B7*G7)*50%</f>
        <v>95778</v>
      </c>
    </row>
    <row r="8" spans="1:8" ht="17.25" customHeight="1">
      <c r="A8" s="3">
        <v>2</v>
      </c>
      <c r="B8" s="3">
        <v>4684</v>
      </c>
      <c r="C8" s="10">
        <f>C7*2</f>
        <v>68</v>
      </c>
      <c r="D8" s="11">
        <f t="shared" si="0"/>
        <v>159256</v>
      </c>
      <c r="E8" s="10">
        <f>E7*2</f>
        <v>70</v>
      </c>
      <c r="F8" s="11">
        <f t="shared" si="1"/>
        <v>163940</v>
      </c>
      <c r="G8" s="10">
        <f>G7*2</f>
        <v>72</v>
      </c>
      <c r="H8" s="11">
        <f t="shared" si="2"/>
        <v>168624</v>
      </c>
    </row>
    <row r="9" spans="1:8" ht="17.25" customHeight="1">
      <c r="A9" s="3">
        <v>3</v>
      </c>
      <c r="B9" s="3">
        <v>8128</v>
      </c>
      <c r="C9" s="10">
        <f>C8+C7</f>
        <v>102</v>
      </c>
      <c r="D9" s="11">
        <f t="shared" si="0"/>
        <v>414528</v>
      </c>
      <c r="E9" s="10">
        <f>E8+E7</f>
        <v>105</v>
      </c>
      <c r="F9" s="11">
        <f t="shared" si="1"/>
        <v>426720</v>
      </c>
      <c r="G9" s="10">
        <f>G8+G7</f>
        <v>108</v>
      </c>
      <c r="H9" s="11">
        <f t="shared" si="2"/>
        <v>438912</v>
      </c>
    </row>
    <row r="10" spans="1:8" ht="17.25" customHeight="1">
      <c r="A10" s="3">
        <v>4</v>
      </c>
      <c r="B10" s="3">
        <v>5524</v>
      </c>
      <c r="C10" s="10">
        <f>C9+C7</f>
        <v>136</v>
      </c>
      <c r="D10" s="11">
        <f t="shared" si="0"/>
        <v>375632</v>
      </c>
      <c r="E10" s="10">
        <f>E9+E7</f>
        <v>140</v>
      </c>
      <c r="F10" s="11">
        <f t="shared" si="1"/>
        <v>386680</v>
      </c>
      <c r="G10" s="10">
        <f>G9+G7</f>
        <v>144</v>
      </c>
      <c r="H10" s="11">
        <f t="shared" si="2"/>
        <v>397728</v>
      </c>
    </row>
    <row r="11" spans="1:8" ht="17.25" customHeight="1">
      <c r="A11" s="3">
        <v>5</v>
      </c>
      <c r="B11" s="3">
        <v>4664</v>
      </c>
      <c r="C11" s="10">
        <f>C10+C7</f>
        <v>170</v>
      </c>
      <c r="D11" s="11">
        <f t="shared" si="0"/>
        <v>396440</v>
      </c>
      <c r="E11" s="10">
        <f>E10+E7</f>
        <v>175</v>
      </c>
      <c r="F11" s="11">
        <f t="shared" si="1"/>
        <v>408100</v>
      </c>
      <c r="G11" s="10">
        <f>G10+G7</f>
        <v>180</v>
      </c>
      <c r="H11" s="11">
        <f t="shared" si="2"/>
        <v>419760</v>
      </c>
    </row>
    <row r="12" spans="1:8" ht="17.25" customHeight="1">
      <c r="A12" s="3">
        <v>6</v>
      </c>
      <c r="B12" s="3">
        <v>3800</v>
      </c>
      <c r="C12" s="10">
        <f t="shared" ref="C12:C13" si="3">C11+27</f>
        <v>197</v>
      </c>
      <c r="D12" s="11">
        <f t="shared" si="0"/>
        <v>374300</v>
      </c>
      <c r="E12" s="10">
        <f t="shared" ref="E12:E13" si="4">E11+28</f>
        <v>203</v>
      </c>
      <c r="F12" s="11">
        <f t="shared" si="1"/>
        <v>385700</v>
      </c>
      <c r="G12" s="10">
        <f t="shared" ref="G12:G13" si="5">G11+29</f>
        <v>209</v>
      </c>
      <c r="H12" s="11">
        <f t="shared" si="2"/>
        <v>397100</v>
      </c>
    </row>
    <row r="13" spans="1:8" ht="17.25" customHeight="1">
      <c r="A13" s="3">
        <v>7</v>
      </c>
      <c r="B13" s="3">
        <v>3124</v>
      </c>
      <c r="C13" s="10">
        <f t="shared" si="3"/>
        <v>224</v>
      </c>
      <c r="D13" s="11">
        <f t="shared" si="0"/>
        <v>349888</v>
      </c>
      <c r="E13" s="10">
        <f t="shared" si="4"/>
        <v>231</v>
      </c>
      <c r="F13" s="11">
        <f t="shared" si="1"/>
        <v>360822</v>
      </c>
      <c r="G13" s="10">
        <f t="shared" si="5"/>
        <v>238</v>
      </c>
      <c r="H13" s="11">
        <f t="shared" si="2"/>
        <v>371756</v>
      </c>
    </row>
    <row r="14" spans="1:8" ht="17.25" customHeight="1">
      <c r="A14" s="3">
        <v>8</v>
      </c>
      <c r="B14" s="3">
        <v>5778</v>
      </c>
      <c r="C14" s="10">
        <f t="shared" ref="C14:C16" si="6">C13+27</f>
        <v>251</v>
      </c>
      <c r="D14" s="11">
        <f t="shared" si="0"/>
        <v>725139</v>
      </c>
      <c r="E14" s="10">
        <f t="shared" ref="E14:E16" si="7">E13+28</f>
        <v>259</v>
      </c>
      <c r="F14" s="11">
        <f t="shared" si="1"/>
        <v>748251</v>
      </c>
      <c r="G14" s="10">
        <f t="shared" ref="G14:G16" si="8">G13+29</f>
        <v>267</v>
      </c>
      <c r="H14" s="11">
        <f t="shared" si="2"/>
        <v>771363</v>
      </c>
    </row>
    <row r="15" spans="1:8" ht="17.25" customHeight="1">
      <c r="A15" s="3">
        <v>9</v>
      </c>
      <c r="B15" s="3">
        <v>4974</v>
      </c>
      <c r="C15" s="10">
        <f t="shared" si="6"/>
        <v>278</v>
      </c>
      <c r="D15" s="11">
        <f t="shared" si="0"/>
        <v>691386</v>
      </c>
      <c r="E15" s="10">
        <f t="shared" si="7"/>
        <v>287</v>
      </c>
      <c r="F15" s="11">
        <f t="shared" si="1"/>
        <v>713769</v>
      </c>
      <c r="G15" s="10">
        <f t="shared" si="8"/>
        <v>296</v>
      </c>
      <c r="H15" s="11">
        <f t="shared" si="2"/>
        <v>736152</v>
      </c>
    </row>
    <row r="16" spans="1:8" ht="17.25" customHeight="1">
      <c r="A16" s="3">
        <v>10</v>
      </c>
      <c r="B16" s="3">
        <v>3555</v>
      </c>
      <c r="C16" s="10">
        <f t="shared" si="6"/>
        <v>305</v>
      </c>
      <c r="D16" s="11">
        <f t="shared" si="0"/>
        <v>542137.5</v>
      </c>
      <c r="E16" s="10">
        <f t="shared" si="7"/>
        <v>315</v>
      </c>
      <c r="F16" s="11">
        <f t="shared" si="1"/>
        <v>559912.5</v>
      </c>
      <c r="G16" s="10">
        <f t="shared" si="8"/>
        <v>325</v>
      </c>
      <c r="H16" s="11">
        <f t="shared" si="2"/>
        <v>577687.5</v>
      </c>
    </row>
    <row r="17" spans="1:8" ht="17.25" customHeight="1">
      <c r="A17" s="3">
        <v>11</v>
      </c>
      <c r="B17" s="3">
        <v>1371</v>
      </c>
      <c r="C17" s="10">
        <f t="shared" ref="C17:C33" si="9">C16+25</f>
        <v>330</v>
      </c>
      <c r="D17" s="11">
        <f t="shared" si="0"/>
        <v>226215</v>
      </c>
      <c r="E17" s="10">
        <f t="shared" ref="E17:E33" si="10">E16+26</f>
        <v>341</v>
      </c>
      <c r="F17" s="11">
        <f t="shared" si="1"/>
        <v>233755.5</v>
      </c>
      <c r="G17" s="10">
        <f t="shared" ref="G17:G37" si="11">G16+27</f>
        <v>352</v>
      </c>
      <c r="H17" s="11">
        <f t="shared" si="2"/>
        <v>241296</v>
      </c>
    </row>
    <row r="18" spans="1:8" ht="17.25" customHeight="1">
      <c r="A18" s="3">
        <v>12</v>
      </c>
      <c r="B18" s="3">
        <v>4050</v>
      </c>
      <c r="C18" s="10">
        <f t="shared" si="9"/>
        <v>355</v>
      </c>
      <c r="D18" s="11">
        <f t="shared" si="0"/>
        <v>718875</v>
      </c>
      <c r="E18" s="10">
        <f t="shared" si="10"/>
        <v>367</v>
      </c>
      <c r="F18" s="11">
        <f t="shared" si="1"/>
        <v>743175</v>
      </c>
      <c r="G18" s="10">
        <f t="shared" si="11"/>
        <v>379</v>
      </c>
      <c r="H18" s="11">
        <f t="shared" si="2"/>
        <v>767475</v>
      </c>
    </row>
    <row r="19" spans="1:8" ht="17.25" customHeight="1">
      <c r="A19" s="3">
        <v>13</v>
      </c>
      <c r="B19" s="3">
        <v>2992</v>
      </c>
      <c r="C19" s="10">
        <f t="shared" si="9"/>
        <v>380</v>
      </c>
      <c r="D19" s="11">
        <f t="shared" si="0"/>
        <v>568480</v>
      </c>
      <c r="E19" s="10">
        <f t="shared" si="10"/>
        <v>393</v>
      </c>
      <c r="F19" s="11">
        <f t="shared" si="1"/>
        <v>587928</v>
      </c>
      <c r="G19" s="10">
        <f t="shared" si="11"/>
        <v>406</v>
      </c>
      <c r="H19" s="11">
        <f t="shared" si="2"/>
        <v>607376</v>
      </c>
    </row>
    <row r="20" spans="1:8" ht="17.25" customHeight="1">
      <c r="A20" s="3">
        <v>14</v>
      </c>
      <c r="B20" s="3">
        <v>6594</v>
      </c>
      <c r="C20" s="10">
        <f t="shared" si="9"/>
        <v>405</v>
      </c>
      <c r="D20" s="11">
        <f t="shared" si="0"/>
        <v>1335285</v>
      </c>
      <c r="E20" s="10">
        <f t="shared" si="10"/>
        <v>419</v>
      </c>
      <c r="F20" s="11">
        <f t="shared" si="1"/>
        <v>1381443</v>
      </c>
      <c r="G20" s="10">
        <f t="shared" si="11"/>
        <v>433</v>
      </c>
      <c r="H20" s="11">
        <f t="shared" si="2"/>
        <v>1427601</v>
      </c>
    </row>
    <row r="21" spans="1:8" ht="17.25" customHeight="1">
      <c r="A21" s="3">
        <v>15</v>
      </c>
      <c r="B21" s="3">
        <v>206</v>
      </c>
      <c r="C21" s="10">
        <f t="shared" si="9"/>
        <v>430</v>
      </c>
      <c r="D21" s="11">
        <f t="shared" si="0"/>
        <v>44290</v>
      </c>
      <c r="E21" s="10">
        <f t="shared" si="10"/>
        <v>445</v>
      </c>
      <c r="F21" s="11">
        <f t="shared" si="1"/>
        <v>45835</v>
      </c>
      <c r="G21" s="10">
        <f t="shared" si="11"/>
        <v>460</v>
      </c>
      <c r="H21" s="11">
        <f t="shared" si="2"/>
        <v>47380</v>
      </c>
    </row>
    <row r="22" spans="1:8" ht="17.25" customHeight="1">
      <c r="A22" s="3">
        <v>16</v>
      </c>
      <c r="B22" s="3">
        <v>594</v>
      </c>
      <c r="C22" s="10">
        <f t="shared" si="9"/>
        <v>455</v>
      </c>
      <c r="D22" s="11">
        <f t="shared" si="0"/>
        <v>135135</v>
      </c>
      <c r="E22" s="10">
        <f t="shared" si="10"/>
        <v>471</v>
      </c>
      <c r="F22" s="11">
        <f t="shared" si="1"/>
        <v>139887</v>
      </c>
      <c r="G22" s="10">
        <f t="shared" si="11"/>
        <v>487</v>
      </c>
      <c r="H22" s="11">
        <f t="shared" si="2"/>
        <v>144639</v>
      </c>
    </row>
    <row r="23" spans="1:8" ht="17.25" customHeight="1">
      <c r="A23" s="3">
        <v>17</v>
      </c>
      <c r="B23" s="3">
        <v>225</v>
      </c>
      <c r="C23" s="10">
        <f t="shared" si="9"/>
        <v>480</v>
      </c>
      <c r="D23" s="11">
        <f t="shared" si="0"/>
        <v>54000</v>
      </c>
      <c r="E23" s="10">
        <f t="shared" si="10"/>
        <v>497</v>
      </c>
      <c r="F23" s="11">
        <f t="shared" si="1"/>
        <v>55912.5</v>
      </c>
      <c r="G23" s="10">
        <f t="shared" si="11"/>
        <v>514</v>
      </c>
      <c r="H23" s="11">
        <f t="shared" si="2"/>
        <v>57825</v>
      </c>
    </row>
    <row r="24" spans="1:8" ht="17.25" customHeight="1">
      <c r="A24" s="3">
        <v>18</v>
      </c>
      <c r="B24" s="3">
        <v>128</v>
      </c>
      <c r="C24" s="10">
        <f t="shared" si="9"/>
        <v>505</v>
      </c>
      <c r="D24" s="11">
        <f t="shared" si="0"/>
        <v>32320</v>
      </c>
      <c r="E24" s="10">
        <f t="shared" si="10"/>
        <v>523</v>
      </c>
      <c r="F24" s="11">
        <f t="shared" si="1"/>
        <v>33472</v>
      </c>
      <c r="G24" s="10">
        <f t="shared" si="11"/>
        <v>541</v>
      </c>
      <c r="H24" s="11">
        <f t="shared" si="2"/>
        <v>34624</v>
      </c>
    </row>
    <row r="25" spans="1:8" ht="17.25" customHeight="1">
      <c r="A25" s="3">
        <v>19</v>
      </c>
      <c r="B25" s="3">
        <v>395</v>
      </c>
      <c r="C25" s="10">
        <f t="shared" si="9"/>
        <v>530</v>
      </c>
      <c r="D25" s="11">
        <f t="shared" si="0"/>
        <v>104675</v>
      </c>
      <c r="E25" s="10">
        <f t="shared" si="10"/>
        <v>549</v>
      </c>
      <c r="F25" s="11">
        <f t="shared" si="1"/>
        <v>108427.5</v>
      </c>
      <c r="G25" s="10">
        <f t="shared" si="11"/>
        <v>568</v>
      </c>
      <c r="H25" s="11">
        <f t="shared" si="2"/>
        <v>112180</v>
      </c>
    </row>
    <row r="26" spans="1:8" ht="17.25" customHeight="1">
      <c r="A26" s="3">
        <v>20</v>
      </c>
      <c r="B26" s="3">
        <v>78</v>
      </c>
      <c r="C26" s="10">
        <f t="shared" si="9"/>
        <v>555</v>
      </c>
      <c r="D26" s="11">
        <f t="shared" si="0"/>
        <v>21645</v>
      </c>
      <c r="E26" s="10">
        <f t="shared" si="10"/>
        <v>575</v>
      </c>
      <c r="F26" s="11">
        <f t="shared" si="1"/>
        <v>22425</v>
      </c>
      <c r="G26" s="10">
        <f t="shared" si="11"/>
        <v>595</v>
      </c>
      <c r="H26" s="11">
        <f t="shared" si="2"/>
        <v>23205</v>
      </c>
    </row>
    <row r="27" spans="1:8" ht="17.25" customHeight="1">
      <c r="A27" s="3">
        <v>21</v>
      </c>
      <c r="B27" s="3">
        <v>292</v>
      </c>
      <c r="C27" s="10">
        <f t="shared" si="9"/>
        <v>580</v>
      </c>
      <c r="D27" s="11">
        <f t="shared" si="0"/>
        <v>84680</v>
      </c>
      <c r="E27" s="10">
        <f t="shared" si="10"/>
        <v>601</v>
      </c>
      <c r="F27" s="11">
        <f t="shared" si="1"/>
        <v>87746</v>
      </c>
      <c r="G27" s="10">
        <f t="shared" si="11"/>
        <v>622</v>
      </c>
      <c r="H27" s="11">
        <f t="shared" si="2"/>
        <v>90812</v>
      </c>
    </row>
    <row r="28" spans="1:8" ht="17.25" customHeight="1">
      <c r="A28" s="3">
        <v>22</v>
      </c>
      <c r="B28" s="3">
        <v>307</v>
      </c>
      <c r="C28" s="10">
        <f t="shared" si="9"/>
        <v>605</v>
      </c>
      <c r="D28" s="11">
        <f t="shared" si="0"/>
        <v>92867.5</v>
      </c>
      <c r="E28" s="10">
        <f t="shared" si="10"/>
        <v>627</v>
      </c>
      <c r="F28" s="11">
        <f t="shared" si="1"/>
        <v>96244.5</v>
      </c>
      <c r="G28" s="10">
        <f t="shared" si="11"/>
        <v>649</v>
      </c>
      <c r="H28" s="11">
        <f t="shared" si="2"/>
        <v>99621.5</v>
      </c>
    </row>
    <row r="29" spans="1:8" ht="17.25" customHeight="1">
      <c r="A29" s="3">
        <v>23</v>
      </c>
      <c r="B29" s="3">
        <v>6</v>
      </c>
      <c r="C29" s="10">
        <f t="shared" si="9"/>
        <v>630</v>
      </c>
      <c r="D29" s="11">
        <f t="shared" si="0"/>
        <v>1890</v>
      </c>
      <c r="E29" s="10">
        <f t="shared" si="10"/>
        <v>653</v>
      </c>
      <c r="F29" s="11">
        <f t="shared" si="1"/>
        <v>1959</v>
      </c>
      <c r="G29" s="10">
        <f t="shared" si="11"/>
        <v>676</v>
      </c>
      <c r="H29" s="11">
        <f t="shared" si="2"/>
        <v>2028</v>
      </c>
    </row>
    <row r="30" spans="1:8" ht="17.25" customHeight="1">
      <c r="A30" s="3">
        <v>24</v>
      </c>
      <c r="B30" s="3">
        <v>20</v>
      </c>
      <c r="C30" s="10">
        <f t="shared" si="9"/>
        <v>655</v>
      </c>
      <c r="D30" s="11">
        <f t="shared" si="0"/>
        <v>6550</v>
      </c>
      <c r="E30" s="10">
        <f t="shared" si="10"/>
        <v>679</v>
      </c>
      <c r="F30" s="11">
        <f t="shared" si="1"/>
        <v>6790</v>
      </c>
      <c r="G30" s="10">
        <f t="shared" si="11"/>
        <v>703</v>
      </c>
      <c r="H30" s="11">
        <f t="shared" si="2"/>
        <v>7030</v>
      </c>
    </row>
    <row r="31" spans="1:8" ht="17.25" customHeight="1">
      <c r="A31" s="3">
        <v>25</v>
      </c>
      <c r="B31" s="3">
        <v>315</v>
      </c>
      <c r="C31" s="10">
        <f t="shared" si="9"/>
        <v>680</v>
      </c>
      <c r="D31" s="11">
        <f t="shared" si="0"/>
        <v>107100</v>
      </c>
      <c r="E31" s="10">
        <f t="shared" si="10"/>
        <v>705</v>
      </c>
      <c r="F31" s="11">
        <f t="shared" si="1"/>
        <v>111037.5</v>
      </c>
      <c r="G31" s="10">
        <f t="shared" si="11"/>
        <v>730</v>
      </c>
      <c r="H31" s="11">
        <f t="shared" si="2"/>
        <v>114975</v>
      </c>
    </row>
    <row r="32" spans="1:8" ht="17.25" customHeight="1">
      <c r="A32" s="3">
        <v>26</v>
      </c>
      <c r="B32" s="3">
        <v>339</v>
      </c>
      <c r="C32" s="10">
        <f t="shared" si="9"/>
        <v>705</v>
      </c>
      <c r="D32" s="11">
        <f t="shared" si="0"/>
        <v>119497.5</v>
      </c>
      <c r="E32" s="10">
        <f t="shared" si="10"/>
        <v>731</v>
      </c>
      <c r="F32" s="11">
        <f t="shared" si="1"/>
        <v>123904.5</v>
      </c>
      <c r="G32" s="10">
        <f t="shared" si="11"/>
        <v>757</v>
      </c>
      <c r="H32" s="11">
        <f t="shared" si="2"/>
        <v>128311.5</v>
      </c>
    </row>
    <row r="33" spans="1:8" ht="17.25" customHeight="1">
      <c r="A33" s="3">
        <v>27</v>
      </c>
      <c r="B33" s="3">
        <v>3718</v>
      </c>
      <c r="C33" s="10">
        <f t="shared" si="9"/>
        <v>730</v>
      </c>
      <c r="D33" s="11">
        <f t="shared" si="0"/>
        <v>1357070</v>
      </c>
      <c r="E33" s="10">
        <f t="shared" si="10"/>
        <v>757</v>
      </c>
      <c r="F33" s="11">
        <f t="shared" si="1"/>
        <v>1407263</v>
      </c>
      <c r="G33" s="10">
        <f t="shared" si="11"/>
        <v>784</v>
      </c>
      <c r="H33" s="11">
        <f t="shared" si="2"/>
        <v>1457456</v>
      </c>
    </row>
    <row r="34" spans="1:8" s="12" customFormat="1" ht="17.25" customHeight="1">
      <c r="A34" s="13" t="s">
        <v>8</v>
      </c>
      <c r="B34" s="14">
        <f>SUM(B7:B33)</f>
        <v>71182</v>
      </c>
      <c r="C34" s="15"/>
      <c r="D34" s="16">
        <f>SUM(D7:D33)</f>
        <v>9129738.5</v>
      </c>
      <c r="E34" s="15"/>
      <c r="F34" s="16">
        <f>SUM(F7:F33)</f>
        <v>9434217</v>
      </c>
      <c r="G34" s="15"/>
      <c r="H34" s="16">
        <f>SUM(H7:H33)</f>
        <v>9738695.5</v>
      </c>
    </row>
    <row r="35" spans="1:8" ht="21" customHeight="1">
      <c r="A35" s="37" t="s">
        <v>10</v>
      </c>
      <c r="B35" s="38"/>
      <c r="C35" s="38"/>
      <c r="D35" s="38"/>
      <c r="E35" s="38"/>
      <c r="F35" s="39"/>
      <c r="G35" s="17"/>
      <c r="H35" s="17"/>
    </row>
    <row r="36" spans="1:8" ht="15.75" customHeight="1">
      <c r="A36" s="3">
        <v>1</v>
      </c>
      <c r="B36" s="3">
        <v>2023</v>
      </c>
      <c r="C36" s="10">
        <v>25</v>
      </c>
      <c r="D36" s="11">
        <f t="shared" ref="D36:D42" si="12">C36*B36*0.5</f>
        <v>25287.5</v>
      </c>
      <c r="E36" s="10">
        <v>26</v>
      </c>
      <c r="F36" s="11">
        <f t="shared" ref="F36:F42" si="13">E36*B36*0.5</f>
        <v>26299</v>
      </c>
      <c r="G36" s="10">
        <v>27</v>
      </c>
      <c r="H36" s="11">
        <f t="shared" ref="H36:H42" si="14">G36*B36*0.5</f>
        <v>27310.5</v>
      </c>
    </row>
    <row r="37" spans="1:8" ht="15.75">
      <c r="A37" s="3">
        <v>2</v>
      </c>
      <c r="B37" s="3">
        <v>523</v>
      </c>
      <c r="C37" s="10">
        <f>C36*2</f>
        <v>50</v>
      </c>
      <c r="D37" s="11">
        <f t="shared" si="12"/>
        <v>13075</v>
      </c>
      <c r="E37" s="10">
        <f>E36*2</f>
        <v>52</v>
      </c>
      <c r="F37" s="11">
        <f t="shared" si="13"/>
        <v>13598</v>
      </c>
      <c r="G37" s="10">
        <f t="shared" si="11"/>
        <v>54</v>
      </c>
      <c r="H37" s="11">
        <f t="shared" si="14"/>
        <v>14121</v>
      </c>
    </row>
    <row r="38" spans="1:8" ht="15.75">
      <c r="A38" s="3">
        <v>3</v>
      </c>
      <c r="B38" s="3">
        <v>85</v>
      </c>
      <c r="C38" s="10">
        <f>C37+C36</f>
        <v>75</v>
      </c>
      <c r="D38" s="11">
        <f t="shared" si="12"/>
        <v>3187.5</v>
      </c>
      <c r="E38" s="10">
        <f>E37+E36</f>
        <v>78</v>
      </c>
      <c r="F38" s="11">
        <f t="shared" si="13"/>
        <v>3315</v>
      </c>
      <c r="G38" s="10">
        <f>G37+G36</f>
        <v>81</v>
      </c>
      <c r="H38" s="11">
        <f t="shared" si="14"/>
        <v>3442.5</v>
      </c>
    </row>
    <row r="39" spans="1:8" ht="15.75">
      <c r="A39" s="3">
        <v>4</v>
      </c>
      <c r="B39" s="3">
        <v>20</v>
      </c>
      <c r="C39" s="10">
        <f>C38+C36</f>
        <v>100</v>
      </c>
      <c r="D39" s="11">
        <f t="shared" si="12"/>
        <v>1000</v>
      </c>
      <c r="E39" s="10">
        <f>E38+E36</f>
        <v>104</v>
      </c>
      <c r="F39" s="11">
        <f t="shared" si="13"/>
        <v>1040</v>
      </c>
      <c r="G39" s="10">
        <f>G38+G36</f>
        <v>108</v>
      </c>
      <c r="H39" s="11">
        <f t="shared" si="14"/>
        <v>1080</v>
      </c>
    </row>
    <row r="40" spans="1:8" ht="16.5" customHeight="1">
      <c r="A40" s="3">
        <v>5</v>
      </c>
      <c r="B40" s="3">
        <v>368</v>
      </c>
      <c r="C40" s="10">
        <f>C39+C36</f>
        <v>125</v>
      </c>
      <c r="D40" s="11">
        <f t="shared" si="12"/>
        <v>23000</v>
      </c>
      <c r="E40" s="10">
        <f>E39+E36</f>
        <v>130</v>
      </c>
      <c r="F40" s="11">
        <f t="shared" si="13"/>
        <v>23920</v>
      </c>
      <c r="G40" s="10">
        <f>G39+G36</f>
        <v>135</v>
      </c>
      <c r="H40" s="11">
        <f t="shared" si="14"/>
        <v>24840</v>
      </c>
    </row>
    <row r="41" spans="1:8" ht="15.75" customHeight="1">
      <c r="A41" s="3">
        <v>6</v>
      </c>
      <c r="B41" s="3">
        <v>48</v>
      </c>
      <c r="C41" s="10">
        <f>C40+C36</f>
        <v>150</v>
      </c>
      <c r="D41" s="11">
        <f t="shared" si="12"/>
        <v>3600</v>
      </c>
      <c r="E41" s="10">
        <f>E40+E36</f>
        <v>156</v>
      </c>
      <c r="F41" s="11">
        <f t="shared" si="13"/>
        <v>3744</v>
      </c>
      <c r="G41" s="10">
        <f>G40+G36</f>
        <v>162</v>
      </c>
      <c r="H41" s="11">
        <f t="shared" si="14"/>
        <v>3888</v>
      </c>
    </row>
    <row r="42" spans="1:8" ht="15.75" customHeight="1">
      <c r="A42" s="3">
        <v>7</v>
      </c>
      <c r="B42" s="3">
        <v>181</v>
      </c>
      <c r="C42" s="10">
        <f>C41+C36</f>
        <v>175</v>
      </c>
      <c r="D42" s="11">
        <f t="shared" si="12"/>
        <v>15837.5</v>
      </c>
      <c r="E42" s="10">
        <f>E41+E36</f>
        <v>182</v>
      </c>
      <c r="F42" s="11">
        <f t="shared" si="13"/>
        <v>16471</v>
      </c>
      <c r="G42" s="10">
        <f>G41+G36</f>
        <v>189</v>
      </c>
      <c r="H42" s="11">
        <f t="shared" si="14"/>
        <v>17104.5</v>
      </c>
    </row>
    <row r="43" spans="1:8" s="12" customFormat="1" ht="15" customHeight="1">
      <c r="A43" s="18" t="s">
        <v>8</v>
      </c>
      <c r="B43" s="19">
        <f>SUM(B36:B42)</f>
        <v>3248</v>
      </c>
      <c r="C43" s="20"/>
      <c r="D43" s="19">
        <f>SUM(D36:D42)</f>
        <v>84987.5</v>
      </c>
      <c r="E43" s="20"/>
      <c r="F43" s="19">
        <f>SUM(F36:F42)</f>
        <v>88387</v>
      </c>
      <c r="G43" s="20"/>
      <c r="H43" s="19">
        <f>SUM(H36:H42)</f>
        <v>91786.5</v>
      </c>
    </row>
    <row r="44" spans="1:8" s="46" customFormat="1" ht="23.25" customHeight="1">
      <c r="A44" s="43" t="s">
        <v>20</v>
      </c>
      <c r="B44" s="44">
        <f>B34+B43</f>
        <v>74430</v>
      </c>
      <c r="C44" s="45"/>
      <c r="D44" s="44">
        <f>D34+D43</f>
        <v>9214726</v>
      </c>
      <c r="E44" s="45"/>
      <c r="F44" s="44">
        <f>F34+F43</f>
        <v>9522604</v>
      </c>
      <c r="G44" s="43"/>
      <c r="H44" s="44">
        <f>H34+H43</f>
        <v>9830482</v>
      </c>
    </row>
    <row r="45" spans="1:8" ht="15" customHeight="1">
      <c r="A45" s="24"/>
      <c r="B45" s="24"/>
      <c r="G45" s="26"/>
      <c r="H45" s="26"/>
    </row>
    <row r="46" spans="1:8" ht="15" customHeight="1">
      <c r="A46" s="24"/>
      <c r="B46" s="24"/>
      <c r="G46" s="25"/>
      <c r="H46" s="25"/>
    </row>
    <row r="49" spans="1:1">
      <c r="A49" s="27"/>
    </row>
    <row r="50" spans="1:1">
      <c r="A50" s="27"/>
    </row>
  </sheetData>
  <mergeCells count="2">
    <mergeCell ref="A4:H4"/>
    <mergeCell ref="A35:F35"/>
  </mergeCells>
  <pageMargins left="1.1023622047244095" right="0.70866141732283472" top="0.74803149606299213" bottom="0.7480314960629921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8"/>
  <sheetViews>
    <sheetView zoomScale="90" workbookViewId="0">
      <selection sqref="A1:H1"/>
    </sheetView>
  </sheetViews>
  <sheetFormatPr defaultColWidth="9.140625" defaultRowHeight="15"/>
  <cols>
    <col min="1" max="1" width="14.28515625" style="2" bestFit="1" customWidth="1"/>
    <col min="2" max="2" width="19.42578125" style="2" bestFit="1" customWidth="1"/>
    <col min="3" max="3" width="18.140625" style="1" bestFit="1" customWidth="1"/>
    <col min="4" max="4" width="18" style="1" bestFit="1" customWidth="1"/>
    <col min="5" max="5" width="18.85546875" style="1" bestFit="1" customWidth="1"/>
    <col min="6" max="6" width="14.85546875" style="1" bestFit="1" customWidth="1"/>
    <col min="7" max="7" width="16.42578125" style="1" bestFit="1" customWidth="1"/>
    <col min="8" max="8" width="15.28515625" style="1" bestFit="1" customWidth="1"/>
    <col min="9" max="9" width="9.140625" style="1" bestFit="1"/>
    <col min="10" max="16384" width="9.140625" style="1"/>
  </cols>
  <sheetData>
    <row r="1" spans="1:9" ht="40.5" customHeight="1">
      <c r="A1" s="40" t="s">
        <v>12</v>
      </c>
      <c r="B1" s="40"/>
      <c r="C1" s="40"/>
      <c r="D1" s="40"/>
      <c r="E1" s="40"/>
      <c r="F1" s="40"/>
      <c r="G1" s="40"/>
      <c r="H1" s="40"/>
    </row>
    <row r="2" spans="1:9" ht="27.75" customHeight="1">
      <c r="A2" s="41" t="s">
        <v>0</v>
      </c>
      <c r="B2" s="41" t="s">
        <v>13</v>
      </c>
      <c r="C2" s="42" t="s">
        <v>14</v>
      </c>
      <c r="D2" s="42"/>
      <c r="E2" s="42" t="s">
        <v>15</v>
      </c>
      <c r="F2" s="42"/>
      <c r="G2" s="42" t="s">
        <v>16</v>
      </c>
      <c r="H2" s="42"/>
    </row>
    <row r="3" spans="1:9" ht="49.5" customHeight="1">
      <c r="A3" s="41"/>
      <c r="B3" s="41"/>
      <c r="C3" s="3" t="s">
        <v>17</v>
      </c>
      <c r="D3" s="3" t="s">
        <v>18</v>
      </c>
      <c r="E3" s="3" t="s">
        <v>17</v>
      </c>
      <c r="F3" s="3" t="s">
        <v>18</v>
      </c>
      <c r="G3" s="3" t="s">
        <v>17</v>
      </c>
      <c r="H3" s="3" t="s">
        <v>18</v>
      </c>
    </row>
    <row r="4" spans="1:9" ht="12.75" customHeight="1">
      <c r="A4" s="7">
        <v>2</v>
      </c>
      <c r="B4" s="8">
        <v>3</v>
      </c>
      <c r="C4" s="7">
        <v>5</v>
      </c>
      <c r="D4" s="7">
        <v>6</v>
      </c>
      <c r="E4" s="7">
        <v>7</v>
      </c>
      <c r="F4" s="7">
        <v>8</v>
      </c>
      <c r="G4" s="7">
        <v>9</v>
      </c>
      <c r="H4" s="7">
        <v>10</v>
      </c>
      <c r="I4" s="28"/>
    </row>
    <row r="5" spans="1:9" ht="18" customHeight="1">
      <c r="A5" s="3">
        <v>1</v>
      </c>
      <c r="B5" s="3">
        <v>3215</v>
      </c>
      <c r="C5" s="10">
        <v>33</v>
      </c>
      <c r="D5" s="11">
        <f t="shared" ref="D5:D31" si="0">(B5*C5)*50%</f>
        <v>53047.5</v>
      </c>
      <c r="E5" s="10">
        <v>34</v>
      </c>
      <c r="F5" s="11">
        <f t="shared" ref="F5:F31" si="1">E5*B5*0.5</f>
        <v>54655</v>
      </c>
      <c r="G5" s="10">
        <v>35</v>
      </c>
      <c r="H5" s="11">
        <f t="shared" ref="H5:H31" si="2">B5*G5*0.5</f>
        <v>56262.5</v>
      </c>
      <c r="I5" s="28"/>
    </row>
    <row r="6" spans="1:9" ht="17.25" customHeight="1">
      <c r="A6" s="3">
        <v>2</v>
      </c>
      <c r="B6" s="3">
        <v>2290</v>
      </c>
      <c r="C6" s="10">
        <v>66</v>
      </c>
      <c r="D6" s="11">
        <f t="shared" si="0"/>
        <v>75570</v>
      </c>
      <c r="E6" s="10">
        <f>E5*2</f>
        <v>68</v>
      </c>
      <c r="F6" s="11">
        <f t="shared" si="1"/>
        <v>77860</v>
      </c>
      <c r="G6" s="10">
        <f>G5*2</f>
        <v>70</v>
      </c>
      <c r="H6" s="11">
        <f t="shared" si="2"/>
        <v>80150</v>
      </c>
      <c r="I6" s="28"/>
    </row>
    <row r="7" spans="1:9" ht="17.25" customHeight="1">
      <c r="A7" s="3">
        <v>3</v>
      </c>
      <c r="B7" s="3">
        <v>1967</v>
      </c>
      <c r="C7" s="10">
        <v>99</v>
      </c>
      <c r="D7" s="11">
        <f t="shared" si="0"/>
        <v>97366.5</v>
      </c>
      <c r="E7" s="10">
        <f>E6+E5</f>
        <v>102</v>
      </c>
      <c r="F7" s="11">
        <f t="shared" si="1"/>
        <v>100317</v>
      </c>
      <c r="G7" s="10">
        <f>G6+G5</f>
        <v>105</v>
      </c>
      <c r="H7" s="11">
        <f t="shared" si="2"/>
        <v>103267.5</v>
      </c>
      <c r="I7" s="28"/>
    </row>
    <row r="8" spans="1:9" ht="17.25" customHeight="1">
      <c r="A8" s="3">
        <v>4</v>
      </c>
      <c r="B8" s="3">
        <v>1831</v>
      </c>
      <c r="C8" s="10">
        <v>132</v>
      </c>
      <c r="D8" s="11">
        <f t="shared" si="0"/>
        <v>120846</v>
      </c>
      <c r="E8" s="10">
        <f>E7+E5</f>
        <v>136</v>
      </c>
      <c r="F8" s="11">
        <f t="shared" si="1"/>
        <v>124508</v>
      </c>
      <c r="G8" s="10">
        <f>G7+G5</f>
        <v>140</v>
      </c>
      <c r="H8" s="11">
        <f t="shared" si="2"/>
        <v>128170</v>
      </c>
      <c r="I8" s="28"/>
    </row>
    <row r="9" spans="1:9" ht="17.25" customHeight="1">
      <c r="A9" s="3">
        <v>5</v>
      </c>
      <c r="B9" s="3">
        <v>1310</v>
      </c>
      <c r="C9" s="10">
        <v>165</v>
      </c>
      <c r="D9" s="11">
        <f t="shared" si="0"/>
        <v>108075</v>
      </c>
      <c r="E9" s="10">
        <f>E8+E5</f>
        <v>170</v>
      </c>
      <c r="F9" s="11">
        <f t="shared" si="1"/>
        <v>111350</v>
      </c>
      <c r="G9" s="10">
        <f>G8+G5</f>
        <v>175</v>
      </c>
      <c r="H9" s="11">
        <f t="shared" si="2"/>
        <v>114625</v>
      </c>
      <c r="I9" s="28"/>
    </row>
    <row r="10" spans="1:9" ht="17.25" customHeight="1">
      <c r="A10" s="3">
        <v>6</v>
      </c>
      <c r="B10" s="3">
        <v>1049</v>
      </c>
      <c r="C10" s="10">
        <v>191</v>
      </c>
      <c r="D10" s="11">
        <f t="shared" si="0"/>
        <v>100179.5</v>
      </c>
      <c r="E10" s="10">
        <f>E9+27</f>
        <v>197</v>
      </c>
      <c r="F10" s="11">
        <f t="shared" si="1"/>
        <v>103326.5</v>
      </c>
      <c r="G10" s="10">
        <f>G9+28</f>
        <v>203</v>
      </c>
      <c r="H10" s="11">
        <f t="shared" si="2"/>
        <v>106473.5</v>
      </c>
      <c r="I10" s="28"/>
    </row>
    <row r="11" spans="1:9" ht="17.25" customHeight="1">
      <c r="A11" s="3">
        <v>7</v>
      </c>
      <c r="B11" s="3">
        <v>803</v>
      </c>
      <c r="C11" s="10">
        <v>217</v>
      </c>
      <c r="D11" s="11">
        <f t="shared" si="0"/>
        <v>87125.5</v>
      </c>
      <c r="E11" s="10">
        <f t="shared" ref="E11:E14" si="3">E10+27</f>
        <v>224</v>
      </c>
      <c r="F11" s="11">
        <f t="shared" si="1"/>
        <v>89936</v>
      </c>
      <c r="G11" s="10">
        <f t="shared" ref="G11:G14" si="4">G10+28</f>
        <v>231</v>
      </c>
      <c r="H11" s="11">
        <f t="shared" si="2"/>
        <v>92746.5</v>
      </c>
      <c r="I11" s="28"/>
    </row>
    <row r="12" spans="1:9" ht="17.25" customHeight="1">
      <c r="A12" s="3">
        <v>8</v>
      </c>
      <c r="B12" s="3">
        <v>510</v>
      </c>
      <c r="C12" s="10">
        <v>243</v>
      </c>
      <c r="D12" s="11">
        <f t="shared" si="0"/>
        <v>61965</v>
      </c>
      <c r="E12" s="10">
        <f t="shared" si="3"/>
        <v>251</v>
      </c>
      <c r="F12" s="11">
        <f t="shared" si="1"/>
        <v>64005</v>
      </c>
      <c r="G12" s="10">
        <f t="shared" si="4"/>
        <v>259</v>
      </c>
      <c r="H12" s="11">
        <f t="shared" si="2"/>
        <v>66045</v>
      </c>
      <c r="I12" s="28"/>
    </row>
    <row r="13" spans="1:9" ht="17.25" customHeight="1">
      <c r="A13" s="3">
        <v>9</v>
      </c>
      <c r="B13" s="3">
        <v>920</v>
      </c>
      <c r="C13" s="10">
        <v>269</v>
      </c>
      <c r="D13" s="11">
        <f t="shared" si="0"/>
        <v>123740</v>
      </c>
      <c r="E13" s="10">
        <f t="shared" si="3"/>
        <v>278</v>
      </c>
      <c r="F13" s="11">
        <f t="shared" si="1"/>
        <v>127880</v>
      </c>
      <c r="G13" s="10">
        <f t="shared" si="4"/>
        <v>287</v>
      </c>
      <c r="H13" s="11">
        <f t="shared" si="2"/>
        <v>132020</v>
      </c>
      <c r="I13" s="28"/>
    </row>
    <row r="14" spans="1:9" ht="17.25" customHeight="1">
      <c r="A14" s="3">
        <v>10</v>
      </c>
      <c r="B14" s="3">
        <v>959</v>
      </c>
      <c r="C14" s="10">
        <v>295</v>
      </c>
      <c r="D14" s="11">
        <f t="shared" si="0"/>
        <v>141452.5</v>
      </c>
      <c r="E14" s="10">
        <f t="shared" si="3"/>
        <v>305</v>
      </c>
      <c r="F14" s="11">
        <f t="shared" si="1"/>
        <v>146247.5</v>
      </c>
      <c r="G14" s="10">
        <f t="shared" si="4"/>
        <v>315</v>
      </c>
      <c r="H14" s="11">
        <f t="shared" si="2"/>
        <v>151042.5</v>
      </c>
      <c r="I14" s="28"/>
    </row>
    <row r="15" spans="1:9" ht="17.25" customHeight="1">
      <c r="A15" s="3">
        <v>11</v>
      </c>
      <c r="B15" s="3">
        <v>335</v>
      </c>
      <c r="C15" s="10">
        <v>319</v>
      </c>
      <c r="D15" s="11">
        <f t="shared" si="0"/>
        <v>53432.5</v>
      </c>
      <c r="E15" s="10">
        <f t="shared" ref="E15:E31" si="5">E14+25</f>
        <v>330</v>
      </c>
      <c r="F15" s="11">
        <f t="shared" si="1"/>
        <v>55275</v>
      </c>
      <c r="G15" s="10">
        <f t="shared" ref="G15:G31" si="6">G14+26</f>
        <v>341</v>
      </c>
      <c r="H15" s="11">
        <f t="shared" si="2"/>
        <v>57117.5</v>
      </c>
      <c r="I15" s="28"/>
    </row>
    <row r="16" spans="1:9" ht="17.25" customHeight="1">
      <c r="A16" s="3">
        <v>12</v>
      </c>
      <c r="B16" s="3">
        <v>820</v>
      </c>
      <c r="C16" s="10">
        <v>343</v>
      </c>
      <c r="D16" s="11">
        <f t="shared" si="0"/>
        <v>140630</v>
      </c>
      <c r="E16" s="10">
        <f t="shared" si="5"/>
        <v>355</v>
      </c>
      <c r="F16" s="11">
        <f t="shared" si="1"/>
        <v>145550</v>
      </c>
      <c r="G16" s="10">
        <f t="shared" si="6"/>
        <v>367</v>
      </c>
      <c r="H16" s="11">
        <f t="shared" si="2"/>
        <v>150470</v>
      </c>
      <c r="I16" s="28"/>
    </row>
    <row r="17" spans="1:9" ht="17.25" customHeight="1">
      <c r="A17" s="3">
        <v>13</v>
      </c>
      <c r="B17" s="3">
        <v>294</v>
      </c>
      <c r="C17" s="10">
        <v>367</v>
      </c>
      <c r="D17" s="11">
        <f t="shared" si="0"/>
        <v>53949</v>
      </c>
      <c r="E17" s="10">
        <f t="shared" si="5"/>
        <v>380</v>
      </c>
      <c r="F17" s="11">
        <f t="shared" si="1"/>
        <v>55860</v>
      </c>
      <c r="G17" s="10">
        <f t="shared" si="6"/>
        <v>393</v>
      </c>
      <c r="H17" s="11">
        <f t="shared" si="2"/>
        <v>57771</v>
      </c>
      <c r="I17" s="28"/>
    </row>
    <row r="18" spans="1:9" ht="17.25" customHeight="1">
      <c r="A18" s="3">
        <v>14</v>
      </c>
      <c r="B18" s="3">
        <v>597</v>
      </c>
      <c r="C18" s="10">
        <v>391</v>
      </c>
      <c r="D18" s="11">
        <f t="shared" si="0"/>
        <v>116713.5</v>
      </c>
      <c r="E18" s="10">
        <f t="shared" si="5"/>
        <v>405</v>
      </c>
      <c r="F18" s="11">
        <f t="shared" si="1"/>
        <v>120892.5</v>
      </c>
      <c r="G18" s="10">
        <f t="shared" si="6"/>
        <v>419</v>
      </c>
      <c r="H18" s="11">
        <f t="shared" si="2"/>
        <v>125071.5</v>
      </c>
      <c r="I18" s="28"/>
    </row>
    <row r="19" spans="1:9" ht="17.25" customHeight="1">
      <c r="A19" s="3">
        <v>15</v>
      </c>
      <c r="B19" s="3">
        <v>58</v>
      </c>
      <c r="C19" s="10">
        <v>415</v>
      </c>
      <c r="D19" s="11">
        <f t="shared" si="0"/>
        <v>12035</v>
      </c>
      <c r="E19" s="10">
        <f t="shared" si="5"/>
        <v>430</v>
      </c>
      <c r="F19" s="11">
        <f t="shared" si="1"/>
        <v>12470</v>
      </c>
      <c r="G19" s="10">
        <f t="shared" si="6"/>
        <v>445</v>
      </c>
      <c r="H19" s="11">
        <f t="shared" si="2"/>
        <v>12905</v>
      </c>
      <c r="I19" s="28"/>
    </row>
    <row r="20" spans="1:9" ht="17.25" customHeight="1">
      <c r="A20" s="3">
        <v>16</v>
      </c>
      <c r="B20" s="3">
        <v>156</v>
      </c>
      <c r="C20" s="10">
        <v>439</v>
      </c>
      <c r="D20" s="11">
        <f t="shared" si="0"/>
        <v>34242</v>
      </c>
      <c r="E20" s="10">
        <f t="shared" si="5"/>
        <v>455</v>
      </c>
      <c r="F20" s="11">
        <f t="shared" si="1"/>
        <v>35490</v>
      </c>
      <c r="G20" s="10">
        <f t="shared" si="6"/>
        <v>471</v>
      </c>
      <c r="H20" s="11">
        <f t="shared" si="2"/>
        <v>36738</v>
      </c>
      <c r="I20" s="28"/>
    </row>
    <row r="21" spans="1:9" ht="17.25" customHeight="1">
      <c r="A21" s="3">
        <v>17</v>
      </c>
      <c r="B21" s="3">
        <v>50</v>
      </c>
      <c r="C21" s="10">
        <v>463</v>
      </c>
      <c r="D21" s="11">
        <f t="shared" si="0"/>
        <v>11575</v>
      </c>
      <c r="E21" s="10">
        <f t="shared" si="5"/>
        <v>480</v>
      </c>
      <c r="F21" s="11">
        <f t="shared" si="1"/>
        <v>12000</v>
      </c>
      <c r="G21" s="10">
        <f t="shared" si="6"/>
        <v>497</v>
      </c>
      <c r="H21" s="11">
        <f t="shared" si="2"/>
        <v>12425</v>
      </c>
      <c r="I21" s="28"/>
    </row>
    <row r="22" spans="1:9" ht="17.25" customHeight="1">
      <c r="A22" s="3">
        <v>18</v>
      </c>
      <c r="B22" s="3">
        <v>34</v>
      </c>
      <c r="C22" s="10">
        <v>487</v>
      </c>
      <c r="D22" s="11">
        <f t="shared" si="0"/>
        <v>8279</v>
      </c>
      <c r="E22" s="10">
        <f t="shared" si="5"/>
        <v>505</v>
      </c>
      <c r="F22" s="11">
        <f t="shared" si="1"/>
        <v>8585</v>
      </c>
      <c r="G22" s="10">
        <f t="shared" si="6"/>
        <v>523</v>
      </c>
      <c r="H22" s="11">
        <f t="shared" si="2"/>
        <v>8891</v>
      </c>
      <c r="I22" s="28"/>
    </row>
    <row r="23" spans="1:9" ht="17.25" customHeight="1">
      <c r="A23" s="3">
        <v>19</v>
      </c>
      <c r="B23" s="3">
        <v>85</v>
      </c>
      <c r="C23" s="10">
        <v>511</v>
      </c>
      <c r="D23" s="11">
        <f t="shared" si="0"/>
        <v>21717.5</v>
      </c>
      <c r="E23" s="10">
        <f t="shared" si="5"/>
        <v>530</v>
      </c>
      <c r="F23" s="11">
        <f t="shared" si="1"/>
        <v>22525</v>
      </c>
      <c r="G23" s="10">
        <f t="shared" si="6"/>
        <v>549</v>
      </c>
      <c r="H23" s="11">
        <f t="shared" si="2"/>
        <v>23332.5</v>
      </c>
      <c r="I23" s="28"/>
    </row>
    <row r="24" spans="1:9" ht="17.25" customHeight="1">
      <c r="A24" s="3">
        <v>20</v>
      </c>
      <c r="B24" s="3">
        <v>19</v>
      </c>
      <c r="C24" s="10">
        <v>535</v>
      </c>
      <c r="D24" s="11">
        <f t="shared" si="0"/>
        <v>5082.5</v>
      </c>
      <c r="E24" s="10">
        <f t="shared" si="5"/>
        <v>555</v>
      </c>
      <c r="F24" s="11">
        <f t="shared" si="1"/>
        <v>5272.5</v>
      </c>
      <c r="G24" s="10">
        <f t="shared" si="6"/>
        <v>575</v>
      </c>
      <c r="H24" s="11">
        <f t="shared" si="2"/>
        <v>5462.5</v>
      </c>
      <c r="I24" s="28"/>
    </row>
    <row r="25" spans="1:9" ht="17.25" customHeight="1">
      <c r="A25" s="3">
        <v>21</v>
      </c>
      <c r="B25" s="3">
        <v>161</v>
      </c>
      <c r="C25" s="10">
        <v>559</v>
      </c>
      <c r="D25" s="11">
        <f t="shared" si="0"/>
        <v>44999.5</v>
      </c>
      <c r="E25" s="10">
        <f t="shared" si="5"/>
        <v>580</v>
      </c>
      <c r="F25" s="11">
        <f t="shared" si="1"/>
        <v>46690</v>
      </c>
      <c r="G25" s="10">
        <f t="shared" si="6"/>
        <v>601</v>
      </c>
      <c r="H25" s="11">
        <f t="shared" si="2"/>
        <v>48380.5</v>
      </c>
      <c r="I25" s="28"/>
    </row>
    <row r="26" spans="1:9" ht="17.25" customHeight="1">
      <c r="A26" s="3">
        <v>22</v>
      </c>
      <c r="B26" s="3">
        <v>43</v>
      </c>
      <c r="C26" s="10">
        <v>583</v>
      </c>
      <c r="D26" s="11">
        <f t="shared" si="0"/>
        <v>12534.5</v>
      </c>
      <c r="E26" s="10">
        <f t="shared" si="5"/>
        <v>605</v>
      </c>
      <c r="F26" s="11">
        <f t="shared" si="1"/>
        <v>13007.5</v>
      </c>
      <c r="G26" s="10">
        <f t="shared" si="6"/>
        <v>627</v>
      </c>
      <c r="H26" s="11">
        <f t="shared" si="2"/>
        <v>13480.5</v>
      </c>
      <c r="I26" s="28"/>
    </row>
    <row r="27" spans="1:9" ht="17.25" customHeight="1">
      <c r="A27" s="3">
        <v>23</v>
      </c>
      <c r="B27" s="3">
        <v>6</v>
      </c>
      <c r="C27" s="10">
        <v>607</v>
      </c>
      <c r="D27" s="11">
        <f t="shared" si="0"/>
        <v>1821</v>
      </c>
      <c r="E27" s="10">
        <f t="shared" si="5"/>
        <v>630</v>
      </c>
      <c r="F27" s="11">
        <f t="shared" si="1"/>
        <v>1890</v>
      </c>
      <c r="G27" s="10">
        <f t="shared" si="6"/>
        <v>653</v>
      </c>
      <c r="H27" s="11">
        <f t="shared" si="2"/>
        <v>1959</v>
      </c>
      <c r="I27" s="28"/>
    </row>
    <row r="28" spans="1:9" ht="17.25" customHeight="1">
      <c r="A28" s="3">
        <v>24</v>
      </c>
      <c r="B28" s="3">
        <v>4</v>
      </c>
      <c r="C28" s="10">
        <v>631</v>
      </c>
      <c r="D28" s="11">
        <f t="shared" si="0"/>
        <v>1262</v>
      </c>
      <c r="E28" s="10">
        <f t="shared" si="5"/>
        <v>655</v>
      </c>
      <c r="F28" s="11">
        <f t="shared" si="1"/>
        <v>1310</v>
      </c>
      <c r="G28" s="10">
        <f t="shared" si="6"/>
        <v>679</v>
      </c>
      <c r="H28" s="11">
        <f t="shared" si="2"/>
        <v>1358</v>
      </c>
      <c r="I28" s="28"/>
    </row>
    <row r="29" spans="1:9" ht="17.25" customHeight="1">
      <c r="A29" s="3">
        <v>25</v>
      </c>
      <c r="B29" s="3">
        <v>0</v>
      </c>
      <c r="C29" s="10">
        <v>655</v>
      </c>
      <c r="D29" s="11">
        <f t="shared" si="0"/>
        <v>0</v>
      </c>
      <c r="E29" s="10">
        <f t="shared" si="5"/>
        <v>680</v>
      </c>
      <c r="F29" s="11">
        <f t="shared" si="1"/>
        <v>0</v>
      </c>
      <c r="G29" s="10">
        <f t="shared" si="6"/>
        <v>705</v>
      </c>
      <c r="H29" s="11">
        <f t="shared" si="2"/>
        <v>0</v>
      </c>
      <c r="I29" s="28"/>
    </row>
    <row r="30" spans="1:9" ht="17.25" customHeight="1">
      <c r="A30" s="3">
        <v>26</v>
      </c>
      <c r="B30" s="3">
        <v>25</v>
      </c>
      <c r="C30" s="10">
        <v>679</v>
      </c>
      <c r="D30" s="11">
        <f t="shared" si="0"/>
        <v>8487.5</v>
      </c>
      <c r="E30" s="10">
        <f t="shared" si="5"/>
        <v>705</v>
      </c>
      <c r="F30" s="11">
        <f t="shared" si="1"/>
        <v>8812.5</v>
      </c>
      <c r="G30" s="10">
        <f t="shared" si="6"/>
        <v>731</v>
      </c>
      <c r="H30" s="11">
        <f t="shared" si="2"/>
        <v>9137.5</v>
      </c>
    </row>
    <row r="31" spans="1:9" ht="17.25" customHeight="1">
      <c r="A31" s="3">
        <v>27</v>
      </c>
      <c r="B31" s="3">
        <v>347</v>
      </c>
      <c r="C31" s="10">
        <v>703</v>
      </c>
      <c r="D31" s="11">
        <f t="shared" si="0"/>
        <v>121970.5</v>
      </c>
      <c r="E31" s="10">
        <f t="shared" si="5"/>
        <v>730</v>
      </c>
      <c r="F31" s="11">
        <f t="shared" si="1"/>
        <v>126655</v>
      </c>
      <c r="G31" s="10">
        <f t="shared" si="6"/>
        <v>757</v>
      </c>
      <c r="H31" s="11">
        <f t="shared" si="2"/>
        <v>131339.5</v>
      </c>
    </row>
    <row r="32" spans="1:9" ht="17.25" customHeight="1">
      <c r="A32" s="5" t="s">
        <v>8</v>
      </c>
      <c r="B32" s="14">
        <f>SUM(B5:B31)</f>
        <v>17888</v>
      </c>
      <c r="C32" s="10" t="s">
        <v>9</v>
      </c>
      <c r="D32" s="16">
        <f>SUM(D5:D31)</f>
        <v>1618098.5</v>
      </c>
      <c r="E32" s="29" t="s">
        <v>9</v>
      </c>
      <c r="F32" s="16">
        <f>SUM(F5:F31)</f>
        <v>1672370</v>
      </c>
      <c r="G32" s="15" t="s">
        <v>9</v>
      </c>
      <c r="H32" s="16">
        <f>SUM(H5:H31)</f>
        <v>1726641.5</v>
      </c>
    </row>
    <row r="33" spans="1:8" ht="21" customHeight="1">
      <c r="A33" s="37" t="s">
        <v>10</v>
      </c>
      <c r="B33" s="38"/>
      <c r="C33" s="38"/>
      <c r="D33" s="38"/>
      <c r="E33" s="38"/>
      <c r="F33" s="38"/>
      <c r="G33" s="38"/>
      <c r="H33" s="38"/>
    </row>
    <row r="34" spans="1:8" ht="15.75" customHeight="1">
      <c r="A34" s="3">
        <v>1</v>
      </c>
      <c r="B34" s="3">
        <v>482</v>
      </c>
      <c r="C34" s="10">
        <v>24</v>
      </c>
      <c r="D34" s="11">
        <f t="shared" ref="D34:D40" si="7">(B34*C34)*50%</f>
        <v>5784</v>
      </c>
      <c r="E34" s="10">
        <v>25</v>
      </c>
      <c r="F34" s="11">
        <f t="shared" ref="F34:F40" si="8">E34*B34*0.5</f>
        <v>6025</v>
      </c>
      <c r="G34" s="10">
        <v>26</v>
      </c>
      <c r="H34" s="11">
        <f t="shared" ref="H34:H40" si="9">G34*B34*0.5</f>
        <v>6266</v>
      </c>
    </row>
    <row r="35" spans="1:8" ht="15.75">
      <c r="A35" s="3">
        <v>2</v>
      </c>
      <c r="B35" s="3">
        <v>97</v>
      </c>
      <c r="C35" s="10">
        <v>48</v>
      </c>
      <c r="D35" s="11">
        <f t="shared" si="7"/>
        <v>2328</v>
      </c>
      <c r="E35" s="10">
        <f>E34*2</f>
        <v>50</v>
      </c>
      <c r="F35" s="11">
        <f t="shared" si="8"/>
        <v>2425</v>
      </c>
      <c r="G35" s="10">
        <f>G34*2</f>
        <v>52</v>
      </c>
      <c r="H35" s="11">
        <f t="shared" si="9"/>
        <v>2522</v>
      </c>
    </row>
    <row r="36" spans="1:8" ht="15.75">
      <c r="A36" s="3">
        <v>3</v>
      </c>
      <c r="B36" s="3">
        <v>18</v>
      </c>
      <c r="C36" s="10">
        <v>72</v>
      </c>
      <c r="D36" s="11">
        <f t="shared" si="7"/>
        <v>648</v>
      </c>
      <c r="E36" s="10">
        <f>E35+E34</f>
        <v>75</v>
      </c>
      <c r="F36" s="11">
        <f t="shared" si="8"/>
        <v>675</v>
      </c>
      <c r="G36" s="10">
        <f>G35+G34</f>
        <v>78</v>
      </c>
      <c r="H36" s="11">
        <f t="shared" si="9"/>
        <v>702</v>
      </c>
    </row>
    <row r="37" spans="1:8" ht="15.75">
      <c r="A37" s="3">
        <v>4</v>
      </c>
      <c r="B37" s="3">
        <v>6</v>
      </c>
      <c r="C37" s="10">
        <v>96</v>
      </c>
      <c r="D37" s="11">
        <f t="shared" si="7"/>
        <v>288</v>
      </c>
      <c r="E37" s="10">
        <f>E36+E34</f>
        <v>100</v>
      </c>
      <c r="F37" s="11">
        <f t="shared" si="8"/>
        <v>300</v>
      </c>
      <c r="G37" s="10">
        <f>G36+G34</f>
        <v>104</v>
      </c>
      <c r="H37" s="11">
        <f t="shared" si="9"/>
        <v>312</v>
      </c>
    </row>
    <row r="38" spans="1:8" ht="16.5" customHeight="1">
      <c r="A38" s="3">
        <v>5</v>
      </c>
      <c r="B38" s="3">
        <v>86</v>
      </c>
      <c r="C38" s="10">
        <v>120</v>
      </c>
      <c r="D38" s="11">
        <f t="shared" si="7"/>
        <v>5160</v>
      </c>
      <c r="E38" s="10">
        <f>E37+E34</f>
        <v>125</v>
      </c>
      <c r="F38" s="11">
        <f t="shared" si="8"/>
        <v>5375</v>
      </c>
      <c r="G38" s="10">
        <f>G37+G34</f>
        <v>130</v>
      </c>
      <c r="H38" s="11">
        <f t="shared" si="9"/>
        <v>5590</v>
      </c>
    </row>
    <row r="39" spans="1:8" ht="15.75" customHeight="1">
      <c r="A39" s="3">
        <v>6</v>
      </c>
      <c r="B39" s="3">
        <v>13</v>
      </c>
      <c r="C39" s="10">
        <v>144</v>
      </c>
      <c r="D39" s="11">
        <f t="shared" si="7"/>
        <v>936</v>
      </c>
      <c r="E39" s="10">
        <f>E38+E34</f>
        <v>150</v>
      </c>
      <c r="F39" s="11">
        <f t="shared" si="8"/>
        <v>975</v>
      </c>
      <c r="G39" s="10">
        <f>G38+G34</f>
        <v>156</v>
      </c>
      <c r="H39" s="11">
        <f t="shared" si="9"/>
        <v>1014</v>
      </c>
    </row>
    <row r="40" spans="1:8" ht="15.75" customHeight="1">
      <c r="A40" s="3">
        <v>7</v>
      </c>
      <c r="B40" s="3">
        <v>43</v>
      </c>
      <c r="C40" s="10">
        <v>168</v>
      </c>
      <c r="D40" s="11">
        <f t="shared" si="7"/>
        <v>3612</v>
      </c>
      <c r="E40" s="10">
        <f>E39+E34</f>
        <v>175</v>
      </c>
      <c r="F40" s="11">
        <f t="shared" si="8"/>
        <v>3762.5</v>
      </c>
      <c r="G40" s="10">
        <f>G39+G34</f>
        <v>182</v>
      </c>
      <c r="H40" s="11">
        <f t="shared" si="9"/>
        <v>3913</v>
      </c>
    </row>
    <row r="41" spans="1:8" ht="15" customHeight="1">
      <c r="A41" s="30" t="s">
        <v>8</v>
      </c>
      <c r="B41" s="31">
        <v>745</v>
      </c>
      <c r="C41" s="32" t="s">
        <v>9</v>
      </c>
      <c r="D41" s="31">
        <f>SUM(D34:D40)</f>
        <v>18756</v>
      </c>
      <c r="E41" s="20" t="s">
        <v>9</v>
      </c>
      <c r="F41" s="19">
        <f>SUM(F34:F40)</f>
        <v>19537.5</v>
      </c>
      <c r="G41" s="20" t="s">
        <v>9</v>
      </c>
      <c r="H41" s="19">
        <f>SUM(H34:H40)</f>
        <v>20319</v>
      </c>
    </row>
    <row r="42" spans="1:8" ht="23.25" customHeight="1">
      <c r="A42" s="33" t="s">
        <v>11</v>
      </c>
      <c r="B42" s="22">
        <f>B32+B41</f>
        <v>18633</v>
      </c>
      <c r="C42" s="21" t="s">
        <v>9</v>
      </c>
      <c r="D42" s="22">
        <f>D32+D41</f>
        <v>1636854.5</v>
      </c>
      <c r="E42" s="23"/>
      <c r="F42" s="22">
        <f>F32+F41</f>
        <v>1691907.5</v>
      </c>
      <c r="G42" s="23"/>
      <c r="H42" s="22">
        <f>H32+H41</f>
        <v>1746960.5</v>
      </c>
    </row>
    <row r="43" spans="1:8" ht="15" customHeight="1">
      <c r="A43" s="34"/>
      <c r="B43" s="34"/>
      <c r="C43" s="26"/>
      <c r="D43" s="26"/>
    </row>
    <row r="44" spans="1:8" ht="15" customHeight="1">
      <c r="A44" s="24"/>
      <c r="B44" s="24"/>
      <c r="C44" s="25"/>
      <c r="D44" s="25"/>
    </row>
    <row r="47" spans="1:8">
      <c r="A47" s="27"/>
    </row>
    <row r="48" spans="1:8">
      <c r="A48" s="27"/>
      <c r="C48" s="35"/>
    </row>
  </sheetData>
  <mergeCells count="7">
    <mergeCell ref="A33:H33"/>
    <mergeCell ref="A1:H1"/>
    <mergeCell ref="A2:A3"/>
    <mergeCell ref="B2:B3"/>
    <mergeCell ref="C2:D2"/>
    <mergeCell ref="E2:F2"/>
    <mergeCell ref="G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уч</vt:lpstr>
      <vt:lpstr>дети</vt:lpstr>
      <vt:lpstr>дети!Область_печати</vt:lpstr>
      <vt:lpstr>уч!Область_печати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Голиков Максим Сергеевич</dc:creator>
  <cp:lastModifiedBy>minfin user</cp:lastModifiedBy>
  <cp:revision>3</cp:revision>
  <cp:lastPrinted>2022-10-10T15:41:08Z</cp:lastPrinted>
  <dcterms:created xsi:type="dcterms:W3CDTF">2021-08-17T12:24:37Z</dcterms:created>
  <dcterms:modified xsi:type="dcterms:W3CDTF">2022-10-10T15:41:10Z</dcterms:modified>
</cp:coreProperties>
</file>