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085"/>
  </bookViews>
  <sheets>
    <sheet name="2023 субвенция" sheetId="4" r:id="rId1"/>
    <sheet name="2024 субвенция" sheetId="5" r:id="rId2"/>
  </sheets>
  <definedNames>
    <definedName name="_xlnm.Print_Titles" localSheetId="0">'2023 субвенция'!$5:$7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5"/>
  <c r="H8" s="1"/>
  <c r="C8"/>
  <c r="F8" i="4"/>
  <c r="F9"/>
  <c r="H9" s="1"/>
  <c r="C9"/>
  <c r="C10"/>
  <c r="C11"/>
  <c r="C12"/>
  <c r="C13"/>
  <c r="C14"/>
  <c r="C15"/>
  <c r="C16"/>
  <c r="C17"/>
  <c r="C18"/>
  <c r="C19"/>
  <c r="C20"/>
  <c r="C21"/>
  <c r="C22"/>
  <c r="C23"/>
  <c r="C24"/>
  <c r="C8"/>
  <c r="F10"/>
  <c r="H10" s="1"/>
  <c r="I10" s="1"/>
  <c r="F11"/>
  <c r="H11" s="1"/>
  <c r="J11" s="1"/>
  <c r="F12"/>
  <c r="H12" s="1"/>
  <c r="F13"/>
  <c r="H13" s="1"/>
  <c r="I13" s="1"/>
  <c r="F14"/>
  <c r="H14" s="1"/>
  <c r="I14" s="1"/>
  <c r="F15"/>
  <c r="H15" s="1"/>
  <c r="I15" s="1"/>
  <c r="F16"/>
  <c r="H16" s="1"/>
  <c r="I16" s="1"/>
  <c r="F17"/>
  <c r="H17" s="1"/>
  <c r="I17" s="1"/>
  <c r="F18"/>
  <c r="H18" s="1"/>
  <c r="I18" s="1"/>
  <c r="F19"/>
  <c r="H19" s="1"/>
  <c r="J19" s="1"/>
  <c r="F20"/>
  <c r="H20" s="1"/>
  <c r="F21"/>
  <c r="H21" s="1"/>
  <c r="I21" s="1"/>
  <c r="F22"/>
  <c r="H22" s="1"/>
  <c r="I22" s="1"/>
  <c r="F23"/>
  <c r="H23" s="1"/>
  <c r="F24"/>
  <c r="H24" s="1"/>
  <c r="H8"/>
  <c r="J16" l="1"/>
  <c r="J9"/>
  <c r="I9"/>
  <c r="J14"/>
  <c r="J22"/>
  <c r="H9" i="5"/>
  <c r="J9"/>
  <c r="I12" i="4"/>
  <c r="J12"/>
  <c r="I23"/>
  <c r="J23"/>
  <c r="I19"/>
  <c r="J21"/>
  <c r="J18"/>
  <c r="J15"/>
  <c r="J13"/>
  <c r="J10"/>
  <c r="I11"/>
  <c r="J17"/>
  <c r="I20"/>
  <c r="J20"/>
  <c r="I24"/>
  <c r="J24"/>
  <c r="I25" l="1"/>
  <c r="J25"/>
  <c r="I9" i="5"/>
  <c r="H25" i="4" l="1"/>
</calcChain>
</file>

<file path=xl/sharedStrings.xml><?xml version="1.0" encoding="utf-8"?>
<sst xmlns="http://schemas.openxmlformats.org/spreadsheetml/2006/main" count="72" uniqueCount="44">
  <si>
    <t>Фонд</t>
  </si>
  <si>
    <t>ОБ</t>
  </si>
  <si>
    <t>Итого</t>
  </si>
  <si>
    <t>РАСЧЕТ СУБВЕНЦИИ</t>
  </si>
  <si>
    <t>Наименование муниципального образования</t>
  </si>
  <si>
    <t>Расчетные показатели*</t>
  </si>
  <si>
    <t>S</t>
  </si>
  <si>
    <t>Ц</t>
  </si>
  <si>
    <t>В</t>
  </si>
  <si>
    <t>Д</t>
  </si>
  <si>
    <t>С</t>
  </si>
  <si>
    <t>Вельский муниципальный район Архангельской области</t>
  </si>
  <si>
    <t>Красноборский муниципальный район Архангельской области</t>
  </si>
  <si>
    <t>Онежский муниципальный район Архангельской области</t>
  </si>
  <si>
    <t>Плесецкий муниципальный округ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</si>
  <si>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</si>
  <si>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</si>
  <si>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</si>
  <si>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"Котлас"</t>
  </si>
  <si>
    <t>Городской округ Архангельской области "Северодвинск"</t>
  </si>
  <si>
    <t>*1. Объем субвенции местному бюджету i-го муниципального образования на осуществление государственных полномочий рассчитывается по формуле:</t>
  </si>
  <si>
    <t>С = SUM Ni х (Д х S х Ц - В), где:</t>
  </si>
  <si>
    <t>С - объем субвенции местному бюджету i-го муниципального образования на осуществление государственных полномочий;</t>
  </si>
  <si>
    <t>Ni - количество собственников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которые обратились за получением субсидии, указанной в пункте 1 статьи 159 настоящего закона, и которым данная субсидия может быть предоставлена в порядке очередности в пределах средств финансовой поддержки, предоставляемой Архангельской области государственной корпорацией - Фондом содействия реформированию жилищно-коммунального хозяйства на переселение граждан из аварийного жилищного фонда в рамках соответствующего этапа адресной программы Архангельской области "Переселение граждан из аварийного жилищного фонда на 2019 - 2025 годы", утвержденной постановлением Правительства Архангельской области от 26 марта 2019 года N 153-пп, в соответствии с порядком принятия решений о предоставлении финансовой поддержки, установленным статьей 19 Федерального закона от 21 июля 2007 года N 185-ФЗ "О Фонде содействия реформированию жилищно-коммунального хозяйства";</t>
  </si>
  <si>
    <t>Д - доля в праве собственности на жилое помещение в многоквартирном доме, расположенном на территории Архангельской области и признанном в установленном порядке аварийным и подлежащим сносу или реконструкции (в случае нахождения такого жилого помещения в совместной собственности доля в праве общей собственности на указанное жилое помещение считается равной 1);</t>
  </si>
  <si>
    <t>S - общая площадь жилого помещения в многоквартирном доме, расположенном на территории Архангельской области и признанном в установленном порядке аварийным и подлежащим сносу или реконструкции;</t>
  </si>
  <si>
    <t>Ц - стоимость одного квадратного метра общей площади жилого помещения в Архангельской области, определяемая по субъектам Российской Федерации федеральным органом исполнительной власти, осуществляющим функции по выработке государственной политики и нормативно-правовому регулированию в сфере строительства, архитектуры, градостроительства и жилищно-коммунального хозяйства, на первый квартал года, в котором принимается решение о предоставлении субвенции;</t>
  </si>
  <si>
    <t>В - размер возмещения, предоставляемого собственнику жилого помещения в многоквартирном доме, расположенном на территории Архангельской области и признанном в установленном порядке аварийным и подлежащим сносу или реконструкции, и рассчитанного в порядке, установленном частью 7 статьи 32 Жилищного кодекса Российской Федерации;</t>
  </si>
  <si>
    <t>SUM - знак суммирования.</t>
  </si>
  <si>
    <t>2. Общий объем субвенций местным бюджетам муниципальных образований на осуществление государственных полномочий рассчитывается по формуле:</t>
  </si>
  <si>
    <t>S = SUM Si, где:</t>
  </si>
  <si>
    <t>S - общий объем субвенций местным бюджетам муниципальных образований на осуществление государственных полномочий;</t>
  </si>
  <si>
    <t>Si - объем субвенции местному бюджету i-го муниципального образования на осуществление государственных полномочий;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</si>
  <si>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</si>
  <si>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</si>
  <si>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Котласский муниципальный округ Архангельской области</t>
  </si>
  <si>
    <t>Коношский муниципальный район Архангельской области</t>
  </si>
  <si>
    <t>Ленский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</si>
  <si>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</si>
  <si>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</si>
  <si>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Холмогорский муниципальный район Архангельской области</t>
  </si>
  <si>
    <t>N</t>
  </si>
  <si>
    <t xml:space="preserve">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2023 год </t>
  </si>
  <si>
    <t xml:space="preserve">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 </t>
  </si>
</sst>
</file>

<file path=xl/styles.xml><?xml version="1.0" encoding="utf-8"?>
<styleSheet xmlns="http://schemas.openxmlformats.org/spreadsheetml/2006/main">
  <numFmts count="1">
    <numFmt numFmtId="164" formatCode="#,##0.00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0" xfId="0" applyFont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6"/>
  <sheetViews>
    <sheetView tabSelected="1" workbookViewId="0">
      <selection activeCell="A2" sqref="A2:J2"/>
    </sheetView>
  </sheetViews>
  <sheetFormatPr defaultRowHeight="15"/>
  <cols>
    <col min="1" max="1" width="35.140625" style="1" customWidth="1"/>
    <col min="2" max="2" width="10.28515625" style="1" customWidth="1"/>
    <col min="3" max="3" width="9.42578125" style="1" hidden="1" customWidth="1"/>
    <col min="4" max="5" width="9.140625" style="1"/>
    <col min="6" max="6" width="15.5703125" style="1" customWidth="1"/>
    <col min="7" max="7" width="5.85546875" style="1" customWidth="1"/>
    <col min="8" max="8" width="18.7109375" style="1" customWidth="1"/>
    <col min="9" max="9" width="19.140625" style="1" customWidth="1"/>
    <col min="10" max="10" width="16.5703125" style="1" customWidth="1"/>
    <col min="11" max="16384" width="9.140625" style="1"/>
  </cols>
  <sheetData>
    <row r="2" spans="1:10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49.5" customHeight="1">
      <c r="A3" s="28" t="s">
        <v>42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15" customHeight="1">
      <c r="A5" s="29" t="s">
        <v>4</v>
      </c>
      <c r="B5" s="22" t="s">
        <v>5</v>
      </c>
      <c r="C5" s="23"/>
      <c r="D5" s="23"/>
      <c r="E5" s="23"/>
      <c r="F5" s="23"/>
      <c r="G5" s="23"/>
      <c r="H5" s="24"/>
      <c r="I5" s="21" t="s">
        <v>0</v>
      </c>
      <c r="J5" s="21" t="s">
        <v>1</v>
      </c>
    </row>
    <row r="6" spans="1:10" ht="15" hidden="1" customHeight="1">
      <c r="A6" s="30"/>
      <c r="B6" s="25"/>
      <c r="C6" s="26"/>
      <c r="D6" s="26"/>
      <c r="E6" s="26"/>
      <c r="F6" s="26"/>
      <c r="G6" s="26"/>
      <c r="H6" s="27"/>
      <c r="I6" s="21"/>
      <c r="J6" s="21"/>
    </row>
    <row r="7" spans="1:10">
      <c r="A7" s="31"/>
      <c r="B7" s="15" t="s">
        <v>41</v>
      </c>
      <c r="C7" s="2"/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21"/>
      <c r="J7" s="21"/>
    </row>
    <row r="8" spans="1:10" ht="30">
      <c r="A8" s="4" t="s">
        <v>11</v>
      </c>
      <c r="B8" s="13">
        <v>34</v>
      </c>
      <c r="C8" s="7">
        <f>D8/B8</f>
        <v>19.352941176470587</v>
      </c>
      <c r="D8" s="5">
        <v>658</v>
      </c>
      <c r="E8" s="5">
        <v>45000</v>
      </c>
      <c r="F8" s="5">
        <f>D8*34620-1909.42-38.188-0.764-0.016</f>
        <v>22778011.612</v>
      </c>
      <c r="G8" s="6">
        <v>1</v>
      </c>
      <c r="H8" s="5">
        <f>G8*D8*E8-F8</f>
        <v>6831988.3880000003</v>
      </c>
      <c r="I8" s="16">
        <v>6695348.6200000001</v>
      </c>
      <c r="J8" s="16">
        <v>136639.76999999999</v>
      </c>
    </row>
    <row r="9" spans="1:10" ht="30">
      <c r="A9" s="4" t="s">
        <v>33</v>
      </c>
      <c r="B9" s="6">
        <v>30</v>
      </c>
      <c r="C9" s="7">
        <f t="shared" ref="C9:C24" si="0">D9/B9</f>
        <v>21.666666666666668</v>
      </c>
      <c r="D9" s="5">
        <v>650</v>
      </c>
      <c r="E9" s="5">
        <v>45000</v>
      </c>
      <c r="F9" s="5">
        <f>D9*34620</f>
        <v>22503000</v>
      </c>
      <c r="G9" s="6">
        <v>1</v>
      </c>
      <c r="H9" s="5">
        <f t="shared" ref="H9:H24" si="1">G9*D9*E9-F9</f>
        <v>6747000</v>
      </c>
      <c r="I9" s="5">
        <f t="shared" ref="I9:I24" si="2">H9*0.98</f>
        <v>6612060</v>
      </c>
      <c r="J9" s="5">
        <f t="shared" ref="J9:J24" si="3">H9*0.02</f>
        <v>134940</v>
      </c>
    </row>
    <row r="10" spans="1:10" ht="30">
      <c r="A10" s="4" t="s">
        <v>34</v>
      </c>
      <c r="B10" s="6">
        <v>16</v>
      </c>
      <c r="C10" s="7">
        <f t="shared" si="0"/>
        <v>45</v>
      </c>
      <c r="D10" s="5">
        <v>720</v>
      </c>
      <c r="E10" s="5">
        <v>43000</v>
      </c>
      <c r="F10" s="5">
        <f t="shared" ref="F10:F24" si="4">D10*34620</f>
        <v>24926400</v>
      </c>
      <c r="G10" s="6">
        <v>1</v>
      </c>
      <c r="H10" s="5">
        <f t="shared" si="1"/>
        <v>6033600</v>
      </c>
      <c r="I10" s="5">
        <f t="shared" si="2"/>
        <v>5912928</v>
      </c>
      <c r="J10" s="5">
        <f t="shared" si="3"/>
        <v>120672</v>
      </c>
    </row>
    <row r="11" spans="1:10" ht="30">
      <c r="A11" s="4" t="s">
        <v>36</v>
      </c>
      <c r="B11" s="6">
        <v>37</v>
      </c>
      <c r="C11" s="7">
        <f t="shared" si="0"/>
        <v>59.351351351351354</v>
      </c>
      <c r="D11" s="5">
        <v>2196</v>
      </c>
      <c r="E11" s="5">
        <v>42000</v>
      </c>
      <c r="F11" s="5">
        <f t="shared" si="4"/>
        <v>76025520</v>
      </c>
      <c r="G11" s="6">
        <v>1</v>
      </c>
      <c r="H11" s="5">
        <f t="shared" si="1"/>
        <v>16206480</v>
      </c>
      <c r="I11" s="5">
        <f t="shared" si="2"/>
        <v>15882350.4</v>
      </c>
      <c r="J11" s="5">
        <f t="shared" si="3"/>
        <v>324129.60000000003</v>
      </c>
    </row>
    <row r="12" spans="1:10" ht="30">
      <c r="A12" s="4" t="s">
        <v>35</v>
      </c>
      <c r="B12" s="6">
        <v>18</v>
      </c>
      <c r="C12" s="7">
        <f t="shared" si="0"/>
        <v>22.222222222222221</v>
      </c>
      <c r="D12" s="5">
        <v>400</v>
      </c>
      <c r="E12" s="5">
        <v>43000</v>
      </c>
      <c r="F12" s="5">
        <f t="shared" si="4"/>
        <v>13848000</v>
      </c>
      <c r="G12" s="6">
        <v>1</v>
      </c>
      <c r="H12" s="5">
        <f t="shared" si="1"/>
        <v>3352000</v>
      </c>
      <c r="I12" s="5">
        <f t="shared" si="2"/>
        <v>3284960</v>
      </c>
      <c r="J12" s="5">
        <f t="shared" si="3"/>
        <v>67040</v>
      </c>
    </row>
    <row r="13" spans="1:10" ht="30">
      <c r="A13" s="4" t="s">
        <v>12</v>
      </c>
      <c r="B13" s="6">
        <v>21</v>
      </c>
      <c r="C13" s="7">
        <f t="shared" si="0"/>
        <v>46.666666666666664</v>
      </c>
      <c r="D13" s="5">
        <v>980</v>
      </c>
      <c r="E13" s="5">
        <v>53314</v>
      </c>
      <c r="F13" s="5">
        <f t="shared" si="4"/>
        <v>33927600</v>
      </c>
      <c r="G13" s="6">
        <v>1</v>
      </c>
      <c r="H13" s="5">
        <f t="shared" si="1"/>
        <v>18320120</v>
      </c>
      <c r="I13" s="5">
        <f t="shared" si="2"/>
        <v>17953717.600000001</v>
      </c>
      <c r="J13" s="5">
        <f t="shared" si="3"/>
        <v>366402.4</v>
      </c>
    </row>
    <row r="14" spans="1:10" ht="30">
      <c r="A14" s="4" t="s">
        <v>37</v>
      </c>
      <c r="B14" s="6">
        <v>20</v>
      </c>
      <c r="C14" s="7">
        <f t="shared" si="0"/>
        <v>23</v>
      </c>
      <c r="D14" s="5">
        <v>460</v>
      </c>
      <c r="E14" s="5">
        <v>42000</v>
      </c>
      <c r="F14" s="5">
        <f t="shared" si="4"/>
        <v>15925200</v>
      </c>
      <c r="G14" s="6">
        <v>1</v>
      </c>
      <c r="H14" s="5">
        <f t="shared" si="1"/>
        <v>3394800</v>
      </c>
      <c r="I14" s="5">
        <f t="shared" si="2"/>
        <v>3326904</v>
      </c>
      <c r="J14" s="5">
        <f t="shared" si="3"/>
        <v>67896</v>
      </c>
    </row>
    <row r="15" spans="1:10" ht="30">
      <c r="A15" s="4" t="s">
        <v>38</v>
      </c>
      <c r="B15" s="6">
        <v>41</v>
      </c>
      <c r="C15" s="7">
        <f t="shared" si="0"/>
        <v>17.560975609756099</v>
      </c>
      <c r="D15" s="5">
        <v>720</v>
      </c>
      <c r="E15" s="5">
        <v>53314</v>
      </c>
      <c r="F15" s="5">
        <f t="shared" si="4"/>
        <v>24926400</v>
      </c>
      <c r="G15" s="6">
        <v>1</v>
      </c>
      <c r="H15" s="5">
        <f t="shared" si="1"/>
        <v>13459680</v>
      </c>
      <c r="I15" s="5">
        <f t="shared" si="2"/>
        <v>13190486.4</v>
      </c>
      <c r="J15" s="5">
        <f t="shared" si="3"/>
        <v>269193.59999999998</v>
      </c>
    </row>
    <row r="16" spans="1:10" ht="30">
      <c r="A16" s="4" t="s">
        <v>39</v>
      </c>
      <c r="B16" s="6">
        <v>42</v>
      </c>
      <c r="C16" s="7">
        <f t="shared" si="0"/>
        <v>37.142857142857146</v>
      </c>
      <c r="D16" s="5">
        <v>1560</v>
      </c>
      <c r="E16" s="5">
        <v>49000</v>
      </c>
      <c r="F16" s="5">
        <f t="shared" si="4"/>
        <v>54007200</v>
      </c>
      <c r="G16" s="6">
        <v>1</v>
      </c>
      <c r="H16" s="5">
        <f t="shared" si="1"/>
        <v>22432800</v>
      </c>
      <c r="I16" s="5">
        <f t="shared" si="2"/>
        <v>21984144</v>
      </c>
      <c r="J16" s="5">
        <f t="shared" si="3"/>
        <v>448656</v>
      </c>
    </row>
    <row r="17" spans="1:10" ht="30">
      <c r="A17" s="4" t="s">
        <v>13</v>
      </c>
      <c r="B17" s="6">
        <v>43</v>
      </c>
      <c r="C17" s="7">
        <f t="shared" si="0"/>
        <v>33.720930232558139</v>
      </c>
      <c r="D17" s="5">
        <v>1450</v>
      </c>
      <c r="E17" s="5">
        <v>51000</v>
      </c>
      <c r="F17" s="5">
        <f t="shared" si="4"/>
        <v>50199000</v>
      </c>
      <c r="G17" s="6">
        <v>1</v>
      </c>
      <c r="H17" s="5">
        <f t="shared" si="1"/>
        <v>23751000</v>
      </c>
      <c r="I17" s="5">
        <f t="shared" si="2"/>
        <v>23275980</v>
      </c>
      <c r="J17" s="5">
        <f t="shared" si="3"/>
        <v>475020</v>
      </c>
    </row>
    <row r="18" spans="1:10" ht="30">
      <c r="A18" s="4" t="s">
        <v>14</v>
      </c>
      <c r="B18" s="6">
        <v>44</v>
      </c>
      <c r="C18" s="7">
        <f t="shared" si="0"/>
        <v>17.727272727272727</v>
      </c>
      <c r="D18" s="5">
        <v>780</v>
      </c>
      <c r="E18" s="5">
        <v>50000</v>
      </c>
      <c r="F18" s="5">
        <f t="shared" si="4"/>
        <v>27003600</v>
      </c>
      <c r="G18" s="6">
        <v>1</v>
      </c>
      <c r="H18" s="5">
        <f t="shared" si="1"/>
        <v>11996400</v>
      </c>
      <c r="I18" s="5">
        <f t="shared" si="2"/>
        <v>11756472</v>
      </c>
      <c r="J18" s="5">
        <f t="shared" si="3"/>
        <v>239928</v>
      </c>
    </row>
    <row r="19" spans="1:10" ht="30">
      <c r="A19" s="4" t="s">
        <v>15</v>
      </c>
      <c r="B19" s="6">
        <v>24</v>
      </c>
      <c r="C19" s="7">
        <f t="shared" si="0"/>
        <v>22.5</v>
      </c>
      <c r="D19" s="5">
        <v>540</v>
      </c>
      <c r="E19" s="5">
        <v>81055</v>
      </c>
      <c r="F19" s="5">
        <f t="shared" si="4"/>
        <v>18694800</v>
      </c>
      <c r="G19" s="6">
        <v>1</v>
      </c>
      <c r="H19" s="5">
        <f t="shared" si="1"/>
        <v>25074900</v>
      </c>
      <c r="I19" s="5">
        <f t="shared" si="2"/>
        <v>24573402</v>
      </c>
      <c r="J19" s="5">
        <f t="shared" si="3"/>
        <v>501498</v>
      </c>
    </row>
    <row r="20" spans="1:10" ht="30">
      <c r="A20" s="4" t="s">
        <v>16</v>
      </c>
      <c r="B20" s="6">
        <v>62</v>
      </c>
      <c r="C20" s="7">
        <f t="shared" si="0"/>
        <v>57.41935483870968</v>
      </c>
      <c r="D20" s="5">
        <v>3560</v>
      </c>
      <c r="E20" s="5">
        <v>53314</v>
      </c>
      <c r="F20" s="5">
        <f t="shared" si="4"/>
        <v>123247200</v>
      </c>
      <c r="G20" s="6">
        <v>1</v>
      </c>
      <c r="H20" s="5">
        <f t="shared" si="1"/>
        <v>66550640</v>
      </c>
      <c r="I20" s="5">
        <f t="shared" si="2"/>
        <v>65219627.199999996</v>
      </c>
      <c r="J20" s="5">
        <f t="shared" si="3"/>
        <v>1331012.8</v>
      </c>
    </row>
    <row r="21" spans="1:10" ht="30">
      <c r="A21" s="4" t="s">
        <v>40</v>
      </c>
      <c r="B21" s="6">
        <v>17</v>
      </c>
      <c r="C21" s="7">
        <f t="shared" si="0"/>
        <v>25.882352941176471</v>
      </c>
      <c r="D21" s="5">
        <v>440</v>
      </c>
      <c r="E21" s="5">
        <v>44000</v>
      </c>
      <c r="F21" s="5">
        <f t="shared" si="4"/>
        <v>15232800</v>
      </c>
      <c r="G21" s="6">
        <v>1</v>
      </c>
      <c r="H21" s="5">
        <f>G21*D21*E21-F21</f>
        <v>4127200</v>
      </c>
      <c r="I21" s="5">
        <f t="shared" si="2"/>
        <v>4044656</v>
      </c>
      <c r="J21" s="5">
        <f t="shared" si="3"/>
        <v>82544</v>
      </c>
    </row>
    <row r="22" spans="1:10" ht="20.25" customHeight="1">
      <c r="A22" s="4" t="s">
        <v>17</v>
      </c>
      <c r="B22" s="6">
        <v>256</v>
      </c>
      <c r="C22" s="7">
        <f t="shared" si="0"/>
        <v>56.875</v>
      </c>
      <c r="D22" s="5">
        <v>14560</v>
      </c>
      <c r="E22" s="5">
        <v>81055</v>
      </c>
      <c r="F22" s="5">
        <f t="shared" si="4"/>
        <v>504067200</v>
      </c>
      <c r="G22" s="6">
        <v>1</v>
      </c>
      <c r="H22" s="5">
        <f t="shared" si="1"/>
        <v>676093600</v>
      </c>
      <c r="I22" s="5">
        <f t="shared" si="2"/>
        <v>662571728</v>
      </c>
      <c r="J22" s="5">
        <f t="shared" si="3"/>
        <v>13521872</v>
      </c>
    </row>
    <row r="23" spans="1:10" ht="30">
      <c r="A23" s="4" t="s">
        <v>18</v>
      </c>
      <c r="B23" s="6">
        <v>9</v>
      </c>
      <c r="C23" s="7">
        <f t="shared" si="0"/>
        <v>35.555555555555557</v>
      </c>
      <c r="D23" s="5">
        <v>320</v>
      </c>
      <c r="E23" s="5">
        <v>49000</v>
      </c>
      <c r="F23" s="5">
        <f t="shared" si="4"/>
        <v>11078400</v>
      </c>
      <c r="G23" s="6">
        <v>1</v>
      </c>
      <c r="H23" s="5">
        <f t="shared" si="1"/>
        <v>4601600</v>
      </c>
      <c r="I23" s="5">
        <f t="shared" si="2"/>
        <v>4509568</v>
      </c>
      <c r="J23" s="5">
        <f t="shared" si="3"/>
        <v>92032</v>
      </c>
    </row>
    <row r="24" spans="1:10" ht="30">
      <c r="A24" s="4" t="s">
        <v>19</v>
      </c>
      <c r="B24" s="6">
        <v>49</v>
      </c>
      <c r="C24" s="7">
        <f t="shared" si="0"/>
        <v>57.142857142857146</v>
      </c>
      <c r="D24" s="5">
        <v>2800</v>
      </c>
      <c r="E24" s="5">
        <v>81055</v>
      </c>
      <c r="F24" s="5">
        <f t="shared" si="4"/>
        <v>96936000</v>
      </c>
      <c r="G24" s="6">
        <v>1</v>
      </c>
      <c r="H24" s="5">
        <f t="shared" si="1"/>
        <v>130018000</v>
      </c>
      <c r="I24" s="5">
        <f t="shared" si="2"/>
        <v>127417640</v>
      </c>
      <c r="J24" s="5">
        <f t="shared" si="3"/>
        <v>2600360</v>
      </c>
    </row>
    <row r="25" spans="1:10">
      <c r="A25" s="8" t="s">
        <v>2</v>
      </c>
      <c r="B25" s="14"/>
      <c r="C25" s="12"/>
      <c r="D25" s="9"/>
      <c r="E25" s="9"/>
      <c r="F25" s="9"/>
      <c r="G25" s="9"/>
      <c r="H25" s="10">
        <f>SUM(H8:H24)</f>
        <v>1038991808.388</v>
      </c>
      <c r="I25" s="10">
        <f t="shared" ref="I25:J25" si="5">SUM(I8:I24)</f>
        <v>1018211972.22</v>
      </c>
      <c r="J25" s="10">
        <f t="shared" si="5"/>
        <v>20779836.170000002</v>
      </c>
    </row>
    <row r="27" spans="1:10" ht="32.25" customHeight="1">
      <c r="A27" s="19" t="s">
        <v>20</v>
      </c>
      <c r="B27" s="19"/>
      <c r="C27" s="19"/>
      <c r="D27" s="19"/>
      <c r="E27" s="19"/>
      <c r="F27" s="19"/>
      <c r="G27" s="19"/>
      <c r="H27" s="19"/>
      <c r="I27" s="19"/>
      <c r="J27" s="19"/>
    </row>
    <row r="29" spans="1:10">
      <c r="A29" s="1" t="s">
        <v>21</v>
      </c>
    </row>
    <row r="31" spans="1:10" ht="25.5" customHeight="1">
      <c r="A31" s="20" t="s">
        <v>22</v>
      </c>
      <c r="B31" s="20"/>
      <c r="C31" s="20"/>
      <c r="D31" s="20"/>
      <c r="E31" s="20"/>
      <c r="F31" s="20"/>
      <c r="G31" s="20"/>
      <c r="H31" s="20"/>
      <c r="I31" s="20"/>
      <c r="J31" s="20"/>
    </row>
    <row r="32" spans="1:10" ht="120.75" customHeight="1">
      <c r="A32" s="20" t="s">
        <v>23</v>
      </c>
      <c r="B32" s="20"/>
      <c r="C32" s="20"/>
      <c r="D32" s="20"/>
      <c r="E32" s="20"/>
      <c r="F32" s="20"/>
      <c r="G32" s="20"/>
      <c r="H32" s="20"/>
      <c r="I32" s="20"/>
      <c r="J32" s="20"/>
    </row>
    <row r="33" spans="1:10" ht="47.25" customHeight="1">
      <c r="A33" s="20" t="s">
        <v>24</v>
      </c>
      <c r="B33" s="20"/>
      <c r="C33" s="20"/>
      <c r="D33" s="20"/>
      <c r="E33" s="20"/>
      <c r="F33" s="20"/>
      <c r="G33" s="20"/>
      <c r="H33" s="20"/>
      <c r="I33" s="20"/>
      <c r="J33" s="20"/>
    </row>
    <row r="34" spans="1:10" ht="28.5" customHeight="1">
      <c r="A34" s="20" t="s">
        <v>25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0">
      <c r="A35" s="20" t="s">
        <v>26</v>
      </c>
      <c r="B35" s="20"/>
      <c r="C35" s="20"/>
      <c r="D35" s="20"/>
      <c r="E35" s="20"/>
      <c r="F35" s="20"/>
      <c r="G35" s="20"/>
      <c r="H35" s="20"/>
      <c r="I35" s="11"/>
      <c r="J35" s="11"/>
    </row>
    <row r="36" spans="1:10" ht="45.75" customHeight="1">
      <c r="A36" s="20" t="s">
        <v>27</v>
      </c>
      <c r="B36" s="20"/>
      <c r="C36" s="20"/>
      <c r="D36" s="20"/>
      <c r="E36" s="20"/>
      <c r="F36" s="20"/>
      <c r="G36" s="20"/>
      <c r="H36" s="20"/>
      <c r="I36" s="20"/>
      <c r="J36" s="20"/>
    </row>
    <row r="37" spans="1:10">
      <c r="A37" s="1" t="s">
        <v>28</v>
      </c>
    </row>
    <row r="38" spans="1:10" ht="31.5" customHeight="1">
      <c r="A38" s="20" t="s">
        <v>29</v>
      </c>
      <c r="B38" s="20"/>
      <c r="C38" s="20"/>
      <c r="D38" s="20"/>
      <c r="E38" s="20"/>
      <c r="F38" s="20"/>
      <c r="G38" s="20"/>
      <c r="H38" s="20"/>
      <c r="I38" s="20"/>
      <c r="J38" s="20"/>
    </row>
    <row r="40" spans="1:10">
      <c r="A40" s="1" t="s">
        <v>30</v>
      </c>
    </row>
    <row r="42" spans="1:10" ht="15" customHeight="1">
      <c r="A42" s="20" t="s">
        <v>31</v>
      </c>
      <c r="B42" s="20"/>
      <c r="C42" s="20"/>
      <c r="D42" s="20"/>
      <c r="E42" s="20"/>
      <c r="F42" s="20"/>
      <c r="G42" s="20"/>
      <c r="H42" s="20"/>
      <c r="I42" s="20"/>
      <c r="J42" s="20"/>
    </row>
    <row r="43" spans="1:10" ht="15" customHeight="1">
      <c r="A43" s="20" t="s">
        <v>32</v>
      </c>
      <c r="B43" s="20"/>
      <c r="C43" s="20"/>
      <c r="D43" s="20"/>
      <c r="E43" s="20"/>
      <c r="F43" s="20"/>
      <c r="G43" s="20"/>
      <c r="H43" s="20"/>
      <c r="I43" s="20"/>
      <c r="J43" s="20"/>
    </row>
    <row r="44" spans="1:10">
      <c r="A44" s="1" t="s">
        <v>28</v>
      </c>
    </row>
    <row r="46" spans="1:10" ht="51" customHeight="1"/>
  </sheetData>
  <mergeCells count="16">
    <mergeCell ref="A43:J43"/>
    <mergeCell ref="A35:H35"/>
    <mergeCell ref="A34:J34"/>
    <mergeCell ref="A36:J36"/>
    <mergeCell ref="A38:J38"/>
    <mergeCell ref="A42:J42"/>
    <mergeCell ref="A2:J2"/>
    <mergeCell ref="A27:J27"/>
    <mergeCell ref="A31:J31"/>
    <mergeCell ref="A32:J32"/>
    <mergeCell ref="A33:J33"/>
    <mergeCell ref="I5:I7"/>
    <mergeCell ref="J5:J7"/>
    <mergeCell ref="B5:H6"/>
    <mergeCell ref="A3:J3"/>
    <mergeCell ref="A5:A7"/>
  </mergeCells>
  <pageMargins left="0.35433070866141736" right="0.15748031496062992" top="0.9055118110236221" bottom="0.59055118110236227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30"/>
  <sheetViews>
    <sheetView workbookViewId="0">
      <selection activeCell="A16" sqref="A16:J16"/>
    </sheetView>
  </sheetViews>
  <sheetFormatPr defaultRowHeight="15"/>
  <cols>
    <col min="1" max="1" width="35.140625" style="1" customWidth="1"/>
    <col min="2" max="2" width="10.28515625" style="1" customWidth="1"/>
    <col min="3" max="3" width="9.42578125" style="1" hidden="1" customWidth="1"/>
    <col min="4" max="5" width="9.140625" style="1"/>
    <col min="6" max="6" width="15.5703125" style="1" customWidth="1"/>
    <col min="7" max="7" width="5.85546875" style="1" customWidth="1"/>
    <col min="8" max="8" width="18.7109375" style="1" customWidth="1"/>
    <col min="9" max="9" width="19.140625" style="1" customWidth="1"/>
    <col min="10" max="10" width="16.5703125" style="1" customWidth="1"/>
    <col min="11" max="16384" width="9.140625" style="1"/>
  </cols>
  <sheetData>
    <row r="2" spans="1:10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49.5" customHeight="1">
      <c r="A3" s="28" t="s">
        <v>43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15" customHeight="1">
      <c r="A5" s="29" t="s">
        <v>4</v>
      </c>
      <c r="B5" s="22" t="s">
        <v>5</v>
      </c>
      <c r="C5" s="23"/>
      <c r="D5" s="23"/>
      <c r="E5" s="23"/>
      <c r="F5" s="23"/>
      <c r="G5" s="23"/>
      <c r="H5" s="24"/>
      <c r="I5" s="21" t="s">
        <v>0</v>
      </c>
      <c r="J5" s="21" t="s">
        <v>1</v>
      </c>
    </row>
    <row r="6" spans="1:10" ht="15" hidden="1" customHeight="1">
      <c r="A6" s="30"/>
      <c r="B6" s="25"/>
      <c r="C6" s="26"/>
      <c r="D6" s="26"/>
      <c r="E6" s="26"/>
      <c r="F6" s="26"/>
      <c r="G6" s="26"/>
      <c r="H6" s="27"/>
      <c r="I6" s="21"/>
      <c r="J6" s="21"/>
    </row>
    <row r="7" spans="1:10">
      <c r="A7" s="31"/>
      <c r="B7" s="15" t="s">
        <v>41</v>
      </c>
      <c r="C7" s="2"/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21"/>
      <c r="J7" s="21"/>
    </row>
    <row r="8" spans="1:10" ht="20.25" customHeight="1">
      <c r="A8" s="4" t="s">
        <v>17</v>
      </c>
      <c r="B8" s="6">
        <v>521</v>
      </c>
      <c r="C8" s="7">
        <f t="shared" ref="C8" si="0">D8/B8</f>
        <v>38.925143953934743</v>
      </c>
      <c r="D8" s="5">
        <v>20280</v>
      </c>
      <c r="E8" s="5">
        <v>81055</v>
      </c>
      <c r="F8" s="5">
        <f>D8*31500+48000+251.45</f>
        <v>638868251.45000005</v>
      </c>
      <c r="G8" s="6">
        <v>1</v>
      </c>
      <c r="H8" s="5">
        <f t="shared" ref="H8" si="1">G8*D8*E8-F8</f>
        <v>1004927148.55</v>
      </c>
      <c r="I8" s="5">
        <v>984828605.58000004</v>
      </c>
      <c r="J8" s="5">
        <v>20098542.969999999</v>
      </c>
    </row>
    <row r="9" spans="1:10">
      <c r="A9" s="8" t="s">
        <v>2</v>
      </c>
      <c r="B9" s="14"/>
      <c r="C9" s="12"/>
      <c r="D9" s="9"/>
      <c r="E9" s="9"/>
      <c r="F9" s="9"/>
      <c r="G9" s="9"/>
      <c r="H9" s="10">
        <f>SUM(H8:H8)</f>
        <v>1004927148.55</v>
      </c>
      <c r="I9" s="10">
        <f>SUM(I8:I8)</f>
        <v>984828605.58000004</v>
      </c>
      <c r="J9" s="10">
        <f>SUM(J8:J8)</f>
        <v>20098542.969999999</v>
      </c>
    </row>
    <row r="11" spans="1:10" ht="15" customHeight="1">
      <c r="A11" s="19" t="s">
        <v>20</v>
      </c>
      <c r="B11" s="19"/>
      <c r="C11" s="19"/>
      <c r="D11" s="19"/>
      <c r="E11" s="19"/>
      <c r="F11" s="19"/>
      <c r="G11" s="19"/>
      <c r="H11" s="19"/>
      <c r="I11" s="19"/>
      <c r="J11" s="19"/>
    </row>
    <row r="13" spans="1:10">
      <c r="A13" s="1" t="s">
        <v>21</v>
      </c>
    </row>
    <row r="15" spans="1:10" ht="22.5" customHeight="1">
      <c r="A15" s="20" t="s">
        <v>22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20" customHeight="1">
      <c r="A16" s="20" t="s">
        <v>23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44.25" customHeight="1">
      <c r="A17" s="20" t="s">
        <v>24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32.25" customHeight="1">
      <c r="A18" s="20" t="s">
        <v>25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5" customHeight="1">
      <c r="A19" s="20" t="s">
        <v>26</v>
      </c>
      <c r="B19" s="20"/>
      <c r="C19" s="20"/>
      <c r="D19" s="20"/>
      <c r="E19" s="20"/>
      <c r="F19" s="20"/>
      <c r="G19" s="20"/>
      <c r="H19" s="20"/>
      <c r="I19" s="17"/>
      <c r="J19" s="17"/>
    </row>
    <row r="20" spans="1:10" ht="42.75" customHeight="1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>
      <c r="A21" s="1" t="s">
        <v>28</v>
      </c>
    </row>
    <row r="22" spans="1:10" ht="32.25" customHeight="1">
      <c r="A22" s="20" t="s">
        <v>29</v>
      </c>
      <c r="B22" s="20"/>
      <c r="C22" s="20"/>
      <c r="D22" s="20"/>
      <c r="E22" s="20"/>
      <c r="F22" s="20"/>
      <c r="G22" s="20"/>
      <c r="H22" s="20"/>
      <c r="I22" s="20"/>
      <c r="J22" s="20"/>
    </row>
    <row r="24" spans="1:10">
      <c r="A24" s="1" t="s">
        <v>30</v>
      </c>
    </row>
    <row r="26" spans="1:10" ht="17.25" customHeight="1">
      <c r="A26" s="20" t="s">
        <v>31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ht="21.75" customHeight="1">
      <c r="A27" s="20" t="s">
        <v>32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10">
      <c r="A28" s="1" t="s">
        <v>28</v>
      </c>
    </row>
    <row r="30" spans="1:10" ht="34.5" customHeight="1"/>
  </sheetData>
  <mergeCells count="16">
    <mergeCell ref="A27:J27"/>
    <mergeCell ref="A3:J3"/>
    <mergeCell ref="B5:H6"/>
    <mergeCell ref="I5:I7"/>
    <mergeCell ref="J5:J7"/>
    <mergeCell ref="A19:H19"/>
    <mergeCell ref="A18:J18"/>
    <mergeCell ref="A20:J20"/>
    <mergeCell ref="A22:J22"/>
    <mergeCell ref="A26:J26"/>
    <mergeCell ref="A2:J2"/>
    <mergeCell ref="A11:J11"/>
    <mergeCell ref="A15:J15"/>
    <mergeCell ref="A16:J16"/>
    <mergeCell ref="A17:J17"/>
    <mergeCell ref="A5:A7"/>
  </mergeCells>
  <pageMargins left="0.70866141732283472" right="0.31496062992125984" top="0.82677165354330717" bottom="0.55118110236220474" header="0.31496062992125984" footer="0.31496062992125984"/>
  <pageSetup paperSize="9" scale="9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2023 субвенция</vt:lpstr>
      <vt:lpstr>2024 субвенция</vt:lpstr>
      <vt:lpstr>'2023 субвенция'!Заголовки_для_печати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Ляшко Инесса Сергеевна</dc:creator>
  <cp:lastModifiedBy>minfin user</cp:lastModifiedBy>
  <cp:lastPrinted>2022-10-11T12:03:03Z</cp:lastPrinted>
  <dcterms:created xsi:type="dcterms:W3CDTF">2022-07-14T10:36:16Z</dcterms:created>
  <dcterms:modified xsi:type="dcterms:W3CDTF">2022-10-11T12:03:06Z</dcterms:modified>
</cp:coreProperties>
</file>