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Лист1!$8:$10</definedName>
  </definedNames>
  <calcPr calcId="125725"/>
</workbook>
</file>

<file path=xl/calcChain.xml><?xml version="1.0" encoding="utf-8"?>
<calcChain xmlns="http://schemas.openxmlformats.org/spreadsheetml/2006/main">
  <c r="F48" i="9"/>
  <c r="F44"/>
  <c r="H48"/>
  <c r="G48"/>
  <c r="H44"/>
  <c r="G44"/>
  <c r="K56" l="1"/>
  <c r="J56"/>
  <c r="I56"/>
  <c r="I55" s="1"/>
  <c r="I54" s="1"/>
  <c r="I53" s="1"/>
  <c r="K48"/>
  <c r="J48"/>
  <c r="I48"/>
  <c r="K44"/>
  <c r="J44"/>
  <c r="I44"/>
  <c r="K39"/>
  <c r="J39"/>
  <c r="I39"/>
  <c r="K38"/>
  <c r="J38"/>
  <c r="I38"/>
  <c r="K37"/>
  <c r="J37"/>
  <c r="I37"/>
  <c r="I29"/>
  <c r="J29"/>
  <c r="K29"/>
  <c r="I30"/>
  <c r="J30"/>
  <c r="K30"/>
  <c r="I31"/>
  <c r="J31"/>
  <c r="K31"/>
  <c r="I32"/>
  <c r="J32"/>
  <c r="K32"/>
  <c r="K36"/>
  <c r="J36"/>
  <c r="I36"/>
  <c r="K35"/>
  <c r="J35"/>
  <c r="I35"/>
  <c r="K34"/>
  <c r="J34"/>
  <c r="I34"/>
  <c r="K33"/>
  <c r="J33"/>
  <c r="I33"/>
  <c r="K28"/>
  <c r="J28"/>
  <c r="J26" s="1"/>
  <c r="I28"/>
  <c r="K21"/>
  <c r="J21"/>
  <c r="I21"/>
  <c r="K20"/>
  <c r="J20"/>
  <c r="I20"/>
  <c r="I25" s="1"/>
  <c r="K15"/>
  <c r="J15"/>
  <c r="D14"/>
  <c r="I15"/>
  <c r="I14" s="1"/>
  <c r="K13"/>
  <c r="K12" s="1"/>
  <c r="J13"/>
  <c r="I13"/>
  <c r="K55"/>
  <c r="K54" s="1"/>
  <c r="K53" s="1"/>
  <c r="J55"/>
  <c r="J54" s="1"/>
  <c r="J53" s="1"/>
  <c r="K51"/>
  <c r="J51"/>
  <c r="J50" s="1"/>
  <c r="I51"/>
  <c r="K50"/>
  <c r="I50"/>
  <c r="K25"/>
  <c r="J25"/>
  <c r="K14"/>
  <c r="J14"/>
  <c r="J12"/>
  <c r="I12"/>
  <c r="H55"/>
  <c r="G55"/>
  <c r="G54" s="1"/>
  <c r="G53" s="1"/>
  <c r="F55"/>
  <c r="F54" s="1"/>
  <c r="F53" s="1"/>
  <c r="F49" s="1"/>
  <c r="H54"/>
  <c r="H53" s="1"/>
  <c r="H51"/>
  <c r="H50" s="1"/>
  <c r="G51"/>
  <c r="F51"/>
  <c r="G50"/>
  <c r="F50"/>
  <c r="H26"/>
  <c r="G26"/>
  <c r="F26"/>
  <c r="H25"/>
  <c r="G25"/>
  <c r="F25"/>
  <c r="H19"/>
  <c r="H18" s="1"/>
  <c r="G19"/>
  <c r="G18" s="1"/>
  <c r="F19"/>
  <c r="F18" s="1"/>
  <c r="H14"/>
  <c r="G14"/>
  <c r="F14"/>
  <c r="H12"/>
  <c r="G12"/>
  <c r="G11" s="1"/>
  <c r="F12"/>
  <c r="C12"/>
  <c r="D12"/>
  <c r="E12"/>
  <c r="C14"/>
  <c r="E14"/>
  <c r="K49" l="1"/>
  <c r="I26"/>
  <c r="I24" s="1"/>
  <c r="I23" s="1"/>
  <c r="I47" s="1"/>
  <c r="I46" s="1"/>
  <c r="I45" s="1"/>
  <c r="K26"/>
  <c r="K24" s="1"/>
  <c r="K23" s="1"/>
  <c r="K47" s="1"/>
  <c r="K46" s="1"/>
  <c r="K45" s="1"/>
  <c r="J24"/>
  <c r="J23" s="1"/>
  <c r="J17" s="1"/>
  <c r="J16" s="1"/>
  <c r="K19"/>
  <c r="K18" s="1"/>
  <c r="J19"/>
  <c r="J18" s="1"/>
  <c r="J43" s="1"/>
  <c r="J42" s="1"/>
  <c r="J41" s="1"/>
  <c r="I19"/>
  <c r="I18" s="1"/>
  <c r="I43" s="1"/>
  <c r="I42" s="1"/>
  <c r="I41" s="1"/>
  <c r="K11"/>
  <c r="J11"/>
  <c r="G49"/>
  <c r="G24"/>
  <c r="G23" s="1"/>
  <c r="F24"/>
  <c r="F23" s="1"/>
  <c r="F17" s="1"/>
  <c r="F16" s="1"/>
  <c r="H24"/>
  <c r="H23" s="1"/>
  <c r="H17" s="1"/>
  <c r="H16" s="1"/>
  <c r="F43"/>
  <c r="F42" s="1"/>
  <c r="F41" s="1"/>
  <c r="H11"/>
  <c r="F11"/>
  <c r="I49"/>
  <c r="J49"/>
  <c r="I11"/>
  <c r="H43"/>
  <c r="H42" s="1"/>
  <c r="H41" s="1"/>
  <c r="G47"/>
  <c r="G46" s="1"/>
  <c r="G45" s="1"/>
  <c r="G17"/>
  <c r="G16" s="1"/>
  <c r="H49"/>
  <c r="G43"/>
  <c r="G42" s="1"/>
  <c r="G41" s="1"/>
  <c r="K17" l="1"/>
  <c r="K16" s="1"/>
  <c r="J47"/>
  <c r="J46" s="1"/>
  <c r="J45" s="1"/>
  <c r="J40" s="1"/>
  <c r="J58" s="1"/>
  <c r="K43"/>
  <c r="K42" s="1"/>
  <c r="K41" s="1"/>
  <c r="K40" s="1"/>
  <c r="K58" s="1"/>
  <c r="I17"/>
  <c r="I16" s="1"/>
  <c r="F47"/>
  <c r="F46" s="1"/>
  <c r="F45" s="1"/>
  <c r="F40" s="1"/>
  <c r="F58" s="1"/>
  <c r="H47"/>
  <c r="H46" s="1"/>
  <c r="H45" s="1"/>
  <c r="H40" s="1"/>
  <c r="H58" s="1"/>
  <c r="I40"/>
  <c r="G40"/>
  <c r="G58" s="1"/>
  <c r="I58" l="1"/>
  <c r="E26" l="1"/>
  <c r="D26"/>
  <c r="C26"/>
  <c r="E25"/>
  <c r="D25"/>
  <c r="C25"/>
  <c r="C24" s="1"/>
  <c r="D24" l="1"/>
  <c r="E24"/>
  <c r="E55"/>
  <c r="E54" s="1"/>
  <c r="E53" s="1"/>
  <c r="D55"/>
  <c r="D54" s="1"/>
  <c r="D53" s="1"/>
  <c r="C55"/>
  <c r="C54" s="1"/>
  <c r="C53" s="1"/>
  <c r="E19"/>
  <c r="D19"/>
  <c r="C19"/>
  <c r="E51" l="1"/>
  <c r="E50" s="1"/>
  <c r="E49" s="1"/>
  <c r="D51"/>
  <c r="D50" s="1"/>
  <c r="D49" s="1"/>
  <c r="C51"/>
  <c r="C50" s="1"/>
  <c r="C49" s="1"/>
  <c r="E18" l="1"/>
  <c r="E44" s="1"/>
  <c r="D18"/>
  <c r="D44" s="1"/>
  <c r="E11"/>
  <c r="D11"/>
  <c r="E23"/>
  <c r="E48" s="1"/>
  <c r="D23"/>
  <c r="D48" s="1"/>
  <c r="E47" l="1"/>
  <c r="E46" s="1"/>
  <c r="E45" s="1"/>
  <c r="E43"/>
  <c r="E42" s="1"/>
  <c r="E41" s="1"/>
  <c r="D43"/>
  <c r="D42" s="1"/>
  <c r="D41" s="1"/>
  <c r="D47"/>
  <c r="D46" s="1"/>
  <c r="D45" s="1"/>
  <c r="E17"/>
  <c r="E16" s="1"/>
  <c r="D17"/>
  <c r="D16" s="1"/>
  <c r="E40" l="1"/>
  <c r="D40"/>
  <c r="C18"/>
  <c r="C44" l="1"/>
  <c r="C43" s="1"/>
  <c r="C42" s="1"/>
  <c r="C41" s="1"/>
  <c r="C11"/>
  <c r="C23"/>
  <c r="C48" s="1"/>
  <c r="C17" l="1"/>
  <c r="C16" s="1"/>
  <c r="C47"/>
  <c r="C46" s="1"/>
  <c r="C45" s="1"/>
  <c r="C40" s="1"/>
  <c r="E58"/>
  <c r="D58"/>
  <c r="C58" l="1"/>
</calcChain>
</file>

<file path=xl/sharedStrings.xml><?xml version="1.0" encoding="utf-8"?>
<sst xmlns="http://schemas.openxmlformats.org/spreadsheetml/2006/main" count="102" uniqueCount="94">
  <si>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</si>
  <si>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</si>
  <si>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</si>
  <si>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</si>
  <si>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</si>
  <si>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</si>
  <si>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</si>
  <si>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</si>
  <si>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</si>
  <si>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</si>
  <si>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</si>
  <si>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</si>
  <si>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</si>
  <si>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</si>
  <si>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</si>
  <si>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</si>
  <si>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</si>
  <si>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</si>
  <si>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</si>
  <si>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</si>
  <si>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</si>
  <si>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</si>
  <si>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</si>
  <si>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</si>
  <si>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</si>
  <si>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</si>
  <si>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</si>
  <si>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</si>
  <si>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</si>
  <si>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</si>
  <si>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</si>
  <si>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</si>
  <si>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</si>
  <si>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</si>
  <si>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</si>
  <si>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</si>
  <si>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</si>
  <si>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</si>
  <si>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2023 год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</si>
  <si>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</si>
  <si>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</si>
  <si>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</si>
  <si>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</si>
  <si>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</si>
  <si>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</si>
  <si>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</si>
  <si>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</si>
  <si>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000 01 06 01 00 02 0000 630</t>
  </si>
  <si>
    <t>000 01 03 01 00 02 2800 710</t>
  </si>
  <si>
    <t>Привлечение из федерального бюджета бюджетных кредитов на пополнение остатка средств на едином счете бюджета</t>
  </si>
  <si>
    <t>000 01 03 01 00 02 2200 810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</si>
  <si>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</si>
  <si>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</si>
  <si>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</si>
  <si>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t>Привлечение из федерального бюджета бюджетных кредитов для погашения долговых обязательств субъекта Российской Федерации в виде обязательств по государственным (муниципальным) ценным бумагам и кредитам, полученным субъектом Российской Федерации от кредитных организаций, иностранных банков и международных финансовых организаций</t>
  </si>
  <si>
    <r>
      <t xml:space="preserve">Привлечение </t>
    </r>
    <r>
      <rPr>
        <sz val="10"/>
        <rFont val="Arial"/>
        <family val="2"/>
        <charset val="204"/>
      </rPr>
      <t>кредитов от кредитных организаций в валюте Российской Федерации</t>
    </r>
  </si>
  <si>
    <r>
      <t xml:space="preserve">Привлечение </t>
    </r>
    <r>
      <rPr>
        <sz val="10"/>
        <rFont val="Arial"/>
        <family val="2"/>
        <charset val="204"/>
      </rPr>
      <t>бюджетных кредитов из других бюджетов бюджетной системы Российской Федерации в валюте Российской Федерации</t>
    </r>
  </si>
  <si>
    <t>2024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</si>
  <si>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</si>
  <si>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000 01 03 01 00 02 2700 710</t>
  </si>
  <si>
    <t>000 01 03 01 00 02 2700 810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</si>
  <si>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</si>
  <si>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</si>
  <si>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</si>
  <si>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</si>
  <si>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</si>
  <si>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</si>
  <si>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</si>
  <si>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</si>
  <si>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</si>
  <si>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</si>
  <si>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</si>
  <si>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</si>
  <si>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000 01 03 01 00 02 2100 710</t>
  </si>
  <si>
    <t>000 01 03 01 00 02 2100 810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</si>
  <si>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</si>
  <si>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</si>
  <si>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</si>
  <si>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</si>
  <si>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</si>
  <si>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</si>
  <si>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</si>
  <si>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</si>
  <si>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000 01 03 01 00 02 2800 810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</si>
  <si>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</si>
  <si>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000 01 03 01 00 02 2900 810</t>
  </si>
  <si>
    <t>Погашение предоставленных из федерального бюджета бюджетных кредитов для погашения долговых обязательств субъекта Российской Федерации в виде обязательств по государственным ценным бумагам и кредитам, полученным субъектом Российской Федерации  от кредитных организаций, иностранных банков и международных финансовых организаций</t>
  </si>
  <si>
    <t>Возврат бюджетных кредитов, предоставленных для погашения долговых обязательств муниципальных образований в виде обязательств по муниципальным ценным бумагам муниципальных образований и кредитам, полученным  муниципальными образованиями от кредитных организаций, иностранных банков и международных финансовых организаций</t>
  </si>
  <si>
    <t>000 01 06 05 02 02 2900 640</t>
  </si>
  <si>
    <t>2025 год</t>
  </si>
  <si>
    <t>Сумма, рублей</t>
  </si>
  <si>
    <t>Приложение № 2</t>
  </si>
  <si>
    <t>к пояснительной записке</t>
  </si>
  <si>
    <t>ПРЕДЛАГАЕМОЕ ИЗМЕНЕНИЕ ИСТОЧНИКОВ ФИНАНСИРОВАНИЯ
дефицита областного бюджета на 2023 год и на плановый период 2024 и 2025 годов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</si>
</sst>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_р_._-;_-@_-"/>
    <numFmt numFmtId="165" formatCode="_-* #,##0.00\ _₽_-;\-* #,##0.00\ _₽_-;_-* &quot;-&quot;?\ _₽_-;_-@_-"/>
  </numFmts>
  <fonts count="13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85">
    <xf numFmtId="0" fontId="0" fillId="0" borderId="0" xfId="0"/>
    <xf numFmtId="0" fontId="0" fillId="0" borderId="0" xfId="0" applyFill="1"/>
    <xf numFmtId="0" fontId="3" fillId="0" borderId="0" xfId="1" applyFont="1" applyFill="1"/>
    <xf numFmtId="0" fontId="7" fillId="0" borderId="0" xfId="0" applyFont="1" applyFill="1" applyAlignment="1">
      <alignment horizontal="right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6" fillId="0" borderId="18" xfId="0" applyNumberFormat="1" applyFont="1" applyFill="1" applyBorder="1" applyAlignment="1">
      <alignment vertical="center"/>
    </xf>
    <xf numFmtId="164" fontId="0" fillId="0" borderId="0" xfId="0" applyNumberFormat="1" applyFill="1"/>
    <xf numFmtId="49" fontId="4" fillId="0" borderId="2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vertical="center"/>
    </xf>
    <xf numFmtId="164" fontId="6" fillId="0" borderId="25" xfId="0" applyNumberFormat="1" applyFont="1" applyFill="1" applyBorder="1" applyAlignment="1">
      <alignment vertical="center"/>
    </xf>
    <xf numFmtId="164" fontId="7" fillId="0" borderId="23" xfId="0" applyNumberFormat="1" applyFont="1" applyFill="1" applyBorder="1" applyAlignment="1">
      <alignment vertical="center"/>
    </xf>
    <xf numFmtId="164" fontId="0" fillId="0" borderId="26" xfId="0" applyNumberForma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3"/>
    </xf>
    <xf numFmtId="0" fontId="7" fillId="0" borderId="4" xfId="0" applyFont="1" applyFill="1" applyBorder="1" applyAlignment="1">
      <alignment horizontal="left" vertical="center" wrapText="1" indent="2"/>
    </xf>
    <xf numFmtId="164" fontId="6" fillId="0" borderId="22" xfId="0" applyNumberFormat="1" applyFont="1" applyFill="1" applyBorder="1" applyAlignment="1">
      <alignment vertical="center"/>
    </xf>
    <xf numFmtId="164" fontId="0" fillId="2" borderId="12" xfId="0" applyNumberFormat="1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4" fontId="6" fillId="0" borderId="13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164" fontId="0" fillId="2" borderId="23" xfId="0" applyNumberFormat="1" applyFill="1" applyBorder="1" applyAlignment="1">
      <alignment vertical="center"/>
    </xf>
    <xf numFmtId="164" fontId="0" fillId="2" borderId="20" xfId="0" applyNumberFormat="1" applyFill="1" applyBorder="1" applyAlignment="1">
      <alignment vertical="center"/>
    </xf>
    <xf numFmtId="164" fontId="0" fillId="2" borderId="19" xfId="0" applyNumberFormat="1" applyFill="1" applyBorder="1" applyAlignment="1">
      <alignment vertical="center"/>
    </xf>
    <xf numFmtId="164" fontId="0" fillId="2" borderId="24" xfId="0" applyNumberForma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64" fontId="6" fillId="2" borderId="11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 indent="1"/>
    </xf>
    <xf numFmtId="164" fontId="6" fillId="0" borderId="23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 indent="3"/>
    </xf>
    <xf numFmtId="0" fontId="0" fillId="0" borderId="0" xfId="0" applyFill="1" applyBorder="1"/>
    <xf numFmtId="164" fontId="0" fillId="0" borderId="0" xfId="0" applyNumberForma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/>
    <xf numFmtId="164" fontId="0" fillId="2" borderId="0" xfId="0" applyNumberForma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7" fillId="2" borderId="12" xfId="0" applyNumberFormat="1" applyFont="1" applyFill="1" applyBorder="1" applyAlignment="1">
      <alignment vertical="center"/>
    </xf>
    <xf numFmtId="164" fontId="7" fillId="2" borderId="13" xfId="0" applyNumberFormat="1" applyFont="1" applyFill="1" applyBorder="1" applyAlignment="1">
      <alignment vertical="center"/>
    </xf>
    <xf numFmtId="165" fontId="2" fillId="0" borderId="23" xfId="0" applyNumberFormat="1" applyFont="1" applyFill="1" applyBorder="1" applyAlignment="1">
      <alignment vertical="center"/>
    </xf>
    <xf numFmtId="164" fontId="7" fillId="2" borderId="2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 indent="3"/>
    </xf>
    <xf numFmtId="164" fontId="7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3"/>
  <sheetViews>
    <sheetView tabSelected="1" view="pageBreakPreview" topLeftCell="A38" zoomScale="75" zoomScaleSheetLayoutView="75" workbookViewId="0">
      <selection activeCell="F49" sqref="F49"/>
    </sheetView>
  </sheetViews>
  <sheetFormatPr defaultColWidth="9.140625" defaultRowHeight="12.75"/>
  <cols>
    <col min="1" max="1" width="57.28515625" style="1" customWidth="1"/>
    <col min="2" max="2" width="32.7109375" style="1" customWidth="1"/>
    <col min="3" max="4" width="22" style="1" customWidth="1"/>
    <col min="5" max="5" width="22.7109375" style="1" customWidth="1"/>
    <col min="6" max="7" width="20.7109375" style="1" customWidth="1"/>
    <col min="8" max="8" width="22.7109375" style="1" customWidth="1"/>
    <col min="9" max="10" width="23" style="1" customWidth="1"/>
    <col min="11" max="11" width="22.7109375" style="1" customWidth="1"/>
    <col min="12" max="12" width="2.140625" style="1" customWidth="1"/>
    <col min="13" max="13" width="21.42578125" style="1" hidden="1" customWidth="1"/>
    <col min="14" max="16" width="21.42578125" style="1" customWidth="1"/>
    <col min="17" max="16384" width="9.140625" style="1"/>
  </cols>
  <sheetData>
    <row r="1" spans="1:16" ht="18.75" customHeight="1">
      <c r="D1" s="81"/>
      <c r="E1" s="82"/>
      <c r="G1" s="81"/>
      <c r="H1" s="82"/>
      <c r="J1" s="81" t="s">
        <v>91</v>
      </c>
      <c r="K1" s="82"/>
    </row>
    <row r="2" spans="1:16" ht="18.75" customHeight="1">
      <c r="D2" s="81"/>
      <c r="E2" s="82"/>
      <c r="G2" s="81"/>
      <c r="H2" s="82"/>
      <c r="J2" s="81" t="s">
        <v>92</v>
      </c>
      <c r="K2" s="82"/>
    </row>
    <row r="3" spans="1:16" ht="18.75" customHeight="1">
      <c r="D3" s="81"/>
      <c r="E3" s="82"/>
      <c r="G3" s="81"/>
      <c r="H3" s="82"/>
      <c r="J3" s="81"/>
      <c r="K3" s="82"/>
    </row>
    <row r="4" spans="1:16" ht="18.75" customHeight="1">
      <c r="D4" s="81"/>
      <c r="E4" s="82"/>
      <c r="G4" s="81"/>
      <c r="H4" s="82"/>
      <c r="J4" s="81"/>
      <c r="K4" s="82"/>
    </row>
    <row r="5" spans="1:16" ht="23.25" customHeight="1">
      <c r="D5" s="39"/>
      <c r="G5" s="39"/>
      <c r="J5" s="39"/>
    </row>
    <row r="6" spans="1:16" ht="36" customHeight="1">
      <c r="A6" s="80" t="s">
        <v>93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62"/>
      <c r="M6" s="62"/>
      <c r="N6" s="62"/>
      <c r="O6" s="62"/>
      <c r="P6" s="62"/>
    </row>
    <row r="7" spans="1:16" ht="15">
      <c r="A7" s="2"/>
      <c r="B7" s="2"/>
      <c r="C7" s="2"/>
      <c r="D7" s="3"/>
      <c r="F7" s="2"/>
      <c r="G7" s="3"/>
      <c r="I7" s="2"/>
      <c r="J7" s="3"/>
      <c r="L7" s="62"/>
      <c r="M7" s="62"/>
      <c r="N7" s="62"/>
      <c r="O7" s="62"/>
      <c r="P7" s="62"/>
    </row>
    <row r="8" spans="1:16" ht="23.1" customHeight="1">
      <c r="A8" s="83" t="s">
        <v>0</v>
      </c>
      <c r="B8" s="83" t="s">
        <v>30</v>
      </c>
      <c r="C8" s="77" t="s">
        <v>90</v>
      </c>
      <c r="D8" s="78"/>
      <c r="E8" s="79"/>
      <c r="F8" s="77" t="s">
        <v>90</v>
      </c>
      <c r="G8" s="78"/>
      <c r="H8" s="79"/>
      <c r="I8" s="77" t="s">
        <v>90</v>
      </c>
      <c r="J8" s="78"/>
      <c r="K8" s="79"/>
      <c r="L8" s="62"/>
      <c r="M8" s="62"/>
      <c r="N8" s="62"/>
      <c r="O8" s="62"/>
      <c r="P8" s="62"/>
    </row>
    <row r="9" spans="1:16" ht="24.95" customHeight="1">
      <c r="A9" s="84"/>
      <c r="B9" s="84"/>
      <c r="C9" s="21" t="s">
        <v>38</v>
      </c>
      <c r="D9" s="22" t="s">
        <v>57</v>
      </c>
      <c r="E9" s="15" t="s">
        <v>89</v>
      </c>
      <c r="F9" s="21" t="s">
        <v>38</v>
      </c>
      <c r="G9" s="22" t="s">
        <v>57</v>
      </c>
      <c r="H9" s="15" t="s">
        <v>89</v>
      </c>
      <c r="I9" s="21" t="s">
        <v>38</v>
      </c>
      <c r="J9" s="22" t="s">
        <v>57</v>
      </c>
      <c r="K9" s="15" t="s">
        <v>89</v>
      </c>
      <c r="L9" s="62"/>
      <c r="M9" s="62"/>
      <c r="N9" s="62"/>
      <c r="O9" s="62"/>
      <c r="P9" s="62"/>
    </row>
    <row r="10" spans="1:16">
      <c r="A10" s="23">
        <v>1</v>
      </c>
      <c r="B10" s="23">
        <v>2</v>
      </c>
      <c r="C10" s="4">
        <v>3</v>
      </c>
      <c r="D10" s="5">
        <v>4</v>
      </c>
      <c r="E10" s="16">
        <v>5</v>
      </c>
      <c r="F10" s="4">
        <v>3</v>
      </c>
      <c r="G10" s="5">
        <v>4</v>
      </c>
      <c r="H10" s="16">
        <v>5</v>
      </c>
      <c r="I10" s="4">
        <v>3</v>
      </c>
      <c r="J10" s="5">
        <v>4</v>
      </c>
      <c r="K10" s="16">
        <v>5</v>
      </c>
      <c r="L10" s="62"/>
      <c r="M10" s="62"/>
      <c r="N10" s="62"/>
      <c r="O10" s="62"/>
      <c r="P10" s="62"/>
    </row>
    <row r="11" spans="1:16" ht="36" customHeight="1">
      <c r="A11" s="24" t="s">
        <v>1</v>
      </c>
      <c r="B11" s="25" t="s">
        <v>2</v>
      </c>
      <c r="C11" s="8">
        <f>C12+C14</f>
        <v>12699864513.209999</v>
      </c>
      <c r="D11" s="9">
        <f t="shared" ref="D11:E11" si="0">D12+D14</f>
        <v>2456574061.2099991</v>
      </c>
      <c r="E11" s="18">
        <f t="shared" si="0"/>
        <v>11882983327.889999</v>
      </c>
      <c r="F11" s="8">
        <f>F12+F14</f>
        <v>0</v>
      </c>
      <c r="G11" s="9">
        <f t="shared" ref="G11:H11" si="1">G12+G14</f>
        <v>0</v>
      </c>
      <c r="H11" s="18">
        <f t="shared" si="1"/>
        <v>0</v>
      </c>
      <c r="I11" s="8">
        <f>I12+I14</f>
        <v>12699864513.209999</v>
      </c>
      <c r="J11" s="9">
        <f t="shared" ref="J11:K11" si="2">J12+J14</f>
        <v>2456574061.2099991</v>
      </c>
      <c r="K11" s="18">
        <f t="shared" si="2"/>
        <v>11882983327.889999</v>
      </c>
      <c r="L11" s="64"/>
      <c r="M11" s="64"/>
      <c r="N11" s="65"/>
      <c r="O11" s="65"/>
      <c r="P11" s="65"/>
    </row>
    <row r="12" spans="1:16" ht="33.75" customHeight="1">
      <c r="A12" s="26" t="s">
        <v>55</v>
      </c>
      <c r="B12" s="27" t="s">
        <v>3</v>
      </c>
      <c r="C12" s="6">
        <f>C13</f>
        <v>45254613513.209999</v>
      </c>
      <c r="D12" s="7">
        <f t="shared" ref="D12:K12" si="3">D13</f>
        <v>36379582061.209999</v>
      </c>
      <c r="E12" s="17">
        <f t="shared" si="3"/>
        <v>42668667327.889999</v>
      </c>
      <c r="F12" s="6">
        <f>F13</f>
        <v>0</v>
      </c>
      <c r="G12" s="7">
        <f t="shared" si="3"/>
        <v>0</v>
      </c>
      <c r="H12" s="17">
        <f t="shared" si="3"/>
        <v>0</v>
      </c>
      <c r="I12" s="6">
        <f>I13</f>
        <v>45254613513.209999</v>
      </c>
      <c r="J12" s="7">
        <f t="shared" si="3"/>
        <v>36379582061.209999</v>
      </c>
      <c r="K12" s="17">
        <f t="shared" si="3"/>
        <v>42668667327.889999</v>
      </c>
      <c r="L12" s="63"/>
      <c r="M12" s="63"/>
      <c r="N12" s="65"/>
      <c r="O12" s="65"/>
      <c r="P12" s="65"/>
    </row>
    <row r="13" spans="1:16" ht="42" customHeight="1">
      <c r="A13" s="28" t="s">
        <v>70</v>
      </c>
      <c r="B13" s="27" t="s">
        <v>4</v>
      </c>
      <c r="C13" s="45">
        <v>45254613513.209999</v>
      </c>
      <c r="D13" s="46">
        <v>36379582061.209999</v>
      </c>
      <c r="E13" s="50">
        <v>42668667327.889999</v>
      </c>
      <c r="F13" s="45"/>
      <c r="G13" s="46"/>
      <c r="H13" s="50"/>
      <c r="I13" s="45">
        <f>C13+F13</f>
        <v>45254613513.209999</v>
      </c>
      <c r="J13" s="46">
        <f>D13+G13</f>
        <v>36379582061.209999</v>
      </c>
      <c r="K13" s="50">
        <f>E13+H13</f>
        <v>42668667327.889999</v>
      </c>
      <c r="L13" s="66"/>
      <c r="M13" s="66"/>
      <c r="N13" s="65"/>
      <c r="O13" s="65"/>
      <c r="P13" s="65"/>
    </row>
    <row r="14" spans="1:16" ht="33.75" customHeight="1">
      <c r="A14" s="26" t="s">
        <v>5</v>
      </c>
      <c r="B14" s="27" t="s">
        <v>6</v>
      </c>
      <c r="C14" s="45">
        <f>C15</f>
        <v>-32554749000</v>
      </c>
      <c r="D14" s="46">
        <f t="shared" ref="D14:K14" si="4">D15</f>
        <v>-33923008000</v>
      </c>
      <c r="E14" s="50">
        <f t="shared" si="4"/>
        <v>-30785684000</v>
      </c>
      <c r="F14" s="45">
        <f>F15</f>
        <v>0</v>
      </c>
      <c r="G14" s="46">
        <f t="shared" si="4"/>
        <v>0</v>
      </c>
      <c r="H14" s="50">
        <f t="shared" si="4"/>
        <v>0</v>
      </c>
      <c r="I14" s="45">
        <f>I15</f>
        <v>-32554749000</v>
      </c>
      <c r="J14" s="46">
        <f t="shared" si="4"/>
        <v>-33923008000</v>
      </c>
      <c r="K14" s="50">
        <f t="shared" si="4"/>
        <v>-30785684000</v>
      </c>
      <c r="L14" s="66"/>
      <c r="M14" s="66"/>
      <c r="N14" s="65"/>
      <c r="O14" s="65"/>
      <c r="P14" s="65"/>
    </row>
    <row r="15" spans="1:16" ht="40.5" customHeight="1">
      <c r="A15" s="29" t="s">
        <v>71</v>
      </c>
      <c r="B15" s="30" t="s">
        <v>7</v>
      </c>
      <c r="C15" s="51">
        <v>-32554749000</v>
      </c>
      <c r="D15" s="52">
        <v>-33923008000</v>
      </c>
      <c r="E15" s="53">
        <v>-30785684000</v>
      </c>
      <c r="F15" s="51"/>
      <c r="G15" s="52"/>
      <c r="H15" s="53"/>
      <c r="I15" s="51">
        <f>C15+F15</f>
        <v>-32554749000</v>
      </c>
      <c r="J15" s="52">
        <f>D15+G15</f>
        <v>-33923008000</v>
      </c>
      <c r="K15" s="53">
        <f>E15+H15</f>
        <v>-30785684000</v>
      </c>
      <c r="L15" s="66"/>
      <c r="M15" s="66"/>
      <c r="N15" s="65"/>
      <c r="O15" s="65"/>
      <c r="P15" s="65"/>
    </row>
    <row r="16" spans="1:16" ht="32.25" customHeight="1">
      <c r="A16" s="31" t="s">
        <v>34</v>
      </c>
      <c r="B16" s="32" t="s">
        <v>8</v>
      </c>
      <c r="C16" s="54">
        <f t="shared" ref="C16:K16" si="5">C17</f>
        <v>907766825.38999939</v>
      </c>
      <c r="D16" s="55">
        <f t="shared" si="5"/>
        <v>159389253.95999908</v>
      </c>
      <c r="E16" s="56">
        <f t="shared" si="5"/>
        <v>-6923813278.6399994</v>
      </c>
      <c r="F16" s="54">
        <f t="shared" si="5"/>
        <v>0</v>
      </c>
      <c r="G16" s="55">
        <f t="shared" si="5"/>
        <v>0</v>
      </c>
      <c r="H16" s="56">
        <f t="shared" si="5"/>
        <v>0</v>
      </c>
      <c r="I16" s="54">
        <f t="shared" si="5"/>
        <v>907766825.38999939</v>
      </c>
      <c r="J16" s="55">
        <f t="shared" si="5"/>
        <v>159389253.95999908</v>
      </c>
      <c r="K16" s="56">
        <f t="shared" si="5"/>
        <v>-6923813278.6399994</v>
      </c>
      <c r="L16" s="67"/>
      <c r="M16" s="67"/>
      <c r="N16" s="65"/>
      <c r="O16" s="65"/>
      <c r="P16" s="65"/>
    </row>
    <row r="17" spans="1:16" ht="42.75" customHeight="1">
      <c r="A17" s="26" t="s">
        <v>35</v>
      </c>
      <c r="B17" s="27" t="s">
        <v>25</v>
      </c>
      <c r="C17" s="49">
        <f t="shared" ref="C17:K17" si="6">C18+C23</f>
        <v>907766825.38999939</v>
      </c>
      <c r="D17" s="10">
        <f t="shared" si="6"/>
        <v>159389253.95999908</v>
      </c>
      <c r="E17" s="19">
        <f t="shared" si="6"/>
        <v>-6923813278.6399994</v>
      </c>
      <c r="F17" s="49">
        <f t="shared" si="6"/>
        <v>0</v>
      </c>
      <c r="G17" s="10">
        <f t="shared" si="6"/>
        <v>0</v>
      </c>
      <c r="H17" s="19">
        <f t="shared" si="6"/>
        <v>0</v>
      </c>
      <c r="I17" s="49">
        <f t="shared" si="6"/>
        <v>907766825.38999939</v>
      </c>
      <c r="J17" s="10">
        <f t="shared" si="6"/>
        <v>159389253.95999908</v>
      </c>
      <c r="K17" s="19">
        <f t="shared" si="6"/>
        <v>-6923813278.6399994</v>
      </c>
      <c r="L17" s="68"/>
      <c r="M17" s="68"/>
      <c r="N17" s="65"/>
      <c r="O17" s="65"/>
      <c r="P17" s="65"/>
    </row>
    <row r="18" spans="1:16" ht="48.75" customHeight="1">
      <c r="A18" s="26" t="s">
        <v>56</v>
      </c>
      <c r="B18" s="27" t="s">
        <v>26</v>
      </c>
      <c r="C18" s="6">
        <f t="shared" ref="C18" si="7">C19</f>
        <v>19361096000</v>
      </c>
      <c r="D18" s="7">
        <f t="shared" ref="D18:K18" si="8">D19</f>
        <v>18995406000</v>
      </c>
      <c r="E18" s="17">
        <f t="shared" si="8"/>
        <v>18886318000</v>
      </c>
      <c r="F18" s="6">
        <f t="shared" si="8"/>
        <v>0</v>
      </c>
      <c r="G18" s="7">
        <f t="shared" si="8"/>
        <v>0</v>
      </c>
      <c r="H18" s="17">
        <f t="shared" si="8"/>
        <v>0</v>
      </c>
      <c r="I18" s="6">
        <f t="shared" si="8"/>
        <v>19361096000</v>
      </c>
      <c r="J18" s="7">
        <f t="shared" si="8"/>
        <v>18995406000</v>
      </c>
      <c r="K18" s="17">
        <f t="shared" si="8"/>
        <v>18886318000</v>
      </c>
      <c r="L18" s="63"/>
      <c r="M18" s="63"/>
      <c r="N18" s="65"/>
      <c r="O18" s="65"/>
      <c r="P18" s="65"/>
    </row>
    <row r="19" spans="1:16" ht="45" customHeight="1">
      <c r="A19" s="28" t="s">
        <v>72</v>
      </c>
      <c r="B19" s="27" t="s">
        <v>27</v>
      </c>
      <c r="C19" s="6">
        <f>C20+C21+C22</f>
        <v>19361096000</v>
      </c>
      <c r="D19" s="7">
        <f t="shared" ref="D19:E19" si="9">D20+D21+D22</f>
        <v>18995406000</v>
      </c>
      <c r="E19" s="17">
        <f t="shared" si="9"/>
        <v>18886318000</v>
      </c>
      <c r="F19" s="6">
        <f>F20+F21+F22</f>
        <v>0</v>
      </c>
      <c r="G19" s="7">
        <f t="shared" ref="G19:H19" si="10">G20+G21+G22</f>
        <v>0</v>
      </c>
      <c r="H19" s="17">
        <f t="shared" si="10"/>
        <v>0</v>
      </c>
      <c r="I19" s="6">
        <f>I20+I21+I22</f>
        <v>19361096000</v>
      </c>
      <c r="J19" s="7">
        <f t="shared" ref="J19:K19" si="11">J20+J21+J22</f>
        <v>18995406000</v>
      </c>
      <c r="K19" s="17">
        <f t="shared" si="11"/>
        <v>18886318000</v>
      </c>
      <c r="L19" s="63"/>
      <c r="M19" s="63"/>
      <c r="N19" s="65"/>
      <c r="O19" s="65"/>
      <c r="P19" s="65"/>
    </row>
    <row r="20" spans="1:16" ht="43.5" customHeight="1">
      <c r="A20" s="33" t="s">
        <v>49</v>
      </c>
      <c r="B20" s="27" t="s">
        <v>73</v>
      </c>
      <c r="C20" s="45">
        <v>17554749000</v>
      </c>
      <c r="D20" s="46">
        <v>17923008000</v>
      </c>
      <c r="E20" s="50">
        <v>18285684000</v>
      </c>
      <c r="F20" s="45"/>
      <c r="G20" s="46"/>
      <c r="H20" s="50"/>
      <c r="I20" s="45">
        <f t="shared" ref="I20:K21" si="12">C20+F20</f>
        <v>17554749000</v>
      </c>
      <c r="J20" s="46">
        <f t="shared" si="12"/>
        <v>17923008000</v>
      </c>
      <c r="K20" s="50">
        <f t="shared" si="12"/>
        <v>18285684000</v>
      </c>
      <c r="L20" s="66"/>
      <c r="M20" s="66"/>
      <c r="N20" s="65"/>
      <c r="O20" s="65"/>
      <c r="P20" s="65"/>
    </row>
    <row r="21" spans="1:16" ht="48" customHeight="1">
      <c r="A21" s="33" t="s">
        <v>58</v>
      </c>
      <c r="B21" s="27" t="s">
        <v>59</v>
      </c>
      <c r="C21" s="45">
        <v>1806347000</v>
      </c>
      <c r="D21" s="46">
        <v>1072398000</v>
      </c>
      <c r="E21" s="17">
        <v>600634000</v>
      </c>
      <c r="F21" s="45"/>
      <c r="G21" s="46"/>
      <c r="H21" s="17"/>
      <c r="I21" s="45">
        <f t="shared" si="12"/>
        <v>1806347000</v>
      </c>
      <c r="J21" s="46">
        <f t="shared" si="12"/>
        <v>1072398000</v>
      </c>
      <c r="K21" s="50">
        <f t="shared" si="12"/>
        <v>600634000</v>
      </c>
      <c r="L21" s="66"/>
      <c r="M21" s="63"/>
      <c r="N21" s="65"/>
      <c r="O21" s="65"/>
      <c r="P21" s="65"/>
    </row>
    <row r="22" spans="1:16" ht="100.5" hidden="1" customHeight="1">
      <c r="A22" s="33" t="s">
        <v>54</v>
      </c>
      <c r="B22" s="27" t="s">
        <v>48</v>
      </c>
      <c r="C22" s="6">
        <v>0</v>
      </c>
      <c r="D22" s="7">
        <v>0</v>
      </c>
      <c r="E22" s="17">
        <v>0</v>
      </c>
      <c r="F22" s="6">
        <v>0</v>
      </c>
      <c r="G22" s="7">
        <v>0</v>
      </c>
      <c r="H22" s="17">
        <v>0</v>
      </c>
      <c r="I22" s="6">
        <v>0</v>
      </c>
      <c r="J22" s="7">
        <v>0</v>
      </c>
      <c r="K22" s="17">
        <v>0</v>
      </c>
      <c r="L22" s="63"/>
      <c r="M22" s="63"/>
      <c r="N22" s="65"/>
      <c r="O22" s="65"/>
      <c r="P22" s="65"/>
    </row>
    <row r="23" spans="1:16" ht="44.25" customHeight="1">
      <c r="A23" s="26" t="s">
        <v>36</v>
      </c>
      <c r="B23" s="27" t="s">
        <v>28</v>
      </c>
      <c r="C23" s="6">
        <f>C24</f>
        <v>-18453329174.610001</v>
      </c>
      <c r="D23" s="7">
        <f t="shared" ref="D23:K23" si="13">D24</f>
        <v>-18836016746.040001</v>
      </c>
      <c r="E23" s="17">
        <f t="shared" si="13"/>
        <v>-25810131278.639999</v>
      </c>
      <c r="F23" s="6">
        <f>F24</f>
        <v>0</v>
      </c>
      <c r="G23" s="7">
        <f t="shared" si="13"/>
        <v>0</v>
      </c>
      <c r="H23" s="17">
        <f t="shared" si="13"/>
        <v>0</v>
      </c>
      <c r="I23" s="6">
        <f>I24</f>
        <v>-18453329174.610001</v>
      </c>
      <c r="J23" s="7">
        <f t="shared" si="13"/>
        <v>-18836016746.040001</v>
      </c>
      <c r="K23" s="17">
        <f t="shared" si="13"/>
        <v>-25810131278.639999</v>
      </c>
      <c r="L23" s="63"/>
      <c r="M23" s="63"/>
      <c r="N23" s="65"/>
      <c r="O23" s="65"/>
      <c r="P23" s="65"/>
    </row>
    <row r="24" spans="1:16" ht="46.5" customHeight="1">
      <c r="A24" s="28" t="s">
        <v>37</v>
      </c>
      <c r="B24" s="27" t="s">
        <v>29</v>
      </c>
      <c r="C24" s="6">
        <f>C25+C26+C37+C38+C39</f>
        <v>-18453329174.610001</v>
      </c>
      <c r="D24" s="7">
        <f t="shared" ref="D24:E24" si="14">D25+D26+D37+D38+D39</f>
        <v>-18836016746.040001</v>
      </c>
      <c r="E24" s="17">
        <f t="shared" si="14"/>
        <v>-25810131278.639999</v>
      </c>
      <c r="F24" s="6">
        <f>F25+F26+F37+F38+F39</f>
        <v>0</v>
      </c>
      <c r="G24" s="7">
        <f t="shared" ref="G24:H24" si="15">G25+G26+G37+G38+G39</f>
        <v>0</v>
      </c>
      <c r="H24" s="17">
        <f t="shared" si="15"/>
        <v>0</v>
      </c>
      <c r="I24" s="6">
        <f>I25+I26+I37+I38+I39</f>
        <v>-18453329174.610001</v>
      </c>
      <c r="J24" s="7">
        <f t="shared" ref="J24:K24" si="16">J25+J26+J37+J38+J39</f>
        <v>-18836016746.040001</v>
      </c>
      <c r="K24" s="17">
        <f t="shared" si="16"/>
        <v>-25810131278.639999</v>
      </c>
      <c r="L24" s="63"/>
      <c r="M24" s="63"/>
      <c r="N24" s="65"/>
      <c r="O24" s="65"/>
      <c r="P24" s="65"/>
    </row>
    <row r="25" spans="1:16" ht="46.5" customHeight="1">
      <c r="A25" s="33" t="s">
        <v>51</v>
      </c>
      <c r="B25" s="27" t="s">
        <v>74</v>
      </c>
      <c r="C25" s="6">
        <f t="shared" ref="C25:K25" si="17">-C20</f>
        <v>-17554749000</v>
      </c>
      <c r="D25" s="7">
        <f t="shared" si="17"/>
        <v>-17923008000</v>
      </c>
      <c r="E25" s="17">
        <f t="shared" si="17"/>
        <v>-18285684000</v>
      </c>
      <c r="F25" s="6">
        <f t="shared" si="17"/>
        <v>0</v>
      </c>
      <c r="G25" s="7">
        <f t="shared" si="17"/>
        <v>0</v>
      </c>
      <c r="H25" s="17">
        <f t="shared" si="17"/>
        <v>0</v>
      </c>
      <c r="I25" s="6">
        <f t="shared" si="17"/>
        <v>-17554749000</v>
      </c>
      <c r="J25" s="7">
        <f t="shared" si="17"/>
        <v>-17923008000</v>
      </c>
      <c r="K25" s="17">
        <f t="shared" si="17"/>
        <v>-18285684000</v>
      </c>
      <c r="L25" s="63"/>
      <c r="M25" s="63"/>
      <c r="N25" s="65"/>
      <c r="O25" s="65"/>
      <c r="P25" s="65"/>
    </row>
    <row r="26" spans="1:16" ht="32.25" customHeight="1">
      <c r="A26" s="33" t="s">
        <v>52</v>
      </c>
      <c r="B26" s="27" t="s">
        <v>50</v>
      </c>
      <c r="C26" s="6">
        <f>SUM(C28:C36)</f>
        <v>-898580174.61000001</v>
      </c>
      <c r="D26" s="7">
        <f t="shared" ref="D26:E26" si="18">SUM(D28:D36)</f>
        <v>-898580174.61000001</v>
      </c>
      <c r="E26" s="17">
        <f t="shared" si="18"/>
        <v>-2744640421.5000005</v>
      </c>
      <c r="F26" s="6">
        <f>SUM(F28:F36)</f>
        <v>0</v>
      </c>
      <c r="G26" s="7">
        <f t="shared" ref="G26:H26" si="19">SUM(G28:G36)</f>
        <v>0</v>
      </c>
      <c r="H26" s="17">
        <f t="shared" si="19"/>
        <v>0</v>
      </c>
      <c r="I26" s="6">
        <f>SUM(I28:I36)</f>
        <v>-898580174.61000001</v>
      </c>
      <c r="J26" s="7">
        <f t="shared" ref="J26:K26" si="20">SUM(J28:J36)</f>
        <v>-898580174.61000001</v>
      </c>
      <c r="K26" s="17">
        <f t="shared" si="20"/>
        <v>-2744640421.5000005</v>
      </c>
      <c r="L26" s="63"/>
      <c r="M26" s="63"/>
      <c r="N26" s="65"/>
      <c r="O26" s="65"/>
      <c r="P26" s="65"/>
    </row>
    <row r="27" spans="1:16" ht="18" customHeight="1">
      <c r="A27" s="42" t="s">
        <v>53</v>
      </c>
      <c r="B27" s="27"/>
      <c r="C27" s="6"/>
      <c r="D27" s="7"/>
      <c r="E27" s="17"/>
      <c r="F27" s="6"/>
      <c r="G27" s="7"/>
      <c r="H27" s="17"/>
      <c r="I27" s="6"/>
      <c r="J27" s="7"/>
      <c r="K27" s="17"/>
      <c r="L27" s="63"/>
      <c r="M27" s="63"/>
      <c r="N27" s="65"/>
      <c r="O27" s="65"/>
      <c r="P27" s="65"/>
    </row>
    <row r="28" spans="1:16" ht="105" customHeight="1">
      <c r="A28" s="42" t="s">
        <v>75</v>
      </c>
      <c r="B28" s="27"/>
      <c r="C28" s="69">
        <v>-15000000</v>
      </c>
      <c r="D28" s="70">
        <v>-15000000</v>
      </c>
      <c r="E28" s="71">
        <v>-42000000</v>
      </c>
      <c r="F28" s="69"/>
      <c r="G28" s="70"/>
      <c r="H28" s="71"/>
      <c r="I28" s="69">
        <f>C28+F28</f>
        <v>-15000000</v>
      </c>
      <c r="J28" s="70">
        <f>D28+G28</f>
        <v>-15000000</v>
      </c>
      <c r="K28" s="71">
        <f>E28+H28</f>
        <v>-42000000</v>
      </c>
      <c r="L28" s="63"/>
      <c r="M28" s="63"/>
      <c r="N28" s="65"/>
      <c r="O28" s="65"/>
      <c r="P28" s="65"/>
    </row>
    <row r="29" spans="1:16" ht="106.5" customHeight="1">
      <c r="A29" s="42" t="s">
        <v>76</v>
      </c>
      <c r="B29" s="27"/>
      <c r="C29" s="69">
        <v>-253824200</v>
      </c>
      <c r="D29" s="70">
        <v>-253824200</v>
      </c>
      <c r="E29" s="71">
        <v>-710707760</v>
      </c>
      <c r="F29" s="69"/>
      <c r="G29" s="70"/>
      <c r="H29" s="71"/>
      <c r="I29" s="69">
        <f t="shared" ref="I29:I36" si="21">C29+F29</f>
        <v>-253824200</v>
      </c>
      <c r="J29" s="70">
        <f t="shared" ref="J29:J36" si="22">D29+G29</f>
        <v>-253824200</v>
      </c>
      <c r="K29" s="71">
        <f t="shared" ref="K29:K36" si="23">E29+H29</f>
        <v>-710707760</v>
      </c>
      <c r="L29" s="63"/>
      <c r="M29" s="63"/>
      <c r="N29" s="65"/>
      <c r="O29" s="65"/>
      <c r="P29" s="65"/>
    </row>
    <row r="30" spans="1:16" ht="102.75" customHeight="1">
      <c r="A30" s="42" t="s">
        <v>77</v>
      </c>
      <c r="B30" s="27"/>
      <c r="C30" s="69">
        <v>-289969600</v>
      </c>
      <c r="D30" s="70">
        <v>-289969600</v>
      </c>
      <c r="E30" s="71">
        <v>-811914880</v>
      </c>
      <c r="F30" s="69"/>
      <c r="G30" s="70"/>
      <c r="H30" s="71"/>
      <c r="I30" s="69">
        <f t="shared" si="21"/>
        <v>-289969600</v>
      </c>
      <c r="J30" s="70">
        <f t="shared" si="22"/>
        <v>-289969600</v>
      </c>
      <c r="K30" s="71">
        <f t="shared" si="23"/>
        <v>-811914880</v>
      </c>
      <c r="L30" s="63"/>
      <c r="M30" s="63"/>
      <c r="N30" s="65"/>
      <c r="O30" s="65"/>
      <c r="P30" s="65"/>
    </row>
    <row r="31" spans="1:16" ht="102.75" customHeight="1">
      <c r="A31" s="42" t="s">
        <v>78</v>
      </c>
      <c r="B31" s="27"/>
      <c r="C31" s="69">
        <v>-18680350</v>
      </c>
      <c r="D31" s="70">
        <v>-18680350</v>
      </c>
      <c r="E31" s="71">
        <v>-52304980</v>
      </c>
      <c r="F31" s="69"/>
      <c r="G31" s="70"/>
      <c r="H31" s="71"/>
      <c r="I31" s="69">
        <f t="shared" si="21"/>
        <v>-18680350</v>
      </c>
      <c r="J31" s="70">
        <f t="shared" si="22"/>
        <v>-18680350</v>
      </c>
      <c r="K31" s="71">
        <f t="shared" si="23"/>
        <v>-52304980</v>
      </c>
      <c r="L31" s="63"/>
      <c r="M31" s="63"/>
      <c r="N31" s="65"/>
      <c r="O31" s="65"/>
      <c r="P31" s="65"/>
    </row>
    <row r="32" spans="1:16" ht="117" customHeight="1">
      <c r="A32" s="61" t="s">
        <v>79</v>
      </c>
      <c r="B32" s="27"/>
      <c r="C32" s="69">
        <v>-250000000</v>
      </c>
      <c r="D32" s="70">
        <v>-250000000</v>
      </c>
      <c r="E32" s="72">
        <v>-800000000</v>
      </c>
      <c r="F32" s="69"/>
      <c r="G32" s="70"/>
      <c r="H32" s="72"/>
      <c r="I32" s="69">
        <f t="shared" si="21"/>
        <v>-250000000</v>
      </c>
      <c r="J32" s="70">
        <f t="shared" si="22"/>
        <v>-250000000</v>
      </c>
      <c r="K32" s="71">
        <f t="shared" si="23"/>
        <v>-800000000</v>
      </c>
      <c r="L32" s="63"/>
      <c r="M32" s="63"/>
      <c r="N32" s="65"/>
      <c r="O32" s="65"/>
      <c r="P32" s="65"/>
    </row>
    <row r="33" spans="1:16" ht="107.25" customHeight="1">
      <c r="A33" s="42" t="s">
        <v>39</v>
      </c>
      <c r="B33" s="27"/>
      <c r="C33" s="69">
        <v>-71106024.609999999</v>
      </c>
      <c r="D33" s="70">
        <v>-71106024.609999999</v>
      </c>
      <c r="E33" s="72">
        <v>-71106024.609999999</v>
      </c>
      <c r="F33" s="69"/>
      <c r="G33" s="70"/>
      <c r="H33" s="72"/>
      <c r="I33" s="69">
        <f t="shared" si="21"/>
        <v>-71106024.609999999</v>
      </c>
      <c r="J33" s="70">
        <f t="shared" si="22"/>
        <v>-71106024.609999999</v>
      </c>
      <c r="K33" s="71">
        <f t="shared" si="23"/>
        <v>-71106024.609999999</v>
      </c>
      <c r="L33" s="63"/>
      <c r="M33" s="63"/>
      <c r="N33" s="65"/>
      <c r="O33" s="65"/>
      <c r="P33" s="65"/>
    </row>
    <row r="34" spans="1:16" ht="129.75" customHeight="1">
      <c r="A34" s="73" t="s">
        <v>80</v>
      </c>
      <c r="B34" s="27"/>
      <c r="C34" s="69"/>
      <c r="D34" s="70"/>
      <c r="E34" s="71">
        <v>-201204824.84</v>
      </c>
      <c r="F34" s="69"/>
      <c r="G34" s="70"/>
      <c r="H34" s="71"/>
      <c r="I34" s="69">
        <f t="shared" si="21"/>
        <v>0</v>
      </c>
      <c r="J34" s="70">
        <f t="shared" si="22"/>
        <v>0</v>
      </c>
      <c r="K34" s="71">
        <f t="shared" si="23"/>
        <v>-201204824.84</v>
      </c>
      <c r="L34" s="63"/>
      <c r="M34" s="63"/>
      <c r="N34" s="65"/>
      <c r="O34" s="65"/>
      <c r="P34" s="65"/>
    </row>
    <row r="35" spans="1:16" ht="129.75" customHeight="1">
      <c r="A35" s="73" t="s">
        <v>81</v>
      </c>
      <c r="B35" s="27"/>
      <c r="C35" s="69"/>
      <c r="D35" s="70"/>
      <c r="E35" s="71">
        <v>-45328869.859999999</v>
      </c>
      <c r="F35" s="69"/>
      <c r="G35" s="70"/>
      <c r="H35" s="71"/>
      <c r="I35" s="69">
        <f t="shared" si="21"/>
        <v>0</v>
      </c>
      <c r="J35" s="70">
        <f t="shared" si="22"/>
        <v>0</v>
      </c>
      <c r="K35" s="71">
        <f t="shared" si="23"/>
        <v>-45328869.859999999</v>
      </c>
      <c r="L35" s="63"/>
      <c r="M35" s="63"/>
      <c r="N35" s="65"/>
      <c r="O35" s="65"/>
      <c r="P35" s="65"/>
    </row>
    <row r="36" spans="1:16" ht="129.75" customHeight="1">
      <c r="A36" s="73" t="s">
        <v>82</v>
      </c>
      <c r="B36" s="27"/>
      <c r="C36" s="69"/>
      <c r="D36" s="70"/>
      <c r="E36" s="71">
        <v>-10073082.189999999</v>
      </c>
      <c r="F36" s="69"/>
      <c r="G36" s="70"/>
      <c r="H36" s="71"/>
      <c r="I36" s="69">
        <f t="shared" si="21"/>
        <v>0</v>
      </c>
      <c r="J36" s="70">
        <f t="shared" si="22"/>
        <v>0</v>
      </c>
      <c r="K36" s="71">
        <f t="shared" si="23"/>
        <v>-10073082.189999999</v>
      </c>
      <c r="L36" s="63"/>
      <c r="M36" s="63"/>
      <c r="N36" s="65"/>
      <c r="O36" s="65"/>
      <c r="P36" s="65"/>
    </row>
    <row r="37" spans="1:16" ht="44.25" customHeight="1">
      <c r="A37" s="33" t="s">
        <v>61</v>
      </c>
      <c r="B37" s="27" t="s">
        <v>60</v>
      </c>
      <c r="C37" s="69"/>
      <c r="D37" s="70">
        <v>-14428571.43</v>
      </c>
      <c r="E37" s="72">
        <v>-143453357.13999999</v>
      </c>
      <c r="F37" s="69"/>
      <c r="G37" s="70"/>
      <c r="H37" s="72"/>
      <c r="I37" s="69">
        <f t="shared" ref="I37:I39" si="24">C37+F37</f>
        <v>0</v>
      </c>
      <c r="J37" s="70">
        <f t="shared" ref="J37:J39" si="25">D37+G37</f>
        <v>-14428571.43</v>
      </c>
      <c r="K37" s="71">
        <f t="shared" ref="K37:K39" si="26">E37+H37</f>
        <v>-143453357.13999999</v>
      </c>
      <c r="L37" s="63"/>
      <c r="M37" s="63"/>
      <c r="N37" s="65"/>
      <c r="O37" s="65"/>
      <c r="P37" s="65"/>
    </row>
    <row r="38" spans="1:16" ht="93.75" customHeight="1">
      <c r="A38" s="33" t="s">
        <v>86</v>
      </c>
      <c r="B38" s="27" t="s">
        <v>83</v>
      </c>
      <c r="C38" s="69"/>
      <c r="D38" s="70"/>
      <c r="E38" s="72">
        <v>-1986512000</v>
      </c>
      <c r="F38" s="69"/>
      <c r="G38" s="70"/>
      <c r="H38" s="72"/>
      <c r="I38" s="69">
        <f t="shared" si="24"/>
        <v>0</v>
      </c>
      <c r="J38" s="70">
        <f t="shared" si="25"/>
        <v>0</v>
      </c>
      <c r="K38" s="71">
        <f t="shared" si="26"/>
        <v>-1986512000</v>
      </c>
      <c r="L38" s="63"/>
      <c r="M38" s="63"/>
      <c r="N38" s="65"/>
      <c r="O38" s="65"/>
      <c r="P38" s="65"/>
    </row>
    <row r="39" spans="1:16" ht="134.25" customHeight="1">
      <c r="A39" s="43" t="s">
        <v>84</v>
      </c>
      <c r="B39" s="27" t="s">
        <v>85</v>
      </c>
      <c r="C39" s="74"/>
      <c r="D39" s="75"/>
      <c r="E39" s="76">
        <v>-2649841500</v>
      </c>
      <c r="F39" s="74"/>
      <c r="G39" s="75"/>
      <c r="H39" s="76"/>
      <c r="I39" s="69">
        <f t="shared" si="24"/>
        <v>0</v>
      </c>
      <c r="J39" s="70">
        <f t="shared" si="25"/>
        <v>0</v>
      </c>
      <c r="K39" s="71">
        <f t="shared" si="26"/>
        <v>-2649841500</v>
      </c>
      <c r="L39" s="63"/>
      <c r="M39" s="66"/>
      <c r="N39" s="65"/>
      <c r="O39" s="65"/>
      <c r="P39" s="65"/>
    </row>
    <row r="40" spans="1:16" ht="31.5" customHeight="1">
      <c r="A40" s="31" t="s">
        <v>31</v>
      </c>
      <c r="B40" s="60" t="s">
        <v>9</v>
      </c>
      <c r="C40" s="8">
        <f>C41+C45</f>
        <v>0</v>
      </c>
      <c r="D40" s="9">
        <f t="shared" ref="D40:E40" si="27">D41+D45</f>
        <v>0</v>
      </c>
      <c r="E40" s="18">
        <f t="shared" si="27"/>
        <v>0</v>
      </c>
      <c r="F40" s="8">
        <f>F41+F45</f>
        <v>2426437279.9000001</v>
      </c>
      <c r="G40" s="9">
        <f t="shared" ref="G40:H40" si="28">G41+G45</f>
        <v>0</v>
      </c>
      <c r="H40" s="18">
        <f t="shared" si="28"/>
        <v>0</v>
      </c>
      <c r="I40" s="8">
        <f>I41+I45</f>
        <v>2426437279.9000549</v>
      </c>
      <c r="J40" s="9">
        <f t="shared" ref="J40:K40" si="29">J41+J45</f>
        <v>0</v>
      </c>
      <c r="K40" s="18">
        <f t="shared" si="29"/>
        <v>0</v>
      </c>
      <c r="L40" s="64"/>
      <c r="M40" s="64"/>
      <c r="N40" s="65"/>
      <c r="O40" s="65"/>
      <c r="P40" s="65"/>
    </row>
    <row r="41" spans="1:16" ht="23.25" customHeight="1">
      <c r="A41" s="26" t="s">
        <v>10</v>
      </c>
      <c r="B41" s="35" t="s">
        <v>11</v>
      </c>
      <c r="C41" s="6">
        <f>C42</f>
        <v>-189927795812.70999</v>
      </c>
      <c r="D41" s="7">
        <f t="shared" ref="D41:K43" si="30">D42</f>
        <v>-182823193917.10999</v>
      </c>
      <c r="E41" s="17">
        <f t="shared" si="30"/>
        <v>-186583370381.39001</v>
      </c>
      <c r="F41" s="6">
        <f>F42</f>
        <v>-1153314379.8000002</v>
      </c>
      <c r="G41" s="7">
        <f t="shared" si="30"/>
        <v>-585400000</v>
      </c>
      <c r="H41" s="17">
        <f t="shared" si="30"/>
        <v>0</v>
      </c>
      <c r="I41" s="6">
        <f>I42</f>
        <v>-191081110192.50998</v>
      </c>
      <c r="J41" s="7">
        <f t="shared" si="30"/>
        <v>-183408593917.10999</v>
      </c>
      <c r="K41" s="17">
        <f t="shared" si="30"/>
        <v>-186583370381.39001</v>
      </c>
      <c r="L41" s="63"/>
      <c r="M41" s="63"/>
      <c r="N41" s="65"/>
      <c r="O41" s="65"/>
      <c r="P41" s="65"/>
    </row>
    <row r="42" spans="1:16" ht="20.25" customHeight="1">
      <c r="A42" s="26" t="s">
        <v>12</v>
      </c>
      <c r="B42" s="27" t="s">
        <v>13</v>
      </c>
      <c r="C42" s="6">
        <f>C43</f>
        <v>-189927795812.70999</v>
      </c>
      <c r="D42" s="7">
        <f t="shared" si="30"/>
        <v>-182823193917.10999</v>
      </c>
      <c r="E42" s="17">
        <f t="shared" si="30"/>
        <v>-186583370381.39001</v>
      </c>
      <c r="F42" s="6">
        <f>F43</f>
        <v>-1153314379.8000002</v>
      </c>
      <c r="G42" s="7">
        <f t="shared" si="30"/>
        <v>-585400000</v>
      </c>
      <c r="H42" s="17">
        <f t="shared" si="30"/>
        <v>0</v>
      </c>
      <c r="I42" s="6">
        <f>I43</f>
        <v>-191081110192.50998</v>
      </c>
      <c r="J42" s="7">
        <f t="shared" si="30"/>
        <v>-183408593917.10999</v>
      </c>
      <c r="K42" s="17">
        <f t="shared" si="30"/>
        <v>-186583370381.39001</v>
      </c>
      <c r="L42" s="63"/>
      <c r="M42" s="63"/>
      <c r="N42" s="65"/>
      <c r="O42" s="65"/>
      <c r="P42" s="65"/>
    </row>
    <row r="43" spans="1:16" ht="21.75" customHeight="1">
      <c r="A43" s="26" t="s">
        <v>14</v>
      </c>
      <c r="B43" s="27" t="s">
        <v>15</v>
      </c>
      <c r="C43" s="6">
        <f>C44</f>
        <v>-189927795812.70999</v>
      </c>
      <c r="D43" s="7">
        <f t="shared" si="30"/>
        <v>-182823193917.10999</v>
      </c>
      <c r="E43" s="17">
        <f t="shared" si="30"/>
        <v>-186583370381.39001</v>
      </c>
      <c r="F43" s="6">
        <f>F44</f>
        <v>-1153314379.8000002</v>
      </c>
      <c r="G43" s="7">
        <f t="shared" si="30"/>
        <v>-585400000</v>
      </c>
      <c r="H43" s="17">
        <f t="shared" si="30"/>
        <v>0</v>
      </c>
      <c r="I43" s="6">
        <f>I44</f>
        <v>-191081110192.50998</v>
      </c>
      <c r="J43" s="7">
        <f t="shared" si="30"/>
        <v>-183408593917.10999</v>
      </c>
      <c r="K43" s="17">
        <f t="shared" si="30"/>
        <v>-186583370381.39001</v>
      </c>
      <c r="L43" s="63"/>
      <c r="M43" s="63"/>
      <c r="N43" s="65"/>
      <c r="O43" s="65"/>
      <c r="P43" s="65"/>
    </row>
    <row r="44" spans="1:16" ht="30.75" customHeight="1">
      <c r="A44" s="28" t="s">
        <v>32</v>
      </c>
      <c r="B44" s="27" t="s">
        <v>16</v>
      </c>
      <c r="C44" s="6">
        <f>-129469510112.75-C12-C18-C54+4228570479.75</f>
        <v>-189927795812.70999</v>
      </c>
      <c r="D44" s="7">
        <f>-131982789914.78-D12-D18-D54+4605730725.38</f>
        <v>-182823193917.10999</v>
      </c>
      <c r="E44" s="17">
        <f>-127545100062.44-E12-E18-E54+3120917075.44</f>
        <v>-186583370381.39001</v>
      </c>
      <c r="F44" s="6">
        <f>-1097234236.02-31005488.63-11848775.94-5010159.9-8215719.31-F13-F18-F54</f>
        <v>-1153314379.8000002</v>
      </c>
      <c r="G44" s="7">
        <f>-585400000-G13-G18-G54</f>
        <v>-585400000</v>
      </c>
      <c r="H44" s="17">
        <f>-H13-H18-H54</f>
        <v>0</v>
      </c>
      <c r="I44" s="6">
        <f>C44+F44</f>
        <v>-191081110192.50998</v>
      </c>
      <c r="J44" s="7">
        <f>D44+G44</f>
        <v>-183408593917.10999</v>
      </c>
      <c r="K44" s="17">
        <f>E44+H44</f>
        <v>-186583370381.39001</v>
      </c>
      <c r="L44" s="63"/>
      <c r="M44" s="63"/>
      <c r="N44" s="65"/>
      <c r="O44" s="65"/>
      <c r="P44" s="65"/>
    </row>
    <row r="45" spans="1:16" ht="21" customHeight="1">
      <c r="A45" s="26" t="s">
        <v>17</v>
      </c>
      <c r="B45" s="27" t="s">
        <v>18</v>
      </c>
      <c r="C45" s="6">
        <f>C46</f>
        <v>189927795812.71002</v>
      </c>
      <c r="D45" s="7">
        <f t="shared" ref="D45:K47" si="31">D46</f>
        <v>182823193917.11002</v>
      </c>
      <c r="E45" s="17">
        <f t="shared" si="31"/>
        <v>186583370381.39001</v>
      </c>
      <c r="F45" s="6">
        <f>F46</f>
        <v>3579751659.7000003</v>
      </c>
      <c r="G45" s="7">
        <f t="shared" si="31"/>
        <v>585400000</v>
      </c>
      <c r="H45" s="17">
        <f t="shared" si="31"/>
        <v>0</v>
      </c>
      <c r="I45" s="6">
        <f>I46</f>
        <v>193507547472.41003</v>
      </c>
      <c r="J45" s="7">
        <f t="shared" si="31"/>
        <v>183408593917.11002</v>
      </c>
      <c r="K45" s="17">
        <f t="shared" si="31"/>
        <v>186583370381.39001</v>
      </c>
      <c r="L45" s="63"/>
      <c r="M45" s="63"/>
      <c r="N45" s="65"/>
      <c r="O45" s="65"/>
      <c r="P45" s="65"/>
    </row>
    <row r="46" spans="1:16" ht="21" customHeight="1">
      <c r="A46" s="26" t="s">
        <v>19</v>
      </c>
      <c r="B46" s="27" t="s">
        <v>20</v>
      </c>
      <c r="C46" s="6">
        <f>C47</f>
        <v>189927795812.71002</v>
      </c>
      <c r="D46" s="7">
        <f t="shared" si="31"/>
        <v>182823193917.11002</v>
      </c>
      <c r="E46" s="17">
        <f t="shared" si="31"/>
        <v>186583370381.39001</v>
      </c>
      <c r="F46" s="6">
        <f>F47</f>
        <v>3579751659.7000003</v>
      </c>
      <c r="G46" s="7">
        <f t="shared" si="31"/>
        <v>585400000</v>
      </c>
      <c r="H46" s="17">
        <f t="shared" si="31"/>
        <v>0</v>
      </c>
      <c r="I46" s="6">
        <f>I47</f>
        <v>193507547472.41003</v>
      </c>
      <c r="J46" s="7">
        <f t="shared" si="31"/>
        <v>183408593917.11002</v>
      </c>
      <c r="K46" s="17">
        <f t="shared" si="31"/>
        <v>186583370381.39001</v>
      </c>
      <c r="L46" s="63"/>
      <c r="M46" s="63"/>
      <c r="N46" s="65"/>
      <c r="O46" s="65"/>
      <c r="P46" s="65"/>
    </row>
    <row r="47" spans="1:16" ht="21" customHeight="1">
      <c r="A47" s="26" t="s">
        <v>21</v>
      </c>
      <c r="B47" s="27" t="s">
        <v>22</v>
      </c>
      <c r="C47" s="6">
        <f>C48</f>
        <v>189927795812.71002</v>
      </c>
      <c r="D47" s="7">
        <f t="shared" si="31"/>
        <v>182823193917.11002</v>
      </c>
      <c r="E47" s="17">
        <f t="shared" si="31"/>
        <v>186583370381.39001</v>
      </c>
      <c r="F47" s="6">
        <f>F48</f>
        <v>3579751659.7000003</v>
      </c>
      <c r="G47" s="7">
        <f t="shared" si="31"/>
        <v>585400000</v>
      </c>
      <c r="H47" s="17">
        <f t="shared" si="31"/>
        <v>0</v>
      </c>
      <c r="I47" s="6">
        <f>I48</f>
        <v>193507547472.41003</v>
      </c>
      <c r="J47" s="7">
        <f t="shared" si="31"/>
        <v>183408593917.11002</v>
      </c>
      <c r="K47" s="17">
        <f t="shared" si="31"/>
        <v>186583370381.39001</v>
      </c>
      <c r="L47" s="63"/>
      <c r="M47" s="63"/>
      <c r="N47" s="65"/>
      <c r="O47" s="65"/>
      <c r="P47" s="65"/>
    </row>
    <row r="48" spans="1:16" ht="30" customHeight="1">
      <c r="A48" s="36" t="s">
        <v>33</v>
      </c>
      <c r="B48" s="34" t="s">
        <v>23</v>
      </c>
      <c r="C48" s="11">
        <f>143148288117.85-C14-C23-4228570479.75</f>
        <v>189927795812.71002</v>
      </c>
      <c r="D48" s="12">
        <f>134669899896.45-D14-D23-4605730725.38</f>
        <v>182823193917.11002</v>
      </c>
      <c r="E48" s="20">
        <f>133108472178.19-E14-E23-3120917075.44</f>
        <v>186583370381.39001</v>
      </c>
      <c r="F48" s="11">
        <f>3523671515.92+31005488.63+11848775.94+5010159.9+8215719.31-F14-F23</f>
        <v>3579751659.7000003</v>
      </c>
      <c r="G48" s="12">
        <f>585400000-G14-G23</f>
        <v>585400000</v>
      </c>
      <c r="H48" s="20">
        <f>-H14-H23</f>
        <v>0</v>
      </c>
      <c r="I48" s="11">
        <f>C48+F48</f>
        <v>193507547472.41003</v>
      </c>
      <c r="J48" s="12">
        <f>D48+G48</f>
        <v>183408593917.11002</v>
      </c>
      <c r="K48" s="20">
        <f>E48+H48</f>
        <v>186583370381.39001</v>
      </c>
      <c r="L48" s="63"/>
      <c r="M48" s="63"/>
      <c r="N48" s="65"/>
      <c r="O48" s="65"/>
      <c r="P48" s="65"/>
    </row>
    <row r="49" spans="1:16" ht="29.25" customHeight="1">
      <c r="A49" s="31" t="s">
        <v>40</v>
      </c>
      <c r="B49" s="32" t="s">
        <v>41</v>
      </c>
      <c r="C49" s="8">
        <f>C50+C53</f>
        <v>71146666.5</v>
      </c>
      <c r="D49" s="9">
        <f t="shared" ref="D49:E49" si="32">D50+D53</f>
        <v>71146666.5</v>
      </c>
      <c r="E49" s="18">
        <f t="shared" si="32"/>
        <v>604202066.5</v>
      </c>
      <c r="F49" s="8">
        <f>F50+F53</f>
        <v>0</v>
      </c>
      <c r="G49" s="9">
        <f t="shared" ref="G49:H49" si="33">G50+G53</f>
        <v>0</v>
      </c>
      <c r="H49" s="18">
        <f t="shared" si="33"/>
        <v>0</v>
      </c>
      <c r="I49" s="8">
        <f>I50+I53</f>
        <v>71146666.5</v>
      </c>
      <c r="J49" s="9">
        <f t="shared" ref="J49:K49" si="34">J50+J53</f>
        <v>71146666.5</v>
      </c>
      <c r="K49" s="18">
        <f t="shared" si="34"/>
        <v>604202066.5</v>
      </c>
      <c r="L49" s="64"/>
      <c r="M49" s="64"/>
      <c r="N49" s="65"/>
      <c r="O49" s="65"/>
      <c r="P49" s="65"/>
    </row>
    <row r="50" spans="1:16" ht="43.5" hidden="1" customHeight="1">
      <c r="A50" s="40" t="s">
        <v>42</v>
      </c>
      <c r="B50" s="41" t="s">
        <v>43</v>
      </c>
      <c r="C50" s="6">
        <f>C51</f>
        <v>0</v>
      </c>
      <c r="D50" s="7">
        <f t="shared" ref="D50:K51" si="35">D51</f>
        <v>0</v>
      </c>
      <c r="E50" s="17">
        <f t="shared" si="35"/>
        <v>0</v>
      </c>
      <c r="F50" s="6">
        <f>F51</f>
        <v>0</v>
      </c>
      <c r="G50" s="7">
        <f t="shared" si="35"/>
        <v>0</v>
      </c>
      <c r="H50" s="17">
        <f t="shared" si="35"/>
        <v>0</v>
      </c>
      <c r="I50" s="6">
        <f>I51</f>
        <v>0</v>
      </c>
      <c r="J50" s="7">
        <f t="shared" si="35"/>
        <v>0</v>
      </c>
      <c r="K50" s="17">
        <f t="shared" si="35"/>
        <v>0</v>
      </c>
      <c r="L50" s="63"/>
      <c r="M50" s="63"/>
      <c r="N50" s="65"/>
      <c r="O50" s="65"/>
      <c r="P50" s="65"/>
    </row>
    <row r="51" spans="1:16" ht="52.5" hidden="1" customHeight="1">
      <c r="A51" s="26" t="s">
        <v>44</v>
      </c>
      <c r="B51" s="27" t="s">
        <v>45</v>
      </c>
      <c r="C51" s="6">
        <f>C52</f>
        <v>0</v>
      </c>
      <c r="D51" s="7">
        <f t="shared" si="35"/>
        <v>0</v>
      </c>
      <c r="E51" s="17">
        <f t="shared" si="35"/>
        <v>0</v>
      </c>
      <c r="F51" s="6">
        <f>F52</f>
        <v>0</v>
      </c>
      <c r="G51" s="7">
        <f t="shared" si="35"/>
        <v>0</v>
      </c>
      <c r="H51" s="17">
        <f t="shared" si="35"/>
        <v>0</v>
      </c>
      <c r="I51" s="6">
        <f>I52</f>
        <v>0</v>
      </c>
      <c r="J51" s="7">
        <f t="shared" si="35"/>
        <v>0</v>
      </c>
      <c r="K51" s="17">
        <f t="shared" si="35"/>
        <v>0</v>
      </c>
      <c r="L51" s="63"/>
      <c r="M51" s="63"/>
      <c r="N51" s="65"/>
      <c r="O51" s="65"/>
      <c r="P51" s="65"/>
    </row>
    <row r="52" spans="1:16" ht="49.5" hidden="1" customHeight="1">
      <c r="A52" s="28" t="s">
        <v>46</v>
      </c>
      <c r="B52" s="27" t="s">
        <v>47</v>
      </c>
      <c r="C52" s="6">
        <v>0</v>
      </c>
      <c r="D52" s="7">
        <v>0</v>
      </c>
      <c r="E52" s="17">
        <v>0</v>
      </c>
      <c r="F52" s="6">
        <v>0</v>
      </c>
      <c r="G52" s="7">
        <v>0</v>
      </c>
      <c r="H52" s="17">
        <v>0</v>
      </c>
      <c r="I52" s="6">
        <v>0</v>
      </c>
      <c r="J52" s="7">
        <v>0</v>
      </c>
      <c r="K52" s="17">
        <v>0</v>
      </c>
      <c r="L52" s="63"/>
      <c r="M52" s="63"/>
      <c r="N52" s="65"/>
      <c r="O52" s="65"/>
      <c r="P52" s="65"/>
    </row>
    <row r="53" spans="1:16" ht="32.1" customHeight="1">
      <c r="A53" s="57" t="s">
        <v>63</v>
      </c>
      <c r="B53" s="41" t="s">
        <v>62</v>
      </c>
      <c r="C53" s="47">
        <f>C54</f>
        <v>71146666.5</v>
      </c>
      <c r="D53" s="48">
        <f t="shared" ref="D53:K55" si="36">D54</f>
        <v>71146666.5</v>
      </c>
      <c r="E53" s="58">
        <f t="shared" si="36"/>
        <v>604202066.5</v>
      </c>
      <c r="F53" s="47">
        <f>F54</f>
        <v>0</v>
      </c>
      <c r="G53" s="48">
        <f t="shared" si="36"/>
        <v>0</v>
      </c>
      <c r="H53" s="58">
        <f t="shared" si="36"/>
        <v>0</v>
      </c>
      <c r="I53" s="47">
        <f>I54</f>
        <v>71146666.5</v>
      </c>
      <c r="J53" s="48">
        <f t="shared" si="36"/>
        <v>71146666.5</v>
      </c>
      <c r="K53" s="58">
        <f t="shared" si="36"/>
        <v>604202066.5</v>
      </c>
      <c r="L53" s="64"/>
      <c r="M53" s="64"/>
      <c r="N53" s="65"/>
      <c r="O53" s="65"/>
      <c r="P53" s="65"/>
    </row>
    <row r="54" spans="1:16" ht="31.5" customHeight="1">
      <c r="A54" s="28" t="s">
        <v>65</v>
      </c>
      <c r="B54" s="27" t="s">
        <v>64</v>
      </c>
      <c r="C54" s="6">
        <f>C55</f>
        <v>71146666.5</v>
      </c>
      <c r="D54" s="7">
        <f t="shared" si="36"/>
        <v>71146666.5</v>
      </c>
      <c r="E54" s="17">
        <f t="shared" si="36"/>
        <v>604202066.5</v>
      </c>
      <c r="F54" s="6">
        <f>F55</f>
        <v>0</v>
      </c>
      <c r="G54" s="7">
        <f t="shared" si="36"/>
        <v>0</v>
      </c>
      <c r="H54" s="17">
        <f t="shared" si="36"/>
        <v>0</v>
      </c>
      <c r="I54" s="6">
        <f>I55</f>
        <v>71146666.5</v>
      </c>
      <c r="J54" s="7">
        <f t="shared" si="36"/>
        <v>71146666.5</v>
      </c>
      <c r="K54" s="17">
        <f t="shared" si="36"/>
        <v>604202066.5</v>
      </c>
      <c r="L54" s="63"/>
      <c r="M54" s="63"/>
      <c r="N54" s="65"/>
      <c r="O54" s="65"/>
      <c r="P54" s="65"/>
    </row>
    <row r="55" spans="1:16" ht="43.5" customHeight="1">
      <c r="A55" s="28" t="s">
        <v>67</v>
      </c>
      <c r="B55" s="27" t="s">
        <v>66</v>
      </c>
      <c r="C55" s="6">
        <f>C56</f>
        <v>71146666.5</v>
      </c>
      <c r="D55" s="7">
        <f t="shared" si="36"/>
        <v>71146666.5</v>
      </c>
      <c r="E55" s="17">
        <f t="shared" si="36"/>
        <v>604202066.5</v>
      </c>
      <c r="F55" s="6">
        <f>F56</f>
        <v>0</v>
      </c>
      <c r="G55" s="7">
        <f t="shared" si="36"/>
        <v>0</v>
      </c>
      <c r="H55" s="17">
        <f t="shared" si="36"/>
        <v>0</v>
      </c>
      <c r="I55" s="6">
        <f>I56</f>
        <v>71146666.5</v>
      </c>
      <c r="J55" s="7">
        <f t="shared" si="36"/>
        <v>71146666.5</v>
      </c>
      <c r="K55" s="17">
        <f t="shared" si="36"/>
        <v>604202066.5</v>
      </c>
      <c r="L55" s="63"/>
      <c r="M55" s="63"/>
      <c r="N55" s="65"/>
      <c r="O55" s="65"/>
      <c r="P55" s="65"/>
    </row>
    <row r="56" spans="1:16" ht="55.5" customHeight="1">
      <c r="A56" s="28" t="s">
        <v>69</v>
      </c>
      <c r="B56" s="27" t="s">
        <v>68</v>
      </c>
      <c r="C56" s="6">
        <v>71146666.5</v>
      </c>
      <c r="D56" s="46">
        <v>71146666.5</v>
      </c>
      <c r="E56" s="50">
        <v>604202066.5</v>
      </c>
      <c r="F56" s="6"/>
      <c r="G56" s="46"/>
      <c r="H56" s="50"/>
      <c r="I56" s="6">
        <f>C56+F56</f>
        <v>71146666.5</v>
      </c>
      <c r="J56" s="46">
        <f>D56+G56</f>
        <v>71146666.5</v>
      </c>
      <c r="K56" s="50">
        <f>E56+H56</f>
        <v>604202066.5</v>
      </c>
      <c r="L56" s="66"/>
      <c r="M56" s="66"/>
      <c r="N56" s="65"/>
      <c r="O56" s="65"/>
      <c r="P56" s="65"/>
    </row>
    <row r="57" spans="1:16" ht="106.5" customHeight="1">
      <c r="A57" s="43" t="s">
        <v>87</v>
      </c>
      <c r="B57" s="34" t="s">
        <v>88</v>
      </c>
      <c r="C57" s="74"/>
      <c r="D57" s="75"/>
      <c r="E57" s="76">
        <v>533055400</v>
      </c>
      <c r="F57" s="74"/>
      <c r="G57" s="75"/>
      <c r="H57" s="76"/>
      <c r="I57" s="74"/>
      <c r="J57" s="75"/>
      <c r="K57" s="76">
        <v>533055400</v>
      </c>
      <c r="L57" s="66"/>
      <c r="M57" s="66"/>
      <c r="N57" s="65"/>
      <c r="O57" s="65"/>
      <c r="P57" s="65"/>
    </row>
    <row r="58" spans="1:16" ht="27" customHeight="1">
      <c r="A58" s="37" t="s">
        <v>24</v>
      </c>
      <c r="B58" s="38"/>
      <c r="C58" s="59">
        <f t="shared" ref="C58:K58" si="37">C11+C16+C40+C49</f>
        <v>13678778005.099998</v>
      </c>
      <c r="D58" s="13">
        <f t="shared" si="37"/>
        <v>2687109981.6699982</v>
      </c>
      <c r="E58" s="44">
        <f t="shared" si="37"/>
        <v>5563372115.75</v>
      </c>
      <c r="F58" s="59">
        <f t="shared" si="37"/>
        <v>2426437279.9000001</v>
      </c>
      <c r="G58" s="13">
        <f t="shared" si="37"/>
        <v>0</v>
      </c>
      <c r="H58" s="44">
        <f t="shared" si="37"/>
        <v>0</v>
      </c>
      <c r="I58" s="59">
        <f t="shared" si="37"/>
        <v>16105215285.000053</v>
      </c>
      <c r="J58" s="13">
        <f t="shared" si="37"/>
        <v>2687109981.6699982</v>
      </c>
      <c r="K58" s="44">
        <f t="shared" si="37"/>
        <v>5563372115.75</v>
      </c>
      <c r="L58" s="64"/>
      <c r="M58" s="64"/>
      <c r="N58" s="65"/>
      <c r="O58" s="65"/>
      <c r="P58" s="65"/>
    </row>
    <row r="59" spans="1:16">
      <c r="C59" s="14"/>
      <c r="D59" s="14"/>
      <c r="E59" s="14"/>
      <c r="F59" s="14"/>
      <c r="G59" s="14"/>
      <c r="H59" s="14"/>
      <c r="I59" s="14"/>
      <c r="J59" s="14"/>
      <c r="K59" s="14"/>
      <c r="L59" s="62"/>
      <c r="M59" s="62"/>
      <c r="N59" s="62"/>
      <c r="O59" s="62"/>
      <c r="P59" s="62"/>
    </row>
    <row r="60" spans="1:16">
      <c r="L60" s="62"/>
      <c r="M60" s="62"/>
      <c r="N60" s="62"/>
      <c r="O60" s="62"/>
      <c r="P60" s="62"/>
    </row>
    <row r="61" spans="1:16">
      <c r="L61" s="62"/>
      <c r="M61" s="62"/>
      <c r="N61" s="62"/>
      <c r="O61" s="62"/>
      <c r="P61" s="62"/>
    </row>
    <row r="62" spans="1:16">
      <c r="L62" s="62"/>
      <c r="M62" s="62"/>
      <c r="N62" s="62"/>
      <c r="O62" s="62"/>
      <c r="P62" s="62"/>
    </row>
    <row r="63" spans="1:16">
      <c r="L63" s="62"/>
      <c r="M63" s="62"/>
      <c r="N63" s="62"/>
      <c r="O63" s="62"/>
      <c r="P63" s="62"/>
    </row>
    <row r="64" spans="1:16">
      <c r="L64" s="62"/>
      <c r="M64" s="62"/>
      <c r="N64" s="62"/>
      <c r="O64" s="62"/>
      <c r="P64" s="62"/>
    </row>
    <row r="65" spans="12:16">
      <c r="L65" s="62"/>
      <c r="M65" s="62"/>
      <c r="N65" s="62"/>
      <c r="O65" s="62"/>
      <c r="P65" s="62"/>
    </row>
    <row r="66" spans="12:16">
      <c r="L66" s="62"/>
      <c r="M66" s="62"/>
      <c r="N66" s="62"/>
      <c r="O66" s="62"/>
      <c r="P66" s="62"/>
    </row>
    <row r="67" spans="12:16">
      <c r="L67" s="62"/>
      <c r="M67" s="62"/>
      <c r="N67" s="62"/>
      <c r="O67" s="62"/>
      <c r="P67" s="62"/>
    </row>
    <row r="68" spans="12:16">
      <c r="L68" s="62"/>
      <c r="M68" s="62"/>
      <c r="N68" s="62"/>
      <c r="O68" s="62"/>
      <c r="P68" s="62"/>
    </row>
    <row r="69" spans="12:16">
      <c r="L69" s="62"/>
      <c r="M69" s="62"/>
      <c r="N69" s="62"/>
      <c r="O69" s="62"/>
      <c r="P69" s="62"/>
    </row>
    <row r="70" spans="12:16">
      <c r="L70" s="62"/>
      <c r="M70" s="62"/>
      <c r="N70" s="62"/>
      <c r="O70" s="62"/>
      <c r="P70" s="62"/>
    </row>
    <row r="71" spans="12:16">
      <c r="L71" s="62"/>
      <c r="M71" s="62"/>
      <c r="N71" s="62"/>
      <c r="O71" s="62"/>
      <c r="P71" s="62"/>
    </row>
    <row r="72" spans="12:16">
      <c r="L72" s="62"/>
      <c r="M72" s="62"/>
      <c r="N72" s="62"/>
      <c r="O72" s="62"/>
      <c r="P72" s="62"/>
    </row>
    <row r="73" spans="12:16">
      <c r="L73" s="62"/>
      <c r="M73" s="62"/>
      <c r="N73" s="62"/>
      <c r="O73" s="62"/>
      <c r="P73" s="62"/>
    </row>
  </sheetData>
  <mergeCells count="18">
    <mergeCell ref="J3:K3"/>
    <mergeCell ref="J4:K4"/>
    <mergeCell ref="I8:K8"/>
    <mergeCell ref="A6:K6"/>
    <mergeCell ref="G1:H1"/>
    <mergeCell ref="G2:H2"/>
    <mergeCell ref="G3:H3"/>
    <mergeCell ref="G4:H4"/>
    <mergeCell ref="F8:H8"/>
    <mergeCell ref="B8:B9"/>
    <mergeCell ref="A8:A9"/>
    <mergeCell ref="C8:E8"/>
    <mergeCell ref="D1:E1"/>
    <mergeCell ref="D2:E2"/>
    <mergeCell ref="D3:E3"/>
    <mergeCell ref="D4:E4"/>
    <mergeCell ref="J1:K1"/>
    <mergeCell ref="J2:K2"/>
  </mergeCells>
  <phoneticPr fontId="1" type="noConversion"/>
  <pageMargins left="0.74803149606299213" right="0.51181102362204722" top="0.98425196850393704" bottom="0.6692913385826772" header="0.62992125984251968" footer="0.39370078740157483"/>
  <pageSetup paperSize="9" scale="46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2023-02-08T07:16:37Z</cp:lastPrinted>
  <dcterms:created xsi:type="dcterms:W3CDTF">1996-10-08T23:32:33Z</dcterms:created>
  <dcterms:modified xsi:type="dcterms:W3CDTF">2023-03-02T08:05:37Z</dcterms:modified>
</cp:coreProperties>
</file>